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경영공시\"/>
    </mc:Choice>
  </mc:AlternateContent>
  <bookViews>
    <workbookView xWindow="0" yWindow="0" windowWidth="28800" windowHeight="12975"/>
  </bookViews>
  <sheets>
    <sheet name="기부금수입및지출명세서" sheetId="3" r:id="rId1"/>
  </sheets>
  <calcPr calcId="162913"/>
</workbook>
</file>

<file path=xl/calcChain.xml><?xml version="1.0" encoding="utf-8"?>
<calcChain xmlns="http://schemas.openxmlformats.org/spreadsheetml/2006/main">
  <c r="C10" i="3" l="1"/>
  <c r="G8" i="3"/>
  <c r="F8" i="3"/>
  <c r="C7" i="3"/>
  <c r="C6" i="3"/>
  <c r="G5" i="3"/>
  <c r="D5" i="3"/>
  <c r="D6" i="3" s="1"/>
  <c r="D7" i="3" s="1"/>
  <c r="D8" i="3" s="1"/>
  <c r="D9" i="3" s="1"/>
  <c r="D10" i="3" s="1"/>
  <c r="D11" i="3" s="1"/>
  <c r="H4" i="3" s="1"/>
  <c r="H5" i="3" s="1"/>
  <c r="H6" i="3" s="1"/>
  <c r="H7" i="3" s="1"/>
  <c r="H8" i="3" s="1"/>
  <c r="H10" i="3" s="1"/>
  <c r="C5" i="3"/>
  <c r="G9" i="3" s="1"/>
  <c r="B5" i="3"/>
  <c r="F9" i="3" s="1"/>
  <c r="G4" i="3"/>
  <c r="G31" i="3"/>
  <c r="F31" i="3"/>
  <c r="H30" i="3"/>
  <c r="G30" i="3"/>
  <c r="H29" i="3"/>
  <c r="H28" i="3"/>
  <c r="H27" i="3"/>
  <c r="H26" i="3"/>
  <c r="H25" i="3"/>
  <c r="H24" i="3"/>
  <c r="H23" i="3"/>
  <c r="F23" i="3"/>
  <c r="H22" i="3"/>
  <c r="H21" i="3"/>
  <c r="H20" i="3"/>
  <c r="H19" i="3"/>
  <c r="H18" i="3"/>
  <c r="H17" i="3"/>
  <c r="H16" i="3"/>
  <c r="H31" i="3" s="1"/>
  <c r="F16" i="3"/>
  <c r="N19" i="3" l="1"/>
</calcChain>
</file>

<file path=xl/sharedStrings.xml><?xml version="1.0" encoding="utf-8"?>
<sst xmlns="http://schemas.openxmlformats.org/spreadsheetml/2006/main" count="80" uniqueCount="57">
  <si>
    <t>잔액</t>
  </si>
  <si>
    <r>
      <t xml:space="preserve">1. </t>
    </r>
    <r>
      <rPr>
        <b/>
        <sz val="10"/>
        <rFont val="돋움"/>
        <family val="3"/>
        <charset val="129"/>
      </rPr>
      <t>기부금품의</t>
    </r>
    <r>
      <rPr>
        <b/>
        <sz val="10"/>
        <rFont val="Calibri"/>
        <family val="2"/>
      </rPr>
      <t xml:space="preserve"> </t>
    </r>
    <r>
      <rPr>
        <b/>
        <sz val="10"/>
        <rFont val="돋움"/>
        <family val="3"/>
        <charset val="129"/>
      </rPr>
      <t>수입</t>
    </r>
    <r>
      <rPr>
        <b/>
        <sz val="10"/>
        <rFont val="Calibri"/>
        <family val="2"/>
      </rPr>
      <t>.</t>
    </r>
    <r>
      <rPr>
        <b/>
        <sz val="10"/>
        <rFont val="돋움"/>
        <family val="3"/>
        <charset val="129"/>
      </rPr>
      <t>지출명세</t>
    </r>
    <r>
      <rPr>
        <b/>
        <sz val="10"/>
        <rFont val="Calibri"/>
        <family val="2"/>
      </rPr>
      <t xml:space="preserve"> (</t>
    </r>
    <r>
      <rPr>
        <b/>
        <sz val="10"/>
        <rFont val="돋움"/>
        <family val="3"/>
        <charset val="129"/>
      </rPr>
      <t>단위</t>
    </r>
    <r>
      <rPr>
        <b/>
        <sz val="10"/>
        <rFont val="Calibri"/>
        <family val="2"/>
      </rPr>
      <t>:</t>
    </r>
    <r>
      <rPr>
        <b/>
        <sz val="10"/>
        <rFont val="돋움"/>
        <family val="3"/>
        <charset val="129"/>
      </rPr>
      <t>원</t>
    </r>
    <r>
      <rPr>
        <b/>
        <sz val="10"/>
        <rFont val="Calibri"/>
        <family val="2"/>
      </rPr>
      <t>)</t>
    </r>
  </si>
  <si>
    <t>월별</t>
  </si>
  <si>
    <t>수입</t>
  </si>
  <si>
    <t>지출</t>
  </si>
  <si>
    <t>전기이월</t>
  </si>
  <si>
    <t>합계</t>
  </si>
  <si>
    <t>차기이월</t>
  </si>
  <si>
    <r>
      <t>(</t>
    </r>
    <r>
      <rPr>
        <b/>
        <sz val="10"/>
        <rFont val="돋움"/>
        <family val="3"/>
        <charset val="129"/>
      </rPr>
      <t>대표</t>
    </r>
    <r>
      <rPr>
        <b/>
        <sz val="10"/>
        <rFont val="Calibri"/>
        <family val="2"/>
      </rPr>
      <t>)</t>
    </r>
    <r>
      <rPr>
        <b/>
        <sz val="10"/>
        <rFont val="돋움"/>
        <family val="3"/>
        <charset val="129"/>
      </rPr>
      <t xml:space="preserve">지급처명
</t>
    </r>
    <r>
      <rPr>
        <b/>
        <sz val="10"/>
        <rFont val="Calibri"/>
        <family val="2"/>
      </rPr>
      <t>(</t>
    </r>
    <r>
      <rPr>
        <b/>
        <sz val="10"/>
        <rFont val="돋움"/>
        <family val="3"/>
        <charset val="129"/>
      </rPr>
      <t>성명</t>
    </r>
    <r>
      <rPr>
        <b/>
        <sz val="10"/>
        <rFont val="Calibri"/>
        <family val="2"/>
      </rPr>
      <t>/</t>
    </r>
    <r>
      <rPr>
        <b/>
        <sz val="10"/>
        <rFont val="돋움"/>
        <family val="3"/>
        <charset val="129"/>
      </rPr>
      <t>단체명</t>
    </r>
    <r>
      <rPr>
        <b/>
        <sz val="10"/>
        <rFont val="Calibri"/>
        <family val="2"/>
      </rPr>
      <t>)</t>
    </r>
  </si>
  <si>
    <t>지출목적</t>
  </si>
  <si>
    <r>
      <rPr>
        <b/>
        <sz val="10"/>
        <rFont val="돋움"/>
        <family val="3"/>
        <charset val="129"/>
      </rPr>
      <t>수혜인원</t>
    </r>
    <r>
      <rPr>
        <b/>
        <sz val="10"/>
        <rFont val="Calibri"/>
        <family val="2"/>
      </rPr>
      <t>(</t>
    </r>
    <r>
      <rPr>
        <b/>
        <sz val="10"/>
        <rFont val="돋움"/>
        <family val="3"/>
        <charset val="129"/>
      </rPr>
      <t>단체</t>
    </r>
    <r>
      <rPr>
        <b/>
        <sz val="10"/>
        <rFont val="Calibri"/>
        <family val="2"/>
      </rPr>
      <t>)</t>
    </r>
    <r>
      <rPr>
        <b/>
        <sz val="10"/>
        <rFont val="돋움"/>
        <family val="3"/>
        <charset val="129"/>
      </rPr>
      <t>수</t>
    </r>
  </si>
  <si>
    <t>지출액</t>
  </si>
  <si>
    <t>현금</t>
  </si>
  <si>
    <t>물품</t>
  </si>
  <si>
    <t>갤러리퍼플스튜디오</t>
  </si>
  <si>
    <r>
      <rPr>
        <sz val="10"/>
        <rFont val="돋움"/>
        <family val="3"/>
        <charset val="129"/>
      </rPr>
      <t>갤러리퍼플스튜디오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입주작가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지원</t>
    </r>
  </si>
  <si>
    <r>
      <t>1</t>
    </r>
    <r>
      <rPr>
        <sz val="10"/>
        <rFont val="돋움"/>
        <family val="3"/>
        <charset val="129"/>
      </rPr>
      <t>개</t>
    </r>
  </si>
  <si>
    <t>장안청소년오케스트라</t>
  </si>
  <si>
    <r>
      <rPr>
        <sz val="10"/>
        <rFont val="돋움"/>
        <family val="3"/>
        <charset val="129"/>
      </rPr>
      <t>장안청소년오케스트라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운영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공연</t>
    </r>
  </si>
  <si>
    <r>
      <t>1</t>
    </r>
    <r>
      <rPr>
        <sz val="10"/>
        <rFont val="돋움"/>
        <family val="3"/>
        <charset val="129"/>
      </rPr>
      <t>개</t>
    </r>
    <phoneticPr fontId="2" type="noConversion"/>
  </si>
  <si>
    <r>
      <rPr>
        <b/>
        <sz val="10"/>
        <rFont val="돋움"/>
        <family val="3"/>
        <charset val="129"/>
      </rPr>
      <t>합</t>
    </r>
    <r>
      <rPr>
        <b/>
        <sz val="10"/>
        <rFont val="Calibri"/>
        <family val="2"/>
      </rPr>
      <t xml:space="preserve">   </t>
    </r>
    <r>
      <rPr>
        <b/>
        <sz val="10"/>
        <rFont val="돋움"/>
        <family val="3"/>
        <charset val="129"/>
      </rPr>
      <t>계</t>
    </r>
  </si>
  <si>
    <r>
      <rPr>
        <sz val="10"/>
        <rFont val="돋움"/>
        <family val="3"/>
        <charset val="129"/>
      </rPr>
      <t>미수금반제</t>
    </r>
    <r>
      <rPr>
        <sz val="10"/>
        <rFont val="Calibri"/>
        <family val="2"/>
      </rPr>
      <t>(2024/01/02 #20)</t>
    </r>
    <phoneticPr fontId="2" type="noConversion"/>
  </si>
  <si>
    <t>비고</t>
    <phoneticPr fontId="2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</si>
  <si>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01</t>
    </r>
    <r>
      <rPr>
        <sz val="10"/>
        <rFont val="돋움"/>
        <family val="3"/>
        <charset val="129"/>
      </rPr>
      <t>월</t>
    </r>
    <phoneticPr fontId="8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</si>
  <si>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08</t>
    </r>
    <r>
      <rPr>
        <sz val="10"/>
        <rFont val="돋움"/>
        <family val="3"/>
        <charset val="129"/>
      </rPr>
      <t>월</t>
    </r>
    <phoneticPr fontId="8" type="noConversion"/>
  </si>
  <si>
    <t>경기도미술관</t>
    <phoneticPr fontId="2" type="noConversion"/>
  </si>
  <si>
    <t>백남준아트센터</t>
    <phoneticPr fontId="2" type="noConversion"/>
  </si>
  <si>
    <t>경기북부어린이박물관</t>
    <phoneticPr fontId="2" type="noConversion"/>
  </si>
  <si>
    <t>경기도어린이박물관</t>
    <phoneticPr fontId="2" type="noConversion"/>
  </si>
  <si>
    <t>실학박물관</t>
    <phoneticPr fontId="2" type="noConversion"/>
  </si>
  <si>
    <r>
      <t xml:space="preserve">2. </t>
    </r>
    <r>
      <rPr>
        <b/>
        <sz val="10"/>
        <rFont val="돋움"/>
        <family val="3"/>
        <charset val="129"/>
      </rPr>
      <t>기부금품</t>
    </r>
    <r>
      <rPr>
        <b/>
        <sz val="10"/>
        <rFont val="Calibri"/>
        <family val="2"/>
      </rPr>
      <t xml:space="preserve"> </t>
    </r>
    <r>
      <rPr>
        <b/>
        <sz val="10"/>
        <rFont val="돋움"/>
        <family val="3"/>
        <charset val="129"/>
      </rPr>
      <t>지출명세서</t>
    </r>
    <r>
      <rPr>
        <b/>
        <sz val="10"/>
        <rFont val="Calibri"/>
        <family val="2"/>
      </rPr>
      <t>(</t>
    </r>
    <r>
      <rPr>
        <b/>
        <sz val="10"/>
        <rFont val="돋움"/>
        <family val="3"/>
        <charset val="129"/>
      </rPr>
      <t>국내사업</t>
    </r>
    <r>
      <rPr>
        <b/>
        <sz val="10"/>
        <rFont val="Calibri"/>
        <family val="2"/>
      </rPr>
      <t>)</t>
    </r>
  </si>
  <si>
    <t>모란미술관</t>
    <phoneticPr fontId="2" type="noConversion"/>
  </si>
  <si>
    <t>경기동북부 공사립뮤지엄 연합 미술공모전</t>
    <phoneticPr fontId="2" type="noConversion"/>
  </si>
  <si>
    <t>IBK 기업은행 교류협력전시</t>
    <phoneticPr fontId="2" type="noConversion"/>
  </si>
  <si>
    <r>
      <t>1</t>
    </r>
    <r>
      <rPr>
        <sz val="10"/>
        <color theme="1"/>
        <rFont val="돋움"/>
        <family val="3"/>
        <charset val="129"/>
      </rPr>
      <t>개</t>
    </r>
    <phoneticPr fontId="2" type="noConversion"/>
  </si>
  <si>
    <r>
      <rPr>
        <sz val="10"/>
        <rFont val="돋움"/>
        <family val="3"/>
        <charset val="129"/>
      </rPr>
      <t>경기도미술관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프로젝트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갤러리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운영</t>
    </r>
    <phoneticPr fontId="2" type="noConversion"/>
  </si>
  <si>
    <t>경기도미술관 소장품 사업 작품</t>
    <phoneticPr fontId="2" type="noConversion"/>
  </si>
  <si>
    <t>경기도미술관 &lt;알고보면 반할세계&gt; 페인트</t>
    <phoneticPr fontId="2" type="noConversion"/>
  </si>
  <si>
    <t>백남준아트센터 편의시설운영</t>
    <phoneticPr fontId="2" type="noConversion"/>
  </si>
  <si>
    <r>
      <rPr>
        <sz val="10"/>
        <rFont val="돋움"/>
        <family val="3"/>
        <charset val="129"/>
      </rPr>
      <t>백남준아트센터</t>
    </r>
    <r>
      <rPr>
        <sz val="10"/>
        <rFont val="Calibri"/>
        <family val="2"/>
      </rPr>
      <t xml:space="preserve"> NJP</t>
    </r>
    <r>
      <rPr>
        <sz val="10"/>
        <rFont val="돋움"/>
        <family val="3"/>
        <charset val="129"/>
      </rPr>
      <t>커미션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전시지원</t>
    </r>
    <phoneticPr fontId="2" type="noConversion"/>
  </si>
  <si>
    <t>경기역사문화유산원</t>
    <phoneticPr fontId="2" type="noConversion"/>
  </si>
  <si>
    <t>남한산성역사문화관 친환경 공간 조성</t>
    <phoneticPr fontId="2" type="noConversion"/>
  </si>
  <si>
    <t>남한산성역사문화관 아동 도서</t>
    <phoneticPr fontId="2" type="noConversion"/>
  </si>
  <si>
    <t>경기도문화재돌봄사업 소화기</t>
    <phoneticPr fontId="2" type="noConversion"/>
  </si>
  <si>
    <t>실학박물관 상반기 특별전 개막식 기념품</t>
    <phoneticPr fontId="2" type="noConversion"/>
  </si>
  <si>
    <r>
      <rPr>
        <sz val="10"/>
        <rFont val="돋움"/>
        <family val="3"/>
        <charset val="129"/>
      </rPr>
      <t>경기도어린이박물관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동화책</t>
    </r>
    <phoneticPr fontId="2" type="noConversion"/>
  </si>
  <si>
    <r>
      <rPr>
        <sz val="10"/>
        <rFont val="돋움"/>
        <family val="3"/>
        <charset val="129"/>
      </rPr>
      <t>경기북부어린이박물관</t>
    </r>
    <r>
      <rPr>
        <sz val="10"/>
        <rFont val="Calibri"/>
        <family val="2"/>
      </rPr>
      <t xml:space="preserve"> </t>
    </r>
    <r>
      <rPr>
        <sz val="10"/>
        <rFont val="돋움"/>
        <family val="3"/>
        <charset val="129"/>
      </rPr>
      <t>동화책</t>
    </r>
    <phoneticPr fontId="2" type="noConversion"/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</si>
  <si>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09월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</si>
  <si>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02월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</si>
  <si>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10월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</si>
  <si>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03월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</si>
  <si>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11월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</si>
  <si>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04월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</si>
  <si>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12월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</si>
  <si>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05월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</si>
  <si>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06월</t>
    </r>
    <r>
      <rPr>
        <sz val="10"/>
        <rFont val="돋움"/>
        <family val="3"/>
        <charset val="129"/>
      </rPr>
      <t/>
    </r>
  </si>
  <si>
    <r>
      <t>2024</t>
    </r>
    <r>
      <rPr>
        <sz val="10"/>
        <rFont val="돋움"/>
        <family val="3"/>
        <charset val="129"/>
      </rPr>
      <t>년</t>
    </r>
    <r>
      <rPr>
        <sz val="10"/>
        <rFont val="Calibri"/>
        <family val="2"/>
      </rPr>
      <t>07월</t>
    </r>
    <r>
      <rPr>
        <sz val="10"/>
        <rFont val="돋움"/>
        <family val="3"/>
        <charset val="129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</si>
</sst>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5" x14ac:knownFonts="1">
    <font>
      <sz val="10"/>
      <color rgb="FF000000"/>
      <name val="Tahoma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indexed="63"/>
      <name val="굴림체"/>
      <family val="3"/>
      <charset val="129"/>
    </font>
    <font>
      <sz val="10"/>
      <color rgb="FFFF0000"/>
      <name val="Calibri"/>
      <family val="2"/>
    </font>
    <font>
      <sz val="10"/>
      <color rgb="FF000000"/>
      <name val="Tahoma"/>
      <family val="2"/>
    </font>
    <font>
      <sz val="10"/>
      <color theme="1"/>
      <name val="돋움"/>
      <family val="3"/>
      <charset val="129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1" fontId="1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2" applyNumberFormat="1" applyFont="1" applyAlignment="1">
      <alignment vertical="center"/>
    </xf>
    <xf numFmtId="0" fontId="4" fillId="0" borderId="0" xfId="2" applyNumberFormat="1" applyFont="1"/>
    <xf numFmtId="0" fontId="6" fillId="0" borderId="1" xfId="2" applyNumberFormat="1" applyFont="1" applyBorder="1" applyAlignment="1">
      <alignment horizontal="center" vertical="center"/>
    </xf>
    <xf numFmtId="41" fontId="7" fillId="0" borderId="1" xfId="3" applyFont="1" applyBorder="1" applyAlignment="1">
      <alignment vertical="center"/>
    </xf>
    <xf numFmtId="41" fontId="4" fillId="0" borderId="1" xfId="3" applyFont="1" applyBorder="1" applyAlignment="1">
      <alignment vertical="center"/>
    </xf>
    <xf numFmtId="0" fontId="4" fillId="0" borderId="1" xfId="2" applyNumberFormat="1" applyFont="1" applyBorder="1" applyAlignment="1">
      <alignment horizontal="center" vertical="center"/>
    </xf>
    <xf numFmtId="41" fontId="9" fillId="0" borderId="1" xfId="4" applyNumberFormat="1" applyFont="1" applyBorder="1">
      <alignment vertical="center"/>
    </xf>
    <xf numFmtId="41" fontId="9" fillId="0" borderId="1" xfId="5" applyNumberFormat="1" applyFont="1" applyBorder="1">
      <alignment vertical="center"/>
    </xf>
    <xf numFmtId="41" fontId="5" fillId="0" borderId="1" xfId="3" applyFont="1" applyBorder="1" applyAlignment="1">
      <alignment vertical="center"/>
    </xf>
    <xf numFmtId="41" fontId="4" fillId="0" borderId="0" xfId="3" applyFont="1" applyAlignment="1">
      <alignment vertical="center"/>
    </xf>
    <xf numFmtId="41" fontId="4" fillId="0" borderId="0" xfId="2" applyNumberFormat="1" applyFont="1"/>
    <xf numFmtId="0" fontId="6" fillId="2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/>
    </xf>
    <xf numFmtId="0" fontId="7" fillId="0" borderId="0" xfId="2" applyNumberFormat="1" applyFont="1"/>
    <xf numFmtId="41" fontId="4" fillId="0" borderId="0" xfId="40" applyFont="1" applyAlignment="1"/>
    <xf numFmtId="41" fontId="11" fillId="2" borderId="0" xfId="2" applyNumberFormat="1" applyFont="1" applyFill="1"/>
    <xf numFmtId="0" fontId="4" fillId="2" borderId="1" xfId="2" applyNumberFormat="1" applyFont="1" applyFill="1" applyBorder="1" applyAlignment="1">
      <alignment horizontal="center"/>
    </xf>
    <xf numFmtId="0" fontId="7" fillId="0" borderId="1" xfId="2" applyNumberFormat="1" applyFont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14" fillId="0" borderId="1" xfId="2" applyNumberFormat="1" applyFont="1" applyFill="1" applyBorder="1" applyAlignment="1">
      <alignment horizontal="center" vertical="center"/>
    </xf>
    <xf numFmtId="41" fontId="14" fillId="0" borderId="1" xfId="3" applyFont="1" applyFill="1" applyBorder="1" applyAlignment="1">
      <alignment vertical="center"/>
    </xf>
    <xf numFmtId="0" fontId="4" fillId="0" borderId="1" xfId="2" applyNumberFormat="1" applyFont="1" applyBorder="1"/>
    <xf numFmtId="41" fontId="5" fillId="2" borderId="1" xfId="3" applyFont="1" applyFill="1" applyBorder="1" applyAlignment="1">
      <alignment vertical="center"/>
    </xf>
    <xf numFmtId="41" fontId="4" fillId="0" borderId="1" xfId="3" applyFont="1" applyFill="1" applyBorder="1" applyAlignment="1">
      <alignment vertical="center"/>
    </xf>
    <xf numFmtId="0" fontId="7" fillId="0" borderId="6" xfId="2" applyNumberFormat="1" applyFont="1" applyBorder="1" applyAlignment="1">
      <alignment horizontal="center" vertical="center"/>
    </xf>
    <xf numFmtId="0" fontId="4" fillId="0" borderId="8" xfId="2" applyNumberFormat="1" applyFont="1" applyBorder="1" applyAlignment="1">
      <alignment horizontal="center" vertical="center"/>
    </xf>
    <xf numFmtId="0" fontId="4" fillId="0" borderId="6" xfId="2" applyNumberFormat="1" applyFont="1" applyBorder="1" applyAlignment="1">
      <alignment horizontal="center" vertical="center"/>
    </xf>
    <xf numFmtId="0" fontId="5" fillId="2" borderId="6" xfId="2" applyNumberFormat="1" applyFont="1" applyFill="1" applyBorder="1" applyAlignment="1">
      <alignment horizontal="center" vertical="center"/>
    </xf>
    <xf numFmtId="0" fontId="5" fillId="2" borderId="7" xfId="2" applyNumberFormat="1" applyFont="1" applyFill="1" applyBorder="1" applyAlignment="1">
      <alignment horizontal="center" vertical="center"/>
    </xf>
    <xf numFmtId="0" fontId="5" fillId="2" borderId="8" xfId="2" applyNumberFormat="1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/>
    </xf>
    <xf numFmtId="0" fontId="5" fillId="2" borderId="3" xfId="2" applyNumberFormat="1" applyFont="1" applyFill="1" applyBorder="1" applyAlignment="1">
      <alignment horizontal="center" vertical="center"/>
    </xf>
    <xf numFmtId="0" fontId="6" fillId="2" borderId="6" xfId="2" applyNumberFormat="1" applyFont="1" applyFill="1" applyBorder="1" applyAlignment="1">
      <alignment horizontal="center" vertical="center"/>
    </xf>
    <xf numFmtId="0" fontId="7" fillId="0" borderId="1" xfId="2" applyNumberFormat="1" applyFont="1" applyBorder="1" applyAlignment="1">
      <alignment horizontal="center" vertical="center"/>
    </xf>
    <xf numFmtId="41" fontId="4" fillId="0" borderId="1" xfId="3" applyFont="1" applyBorder="1" applyAlignment="1">
      <alignment horizontal="center" vertical="center"/>
    </xf>
    <xf numFmtId="41" fontId="4" fillId="0" borderId="2" xfId="3" applyFont="1" applyBorder="1" applyAlignment="1">
      <alignment horizontal="center" vertical="center"/>
    </xf>
    <xf numFmtId="41" fontId="4" fillId="0" borderId="3" xfId="3" applyFont="1" applyBorder="1" applyAlignment="1">
      <alignment horizontal="center" vertical="center"/>
    </xf>
    <xf numFmtId="0" fontId="5" fillId="2" borderId="4" xfId="2" applyNumberFormat="1" applyFont="1" applyFill="1" applyBorder="1" applyAlignment="1">
      <alignment horizontal="center" vertical="center" wrapText="1"/>
    </xf>
    <xf numFmtId="0" fontId="5" fillId="2" borderId="5" xfId="2" applyNumberFormat="1" applyFont="1" applyFill="1" applyBorder="1" applyAlignment="1">
      <alignment horizontal="center" vertical="center"/>
    </xf>
    <xf numFmtId="0" fontId="5" fillId="2" borderId="9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>
      <alignment horizontal="center" vertical="center"/>
    </xf>
    <xf numFmtId="0" fontId="6" fillId="2" borderId="5" xfId="2" applyNumberFormat="1" applyFont="1" applyFill="1" applyBorder="1" applyAlignment="1">
      <alignment horizontal="center" vertical="center"/>
    </xf>
    <xf numFmtId="0" fontId="6" fillId="2" borderId="9" xfId="2" applyNumberFormat="1" applyFont="1" applyFill="1" applyBorder="1" applyAlignment="1">
      <alignment horizontal="center" vertical="center"/>
    </xf>
    <xf numFmtId="0" fontId="6" fillId="2" borderId="10" xfId="2" applyNumberFormat="1" applyFont="1" applyFill="1" applyBorder="1" applyAlignment="1">
      <alignment horizontal="center" vertical="center"/>
    </xf>
    <xf numFmtId="0" fontId="13" fillId="0" borderId="6" xfId="2" applyNumberFormat="1" applyFont="1" applyFill="1" applyBorder="1" applyAlignment="1">
      <alignment horizontal="center" vertical="center"/>
    </xf>
    <xf numFmtId="0" fontId="14" fillId="0" borderId="8" xfId="2" applyNumberFormat="1" applyFont="1" applyFill="1" applyBorder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/>
    </xf>
  </cellXfs>
  <cellStyles count="41">
    <cellStyle name="쉼표 [0]" xfId="40" builtinId="6"/>
    <cellStyle name="쉼표 [0] 2" xfId="3"/>
    <cellStyle name="표준" xfId="0" builtinId="0"/>
    <cellStyle name="표준 10" xfId="31"/>
    <cellStyle name="표준 11" xfId="29"/>
    <cellStyle name="표준 12" xfId="26"/>
    <cellStyle name="표준 13" xfId="28"/>
    <cellStyle name="표준 14" xfId="32"/>
    <cellStyle name="표준 15" xfId="25"/>
    <cellStyle name="표준 16" xfId="24"/>
    <cellStyle name="표준 17" xfId="27"/>
    <cellStyle name="표준 18" xfId="30"/>
    <cellStyle name="표준 19" xfId="33"/>
    <cellStyle name="표준 2" xfId="1"/>
    <cellStyle name="표준 2 2" xfId="2"/>
    <cellStyle name="표준 20" xfId="6"/>
    <cellStyle name="표준 21" xfId="7"/>
    <cellStyle name="표준 22" xfId="8"/>
    <cellStyle name="표준 23" xfId="9"/>
    <cellStyle name="표준 24" xfId="10"/>
    <cellStyle name="표준 25" xfId="11"/>
    <cellStyle name="표준 26" xfId="12"/>
    <cellStyle name="표준 27" xfId="13"/>
    <cellStyle name="표준 28" xfId="14"/>
    <cellStyle name="표준 30" xfId="15"/>
    <cellStyle name="표준 32" xfId="16"/>
    <cellStyle name="표준 33" xfId="17"/>
    <cellStyle name="표준 34" xfId="18"/>
    <cellStyle name="표준 35" xfId="19"/>
    <cellStyle name="표준 36" xfId="20"/>
    <cellStyle name="표준 37" xfId="21"/>
    <cellStyle name="표준 38" xfId="22"/>
    <cellStyle name="표준 39" xfId="23"/>
    <cellStyle name="표준 45" xfId="34"/>
    <cellStyle name="표준 46" xfId="35"/>
    <cellStyle name="표준 47" xfId="36"/>
    <cellStyle name="표준 48" xfId="37"/>
    <cellStyle name="표준 49" xfId="38"/>
    <cellStyle name="표준 51" xfId="39"/>
    <cellStyle name="표준 64" xfId="5"/>
    <cellStyle name="표준 65" xfId="4"/>
  </cellStyles>
  <dxfs count="0"/>
  <tableStyles count="0" defaultTableStyle="TableStyleMedium2" defaultPivotStyle="PivotStyleLight16"/>
  <colors>
    <mruColors>
      <color rgb="FF0000FF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G18" sqref="G18"/>
    </sheetView>
  </sheetViews>
  <sheetFormatPr defaultRowHeight="19.5" customHeight="1" x14ac:dyDescent="0.2"/>
  <cols>
    <col min="1" max="1" width="16.7109375" style="2" customWidth="1"/>
    <col min="2" max="3" width="18" style="2" customWidth="1"/>
    <col min="4" max="4" width="29.5703125" style="2" customWidth="1"/>
    <col min="5" max="5" width="17.7109375" style="2" bestFit="1" customWidth="1"/>
    <col min="6" max="6" width="17.140625" style="2" customWidth="1"/>
    <col min="7" max="7" width="18" style="2" customWidth="1"/>
    <col min="8" max="8" width="15.7109375" style="2" customWidth="1"/>
    <col min="9" max="9" width="11.5703125" style="2" customWidth="1"/>
    <col min="10" max="10" width="0" style="2" hidden="1" customWidth="1"/>
    <col min="11" max="11" width="19.7109375" style="2" hidden="1" customWidth="1"/>
    <col min="12" max="12" width="15.5703125" style="2" hidden="1" customWidth="1"/>
    <col min="13" max="13" width="26.7109375" style="2" hidden="1" customWidth="1"/>
    <col min="14" max="14" width="13" style="2" hidden="1" customWidth="1"/>
    <col min="15" max="15" width="0" style="2" hidden="1" customWidth="1"/>
    <col min="16" max="16384" width="9.140625" style="2"/>
  </cols>
  <sheetData>
    <row r="1" spans="1:11" ht="19.5" customHeight="1" x14ac:dyDescent="0.2">
      <c r="A1" s="1" t="s">
        <v>1</v>
      </c>
    </row>
    <row r="3" spans="1:11" ht="19.5" customHeight="1" x14ac:dyDescent="0.2">
      <c r="A3" s="3" t="s">
        <v>2</v>
      </c>
      <c r="B3" s="3" t="s">
        <v>3</v>
      </c>
      <c r="C3" s="3" t="s">
        <v>4</v>
      </c>
      <c r="D3" s="3" t="s">
        <v>0</v>
      </c>
      <c r="E3" s="3" t="s">
        <v>2</v>
      </c>
      <c r="F3" s="3" t="s">
        <v>3</v>
      </c>
      <c r="G3" s="3" t="s">
        <v>4</v>
      </c>
      <c r="H3" s="3" t="s">
        <v>0</v>
      </c>
    </row>
    <row r="4" spans="1:11" ht="19.5" customHeight="1" x14ac:dyDescent="0.2">
      <c r="A4" s="18" t="s">
        <v>5</v>
      </c>
      <c r="B4" s="4"/>
      <c r="C4" s="5"/>
      <c r="D4" s="5">
        <v>107300710</v>
      </c>
      <c r="E4" s="6" t="s">
        <v>24</v>
      </c>
      <c r="F4" s="7">
        <v>43597000</v>
      </c>
      <c r="G4" s="5">
        <f>9900000+20000000</f>
        <v>29900000</v>
      </c>
      <c r="H4" s="5">
        <f>+D11+F4-G4</f>
        <v>30124505</v>
      </c>
    </row>
    <row r="5" spans="1:11" ht="19.5" customHeight="1" x14ac:dyDescent="0.2">
      <c r="A5" s="6" t="s">
        <v>23</v>
      </c>
      <c r="B5" s="8">
        <f>445000+7500000+150000+933010+6000000+5000</f>
        <v>15033010</v>
      </c>
      <c r="C5" s="25">
        <f>6000000+92000000+15275710</f>
        <v>113275710</v>
      </c>
      <c r="D5" s="5">
        <f t="shared" ref="D5:D11" si="0">+D4+B5-C5</f>
        <v>9058010</v>
      </c>
      <c r="E5" s="6" t="s">
        <v>47</v>
      </c>
      <c r="F5" s="7">
        <v>26083030</v>
      </c>
      <c r="G5" s="5">
        <f>12000000+9750000+150000+5000000+10000000</f>
        <v>36900000</v>
      </c>
      <c r="H5" s="5">
        <f>+H4+F5-G5</f>
        <v>19307535</v>
      </c>
    </row>
    <row r="6" spans="1:11" ht="19.5" customHeight="1" x14ac:dyDescent="0.2">
      <c r="A6" s="6" t="s">
        <v>48</v>
      </c>
      <c r="B6" s="8">
        <v>7075000</v>
      </c>
      <c r="C6" s="5">
        <f>7500000+150000</f>
        <v>7650000</v>
      </c>
      <c r="D6" s="5">
        <f t="shared" si="0"/>
        <v>8483010</v>
      </c>
      <c r="E6" s="6" t="s">
        <v>49</v>
      </c>
      <c r="F6" s="7">
        <v>11453582</v>
      </c>
      <c r="G6" s="5">
        <v>9900000</v>
      </c>
      <c r="H6" s="5">
        <f t="shared" ref="H6:H8" si="1">+H5+F6-G6</f>
        <v>20861117</v>
      </c>
    </row>
    <row r="7" spans="1:11" ht="19.5" customHeight="1" x14ac:dyDescent="0.2">
      <c r="A7" s="6" t="s">
        <v>50</v>
      </c>
      <c r="B7" s="8">
        <v>9879495</v>
      </c>
      <c r="C7" s="5">
        <f>6500000+150000</f>
        <v>6650000</v>
      </c>
      <c r="D7" s="5">
        <f t="shared" si="0"/>
        <v>11712505</v>
      </c>
      <c r="E7" s="6" t="s">
        <v>51</v>
      </c>
      <c r="F7" s="7">
        <v>2146938400</v>
      </c>
      <c r="G7" s="5">
        <v>9900000</v>
      </c>
      <c r="H7" s="5">
        <f t="shared" si="1"/>
        <v>2157899517</v>
      </c>
    </row>
    <row r="8" spans="1:11" ht="19.5" customHeight="1" x14ac:dyDescent="0.2">
      <c r="A8" s="6" t="s">
        <v>52</v>
      </c>
      <c r="B8" s="8">
        <v>6600000</v>
      </c>
      <c r="C8" s="5">
        <v>7150000</v>
      </c>
      <c r="D8" s="5">
        <f t="shared" si="0"/>
        <v>11162505</v>
      </c>
      <c r="E8" s="6" t="s">
        <v>53</v>
      </c>
      <c r="F8" s="7">
        <f>23831065+29958500+390000</f>
        <v>54179565</v>
      </c>
      <c r="G8" s="5">
        <f>9900000+500000+6000000+1543277162+10750000+150000+29958500</f>
        <v>1600535662</v>
      </c>
      <c r="H8" s="5">
        <f t="shared" si="1"/>
        <v>611543420</v>
      </c>
    </row>
    <row r="9" spans="1:11" ht="19.5" customHeight="1" x14ac:dyDescent="0.2">
      <c r="A9" s="6" t="s">
        <v>54</v>
      </c>
      <c r="B9" s="8">
        <v>10540000</v>
      </c>
      <c r="C9" s="5">
        <v>6150000</v>
      </c>
      <c r="D9" s="5">
        <f t="shared" si="0"/>
        <v>15552505</v>
      </c>
      <c r="E9" s="3" t="s">
        <v>6</v>
      </c>
      <c r="F9" s="9">
        <f>SUM(B5:B11,F4:F8)</f>
        <v>2352054082</v>
      </c>
      <c r="G9" s="9">
        <f>SUM(C5:C11,G4:G8)</f>
        <v>1847811372</v>
      </c>
      <c r="H9" s="9"/>
    </row>
    <row r="10" spans="1:11" ht="19.5" customHeight="1" x14ac:dyDescent="0.2">
      <c r="A10" s="6" t="s">
        <v>55</v>
      </c>
      <c r="B10" s="8">
        <v>10340000</v>
      </c>
      <c r="C10" s="5">
        <f>150000+9750000</f>
        <v>9900000</v>
      </c>
      <c r="D10" s="5">
        <f t="shared" si="0"/>
        <v>15992505</v>
      </c>
      <c r="E10" s="35" t="s">
        <v>7</v>
      </c>
      <c r="F10" s="36">
        <v>0</v>
      </c>
      <c r="G10" s="36">
        <v>0</v>
      </c>
      <c r="H10" s="37">
        <f>H8</f>
        <v>611543420</v>
      </c>
    </row>
    <row r="11" spans="1:11" ht="19.5" customHeight="1" x14ac:dyDescent="0.2">
      <c r="A11" s="6" t="s">
        <v>56</v>
      </c>
      <c r="B11" s="8">
        <v>10335000</v>
      </c>
      <c r="C11" s="5">
        <v>9900000</v>
      </c>
      <c r="D11" s="5">
        <f t="shared" si="0"/>
        <v>16427505</v>
      </c>
      <c r="E11" s="35"/>
      <c r="F11" s="36"/>
      <c r="G11" s="36"/>
      <c r="H11" s="38"/>
    </row>
    <row r="12" spans="1:11" ht="19.5" customHeight="1" x14ac:dyDescent="0.2">
      <c r="B12" s="10"/>
      <c r="C12" s="10"/>
      <c r="D12" s="10"/>
      <c r="E12" s="10"/>
      <c r="F12" s="10"/>
      <c r="G12" s="10"/>
      <c r="H12" s="10"/>
      <c r="K12" s="11"/>
    </row>
    <row r="13" spans="1:11" ht="19.5" customHeight="1" x14ac:dyDescent="0.2">
      <c r="A13" s="1" t="s">
        <v>30</v>
      </c>
    </row>
    <row r="14" spans="1:11" ht="19.5" customHeight="1" x14ac:dyDescent="0.2">
      <c r="A14" s="39" t="s">
        <v>8</v>
      </c>
      <c r="B14" s="40"/>
      <c r="C14" s="43" t="s">
        <v>9</v>
      </c>
      <c r="D14" s="44"/>
      <c r="E14" s="32" t="s">
        <v>10</v>
      </c>
      <c r="F14" s="34" t="s">
        <v>11</v>
      </c>
      <c r="G14" s="30"/>
      <c r="H14" s="31"/>
      <c r="I14" s="12" t="s">
        <v>22</v>
      </c>
    </row>
    <row r="15" spans="1:11" ht="19.5" customHeight="1" x14ac:dyDescent="0.2">
      <c r="A15" s="41"/>
      <c r="B15" s="42"/>
      <c r="C15" s="45"/>
      <c r="D15" s="46"/>
      <c r="E15" s="33"/>
      <c r="F15" s="19" t="s">
        <v>12</v>
      </c>
      <c r="G15" s="19" t="s">
        <v>13</v>
      </c>
      <c r="H15" s="19" t="s">
        <v>6</v>
      </c>
      <c r="I15" s="17"/>
    </row>
    <row r="16" spans="1:11" ht="19.5" customHeight="1" x14ac:dyDescent="0.2">
      <c r="A16" s="26" t="s">
        <v>14</v>
      </c>
      <c r="B16" s="27"/>
      <c r="C16" s="28" t="s">
        <v>15</v>
      </c>
      <c r="D16" s="27"/>
      <c r="E16" s="6" t="s">
        <v>16</v>
      </c>
      <c r="F16" s="5">
        <f>106000000+6000000+12000000+6500000</f>
        <v>130500000</v>
      </c>
      <c r="G16" s="5"/>
      <c r="H16" s="5">
        <f>+F16+G16</f>
        <v>130500000</v>
      </c>
      <c r="I16" s="13"/>
    </row>
    <row r="17" spans="1:14" ht="19.5" customHeight="1" x14ac:dyDescent="0.2">
      <c r="A17" s="26" t="s">
        <v>17</v>
      </c>
      <c r="B17" s="27"/>
      <c r="C17" s="28" t="s">
        <v>18</v>
      </c>
      <c r="D17" s="27"/>
      <c r="E17" s="6" t="s">
        <v>16</v>
      </c>
      <c r="F17" s="5">
        <v>1800000</v>
      </c>
      <c r="G17" s="5"/>
      <c r="H17" s="5">
        <f t="shared" ref="H17:H18" si="2">+F17+G17</f>
        <v>1800000</v>
      </c>
      <c r="I17" s="13"/>
    </row>
    <row r="18" spans="1:14" ht="19.5" customHeight="1" x14ac:dyDescent="0.2">
      <c r="A18" s="26" t="s">
        <v>31</v>
      </c>
      <c r="B18" s="27"/>
      <c r="C18" s="26" t="s">
        <v>32</v>
      </c>
      <c r="D18" s="27"/>
      <c r="E18" s="6" t="s">
        <v>19</v>
      </c>
      <c r="F18" s="5">
        <v>5000000</v>
      </c>
      <c r="G18" s="5"/>
      <c r="H18" s="5">
        <f t="shared" si="2"/>
        <v>5000000</v>
      </c>
      <c r="I18" s="13"/>
      <c r="K18" s="14"/>
      <c r="M18" s="2" t="s">
        <v>21</v>
      </c>
      <c r="N18" s="15">
        <v>25000</v>
      </c>
    </row>
    <row r="19" spans="1:14" ht="19.5" customHeight="1" x14ac:dyDescent="0.2">
      <c r="A19" s="47" t="s">
        <v>25</v>
      </c>
      <c r="B19" s="48"/>
      <c r="C19" s="47" t="s">
        <v>33</v>
      </c>
      <c r="D19" s="48"/>
      <c r="E19" s="21" t="s">
        <v>34</v>
      </c>
      <c r="F19" s="22">
        <v>92000000</v>
      </c>
      <c r="G19" s="22"/>
      <c r="H19" s="22">
        <f t="shared" ref="H19:H25" si="3">F19+G19</f>
        <v>92000000</v>
      </c>
      <c r="I19" s="13"/>
      <c r="N19" s="16">
        <f>SUM(N18:N18)</f>
        <v>25000</v>
      </c>
    </row>
    <row r="20" spans="1:14" ht="19.5" customHeight="1" x14ac:dyDescent="0.2">
      <c r="A20" s="26" t="s">
        <v>25</v>
      </c>
      <c r="B20" s="27"/>
      <c r="C20" s="28" t="s">
        <v>35</v>
      </c>
      <c r="D20" s="27"/>
      <c r="E20" s="6" t="s">
        <v>19</v>
      </c>
      <c r="F20" s="5">
        <v>20000000</v>
      </c>
      <c r="G20" s="5"/>
      <c r="H20" s="5">
        <f t="shared" si="3"/>
        <v>20000000</v>
      </c>
      <c r="I20" s="13"/>
    </row>
    <row r="21" spans="1:14" ht="19.5" customHeight="1" x14ac:dyDescent="0.2">
      <c r="A21" s="47" t="s">
        <v>25</v>
      </c>
      <c r="B21" s="48"/>
      <c r="C21" s="47" t="s">
        <v>36</v>
      </c>
      <c r="D21" s="48"/>
      <c r="E21" s="21" t="s">
        <v>34</v>
      </c>
      <c r="F21" s="22"/>
      <c r="G21" s="22">
        <v>1535000000</v>
      </c>
      <c r="H21" s="22">
        <f t="shared" si="3"/>
        <v>1535000000</v>
      </c>
      <c r="I21" s="13"/>
    </row>
    <row r="22" spans="1:14" ht="19.5" customHeight="1" x14ac:dyDescent="0.2">
      <c r="A22" s="26" t="s">
        <v>25</v>
      </c>
      <c r="B22" s="27"/>
      <c r="C22" s="26" t="s">
        <v>37</v>
      </c>
      <c r="D22" s="27"/>
      <c r="E22" s="6" t="s">
        <v>19</v>
      </c>
      <c r="F22" s="5"/>
      <c r="G22" s="5">
        <v>1088582</v>
      </c>
      <c r="H22" s="5">
        <f t="shared" si="3"/>
        <v>1088582</v>
      </c>
      <c r="I22" s="13"/>
    </row>
    <row r="23" spans="1:14" ht="19.5" customHeight="1" x14ac:dyDescent="0.2">
      <c r="A23" s="47" t="s">
        <v>26</v>
      </c>
      <c r="B23" s="48"/>
      <c r="C23" s="47" t="s">
        <v>38</v>
      </c>
      <c r="D23" s="48"/>
      <c r="E23" s="21" t="s">
        <v>34</v>
      </c>
      <c r="F23" s="22">
        <f>8581620+6694090</f>
        <v>15275710</v>
      </c>
      <c r="G23" s="22"/>
      <c r="H23" s="22">
        <f t="shared" si="3"/>
        <v>15275710</v>
      </c>
      <c r="I23" s="13"/>
    </row>
    <row r="24" spans="1:14" ht="19.5" customHeight="1" x14ac:dyDescent="0.2">
      <c r="A24" s="26" t="s">
        <v>26</v>
      </c>
      <c r="B24" s="27"/>
      <c r="C24" s="28" t="s">
        <v>39</v>
      </c>
      <c r="D24" s="27"/>
      <c r="E24" s="6" t="s">
        <v>19</v>
      </c>
      <c r="F24" s="5">
        <v>29958500</v>
      </c>
      <c r="G24" s="5"/>
      <c r="H24" s="5">
        <f t="shared" si="3"/>
        <v>29958500</v>
      </c>
      <c r="I24" s="13"/>
    </row>
    <row r="25" spans="1:14" ht="19.5" customHeight="1" x14ac:dyDescent="0.2">
      <c r="A25" s="47" t="s">
        <v>40</v>
      </c>
      <c r="B25" s="48"/>
      <c r="C25" s="47" t="s">
        <v>41</v>
      </c>
      <c r="D25" s="48"/>
      <c r="E25" s="21" t="s">
        <v>34</v>
      </c>
      <c r="F25" s="22">
        <v>10000000</v>
      </c>
      <c r="G25" s="22"/>
      <c r="H25" s="22">
        <f t="shared" si="3"/>
        <v>10000000</v>
      </c>
      <c r="I25" s="13"/>
    </row>
    <row r="26" spans="1:14" ht="19.5" customHeight="1" x14ac:dyDescent="0.2">
      <c r="A26" s="26" t="s">
        <v>40</v>
      </c>
      <c r="B26" s="27"/>
      <c r="C26" s="49" t="s">
        <v>42</v>
      </c>
      <c r="D26" s="49"/>
      <c r="E26" s="6" t="s">
        <v>19</v>
      </c>
      <c r="F26" s="23"/>
      <c r="G26" s="5">
        <v>2127675</v>
      </c>
      <c r="H26" s="5">
        <f>F26+G26</f>
        <v>2127675</v>
      </c>
      <c r="I26" s="13"/>
    </row>
    <row r="27" spans="1:14" ht="19.5" customHeight="1" x14ac:dyDescent="0.2">
      <c r="A27" s="26" t="s">
        <v>40</v>
      </c>
      <c r="B27" s="27"/>
      <c r="C27" s="26" t="s">
        <v>43</v>
      </c>
      <c r="D27" s="27"/>
      <c r="E27" s="6" t="s">
        <v>19</v>
      </c>
      <c r="F27" s="5"/>
      <c r="G27" s="5">
        <v>1448400</v>
      </c>
      <c r="H27" s="5">
        <f>F27+G27</f>
        <v>1448400</v>
      </c>
      <c r="I27" s="13"/>
    </row>
    <row r="28" spans="1:14" ht="19.5" customHeight="1" x14ac:dyDescent="0.2">
      <c r="A28" s="26" t="s">
        <v>29</v>
      </c>
      <c r="B28" s="27"/>
      <c r="C28" s="26" t="s">
        <v>44</v>
      </c>
      <c r="D28" s="27"/>
      <c r="E28" s="6" t="s">
        <v>19</v>
      </c>
      <c r="F28" s="5"/>
      <c r="G28" s="5">
        <v>390000</v>
      </c>
      <c r="H28" s="5">
        <f>F28+G28</f>
        <v>390000</v>
      </c>
      <c r="I28" s="13"/>
    </row>
    <row r="29" spans="1:14" ht="19.5" customHeight="1" x14ac:dyDescent="0.2">
      <c r="A29" s="26" t="s">
        <v>28</v>
      </c>
      <c r="B29" s="27"/>
      <c r="C29" s="28" t="s">
        <v>45</v>
      </c>
      <c r="D29" s="27"/>
      <c r="E29" s="6" t="s">
        <v>19</v>
      </c>
      <c r="F29" s="5"/>
      <c r="G29" s="5">
        <v>1325155</v>
      </c>
      <c r="H29" s="5">
        <f t="shared" ref="H29:H30" si="4">F29+G29</f>
        <v>1325155</v>
      </c>
      <c r="I29" s="13"/>
    </row>
    <row r="30" spans="1:14" ht="19.5" customHeight="1" x14ac:dyDescent="0.2">
      <c r="A30" s="26" t="s">
        <v>27</v>
      </c>
      <c r="B30" s="27"/>
      <c r="C30" s="28" t="s">
        <v>46</v>
      </c>
      <c r="D30" s="27"/>
      <c r="E30" s="6" t="s">
        <v>19</v>
      </c>
      <c r="F30" s="5"/>
      <c r="G30" s="5">
        <f>933010+964340</f>
        <v>1897350</v>
      </c>
      <c r="H30" s="5">
        <f t="shared" si="4"/>
        <v>1897350</v>
      </c>
    </row>
    <row r="31" spans="1:14" ht="19.5" customHeight="1" x14ac:dyDescent="0.2">
      <c r="A31" s="29" t="s">
        <v>20</v>
      </c>
      <c r="B31" s="30"/>
      <c r="C31" s="30"/>
      <c r="D31" s="31"/>
      <c r="E31" s="20"/>
      <c r="F31" s="24">
        <f>SUM(F16:F30)</f>
        <v>304534210</v>
      </c>
      <c r="G31" s="24">
        <f>SUM(G16:G30)</f>
        <v>1543277162</v>
      </c>
      <c r="H31" s="24">
        <f>SUM(H16:H30)</f>
        <v>1847811372</v>
      </c>
    </row>
  </sheetData>
  <mergeCells count="39">
    <mergeCell ref="A25:B25"/>
    <mergeCell ref="A29:B29"/>
    <mergeCell ref="C29:D29"/>
    <mergeCell ref="A28:B28"/>
    <mergeCell ref="C28:D28"/>
    <mergeCell ref="C25:D25"/>
    <mergeCell ref="A26:B26"/>
    <mergeCell ref="C26:D26"/>
    <mergeCell ref="A27:B27"/>
    <mergeCell ref="C27:D27"/>
    <mergeCell ref="C22:D22"/>
    <mergeCell ref="A23:B23"/>
    <mergeCell ref="C23:D23"/>
    <mergeCell ref="A24:B24"/>
    <mergeCell ref="C24:D24"/>
    <mergeCell ref="E10:E11"/>
    <mergeCell ref="F10:F11"/>
    <mergeCell ref="G10:G11"/>
    <mergeCell ref="H10:H11"/>
    <mergeCell ref="A17:B17"/>
    <mergeCell ref="C17:D17"/>
    <mergeCell ref="A14:B15"/>
    <mergeCell ref="C14:D15"/>
    <mergeCell ref="A30:B30"/>
    <mergeCell ref="C30:D30"/>
    <mergeCell ref="A31:D31"/>
    <mergeCell ref="E14:E15"/>
    <mergeCell ref="F14:H14"/>
    <mergeCell ref="A16:B16"/>
    <mergeCell ref="C16:D16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기부금수입및지출명세서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Wooritech</dc:creator>
  <cp:lastModifiedBy>user</cp:lastModifiedBy>
  <dcterms:created xsi:type="dcterms:W3CDTF">2024-03-11T05:52:59Z</dcterms:created>
  <dcterms:modified xsi:type="dcterms:W3CDTF">2025-02-24T08:25:13Z</dcterms:modified>
</cp:coreProperties>
</file>