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건축총괄원가" sheetId="12" r:id="rId1"/>
    <sheet name="(1)★건축원가(요율조정은이곳에서)★" sheetId="13" r:id="rId2"/>
    <sheet name="(2)기계원가" sheetId="16" r:id="rId3"/>
    <sheet name="공종별집계표" sheetId="9" r:id="rId4"/>
    <sheet name="공종별내역서" sheetId="8" r:id="rId5"/>
    <sheet name="일위대가목록" sheetId="7" r:id="rId6"/>
    <sheet name="일위대가" sheetId="6" r:id="rId7"/>
    <sheet name="중기단가목록" sheetId="5" r:id="rId8"/>
    <sheet name="중기단가산출서" sheetId="4" r:id="rId9"/>
    <sheet name="단가대비표" sheetId="3" r:id="rId10"/>
    <sheet name=" 공사설정 " sheetId="2" r:id="rId11"/>
    <sheet name="Sheet1" sheetId="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">#REF!</definedName>
    <definedName name="_____SS1">#REF!</definedName>
    <definedName name="_____SS2">#REF!</definedName>
    <definedName name="_____TC1">#REF!</definedName>
    <definedName name="_____TC2">#REF!</definedName>
    <definedName name="_____WC1">#REF!</definedName>
    <definedName name="____A1">#REF!</definedName>
    <definedName name="____dia300" localSheetId="2">[1]대로근거!#REF!</definedName>
    <definedName name="____dia300">[1]대로근거!#REF!</definedName>
    <definedName name="____dia350" localSheetId="2">[1]대로근거!#REF!</definedName>
    <definedName name="____dia350">[1]대로근거!#REF!</definedName>
    <definedName name="____hun1" localSheetId="2">[2]설계조건!#REF!</definedName>
    <definedName name="____hun1">[2]설계조건!#REF!</definedName>
    <definedName name="____hun2" localSheetId="2">[2]설계조건!#REF!</definedName>
    <definedName name="____hun2">[2]설계조건!#REF!</definedName>
    <definedName name="____mcv1">#REF!</definedName>
    <definedName name="____mcv2">#REF!</definedName>
    <definedName name="____mcv3">#REF!</definedName>
    <definedName name="____mcv4">#REF!</definedName>
    <definedName name="____mcv5">#REF!</definedName>
    <definedName name="____mhw1">#REF!</definedName>
    <definedName name="____mvw1">#REF!</definedName>
    <definedName name="____pa1">#REF!</definedName>
    <definedName name="____pa2">#REF!</definedName>
    <definedName name="____pe22">#REF!</definedName>
    <definedName name="____qs1" localSheetId="2">[2]설계조건!#REF!</definedName>
    <definedName name="____qs1">[2]설계조건!#REF!</definedName>
    <definedName name="____qs12" localSheetId="2">[2]설계조건!#REF!</definedName>
    <definedName name="____qs12">[2]설계조건!#REF!</definedName>
    <definedName name="____qs2" localSheetId="2">[2]설계조건!#REF!</definedName>
    <definedName name="____qs2">[2]설계조건!#REF!</definedName>
    <definedName name="____qs22" localSheetId="2">[2]설계조건!#REF!</definedName>
    <definedName name="____qs22">[2]설계조건!#REF!</definedName>
    <definedName name="____RD1" localSheetId="2">#REF!</definedName>
    <definedName name="____RD1">#REF!</definedName>
    <definedName name="____RD2" localSheetId="2">#REF!</definedName>
    <definedName name="____RD2">#REF!</definedName>
    <definedName name="____RD3" localSheetId="2">#REF!</definedName>
    <definedName name="____RD3">#REF!</definedName>
    <definedName name="____RD4" localSheetId="2">#REF!</definedName>
    <definedName name="____RD4">#REF!</definedName>
    <definedName name="____RD5" localSheetId="2">#REF!</definedName>
    <definedName name="____RD5">#REF!</definedName>
    <definedName name="____RD6" localSheetId="2">#REF!</definedName>
    <definedName name="____RD6">#REF!</definedName>
    <definedName name="____RD7" localSheetId="2">#REF!</definedName>
    <definedName name="____RD7">#REF!</definedName>
    <definedName name="____RL1" localSheetId="2">#REF!</definedName>
    <definedName name="____RL1">#REF!</definedName>
    <definedName name="____RL2" localSheetId="2">#REF!</definedName>
    <definedName name="____RL2">#REF!</definedName>
    <definedName name="____RL3" localSheetId="2">#REF!</definedName>
    <definedName name="____RL3">#REF!</definedName>
    <definedName name="____RL4" localSheetId="2">#REF!</definedName>
    <definedName name="____RL4">#REF!</definedName>
    <definedName name="____RL5" localSheetId="2">#REF!</definedName>
    <definedName name="____RL5">#REF!</definedName>
    <definedName name="____RL6" localSheetId="2">#REF!</definedName>
    <definedName name="____RL6">#REF!</definedName>
    <definedName name="____RL7" localSheetId="2">#REF!</definedName>
    <definedName name="____RL7">#REF!</definedName>
    <definedName name="____s1" localSheetId="2">#REF!</definedName>
    <definedName name="____s1">#REF!</definedName>
    <definedName name="____sp1" localSheetId="2">#REF!</definedName>
    <definedName name="____sp1">#REF!</definedName>
    <definedName name="____sp2" localSheetId="2">#REF!</definedName>
    <definedName name="____sp2">#REF!</definedName>
    <definedName name="____sp3" localSheetId="2">#REF!</definedName>
    <definedName name="____sp3">#REF!</definedName>
    <definedName name="____SS1">#REF!</definedName>
    <definedName name="____SS2">#REF!</definedName>
    <definedName name="____TC1">#REF!</definedName>
    <definedName name="____TC2">#REF!</definedName>
    <definedName name="____tdl2">#REF!</definedName>
    <definedName name="____teb1">#REF!</definedName>
    <definedName name="____teb2">#REF!</definedName>
    <definedName name="____teb3">#REF!</definedName>
    <definedName name="____Ted1">#REF!</definedName>
    <definedName name="____tll2">#REF!</definedName>
    <definedName name="____tri11">#REF!</definedName>
    <definedName name="____tri12">#REF!</definedName>
    <definedName name="____tri13">#REF!</definedName>
    <definedName name="____tri14">#REF!</definedName>
    <definedName name="____tri15">#REF!</definedName>
    <definedName name="____tri22">#REF!</definedName>
    <definedName name="____tri23">#REF!</definedName>
    <definedName name="____tri24">#REF!</definedName>
    <definedName name="____tri25">#REF!</definedName>
    <definedName name="____tri32">#REF!</definedName>
    <definedName name="____tri33">#REF!</definedName>
    <definedName name="____tri34">#REF!</definedName>
    <definedName name="____tri35">#REF!</definedName>
    <definedName name="____tri42">#REF!</definedName>
    <definedName name="____tri43">#REF!</definedName>
    <definedName name="____tri44">#REF!</definedName>
    <definedName name="____tri45">#REF!</definedName>
    <definedName name="____Ts1">#REF!</definedName>
    <definedName name="____TW1" localSheetId="2">#REF!</definedName>
    <definedName name="____TW1">#REF!</definedName>
    <definedName name="____TW2" localSheetId="2">#REF!</definedName>
    <definedName name="____TW2">#REF!</definedName>
    <definedName name="____vhw1">#REF!</definedName>
    <definedName name="____vvw1">#REF!</definedName>
    <definedName name="____WC1">#REF!</definedName>
    <definedName name="____wcv1">#REF!</definedName>
    <definedName name="____wcv2">#REF!</definedName>
    <definedName name="____wcv3">#REF!</definedName>
    <definedName name="____wcv4">#REF!</definedName>
    <definedName name="____wcv5">#REF!</definedName>
    <definedName name="____wd1" localSheetId="2">[2]설계조건!#REF!</definedName>
    <definedName name="____wd1">[2]설계조건!#REF!</definedName>
    <definedName name="____wd2" localSheetId="2">[2]설계조건!#REF!</definedName>
    <definedName name="____wd2">[2]설계조건!#REF!</definedName>
    <definedName name="____XS1" localSheetId="2">#REF!</definedName>
    <definedName name="____XS1">#REF!</definedName>
    <definedName name="____XS2" localSheetId="2">#REF!</definedName>
    <definedName name="____XS2">#REF!</definedName>
    <definedName name="____XS3" localSheetId="2">[3]교각계산!#REF!</definedName>
    <definedName name="____XS3">[3]교각계산!#REF!</definedName>
    <definedName name="____zz1">#REF!</definedName>
    <definedName name="____zz2">#REF!</definedName>
    <definedName name="____zz3">#REF!</definedName>
    <definedName name="___A1">#REF!</definedName>
    <definedName name="___dia300" localSheetId="2">[1]대로근거!#REF!</definedName>
    <definedName name="___dia300">[1]대로근거!#REF!</definedName>
    <definedName name="___dia350" localSheetId="2">[1]대로근거!#REF!</definedName>
    <definedName name="___dia350">[1]대로근거!#REF!</definedName>
    <definedName name="___hun1" localSheetId="2">[2]설계조건!#REF!</definedName>
    <definedName name="___hun1">[2]설계조건!#REF!</definedName>
    <definedName name="___hun2" localSheetId="2">[2]설계조건!#REF!</definedName>
    <definedName name="___hun2">[2]설계조건!#REF!</definedName>
    <definedName name="___mcv1">#REF!</definedName>
    <definedName name="___mcv2">#REF!</definedName>
    <definedName name="___mcv3">#REF!</definedName>
    <definedName name="___mcv4">#REF!</definedName>
    <definedName name="___mcv5">#REF!</definedName>
    <definedName name="___mhw1">#REF!</definedName>
    <definedName name="___mvw1">#REF!</definedName>
    <definedName name="___pa1">#REF!</definedName>
    <definedName name="___pa2">#REF!</definedName>
    <definedName name="___pe22">#REF!</definedName>
    <definedName name="___qs1" localSheetId="2">[2]설계조건!#REF!</definedName>
    <definedName name="___qs1">[2]설계조건!#REF!</definedName>
    <definedName name="___qs12" localSheetId="2">[2]설계조건!#REF!</definedName>
    <definedName name="___qs12">[2]설계조건!#REF!</definedName>
    <definedName name="___qs2" localSheetId="2">[2]설계조건!#REF!</definedName>
    <definedName name="___qs2">[2]설계조건!#REF!</definedName>
    <definedName name="___qs22" localSheetId="2">[2]설계조건!#REF!</definedName>
    <definedName name="___qs22">[2]설계조건!#REF!</definedName>
    <definedName name="___RD1" localSheetId="2">#REF!</definedName>
    <definedName name="___RD1">#REF!</definedName>
    <definedName name="___RD2" localSheetId="2">#REF!</definedName>
    <definedName name="___RD2">#REF!</definedName>
    <definedName name="___RD3" localSheetId="2">#REF!</definedName>
    <definedName name="___RD3">#REF!</definedName>
    <definedName name="___RD4" localSheetId="2">#REF!</definedName>
    <definedName name="___RD4">#REF!</definedName>
    <definedName name="___RD5" localSheetId="2">#REF!</definedName>
    <definedName name="___RD5">#REF!</definedName>
    <definedName name="___RD6" localSheetId="2">#REF!</definedName>
    <definedName name="___RD6">#REF!</definedName>
    <definedName name="___RD7" localSheetId="2">#REF!</definedName>
    <definedName name="___RD7">#REF!</definedName>
    <definedName name="___RL1" localSheetId="2">#REF!</definedName>
    <definedName name="___RL1">#REF!</definedName>
    <definedName name="___RL2" localSheetId="2">#REF!</definedName>
    <definedName name="___RL2">#REF!</definedName>
    <definedName name="___RL3" localSheetId="2">#REF!</definedName>
    <definedName name="___RL3">#REF!</definedName>
    <definedName name="___RL4" localSheetId="2">#REF!</definedName>
    <definedName name="___RL4">#REF!</definedName>
    <definedName name="___RL5" localSheetId="2">#REF!</definedName>
    <definedName name="___RL5">#REF!</definedName>
    <definedName name="___RL6" localSheetId="2">#REF!</definedName>
    <definedName name="___RL6">#REF!</definedName>
    <definedName name="___RL7" localSheetId="2">#REF!</definedName>
    <definedName name="___RL7">#REF!</definedName>
    <definedName name="___s1" localSheetId="2">#REF!</definedName>
    <definedName name="___s1">#REF!</definedName>
    <definedName name="___sp1" localSheetId="2">#REF!</definedName>
    <definedName name="___sp1">#REF!</definedName>
    <definedName name="___sp2" localSheetId="2">#REF!</definedName>
    <definedName name="___sp2">#REF!</definedName>
    <definedName name="___sp3" localSheetId="2">#REF!</definedName>
    <definedName name="___sp3">#REF!</definedName>
    <definedName name="___SS1">#REF!</definedName>
    <definedName name="___SS2">#REF!</definedName>
    <definedName name="___TC1">#REF!</definedName>
    <definedName name="___TC2">#REF!</definedName>
    <definedName name="___tdl2">#REF!</definedName>
    <definedName name="___teb1">#REF!</definedName>
    <definedName name="___teb2">#REF!</definedName>
    <definedName name="___teb3">#REF!</definedName>
    <definedName name="___Ted1">#REF!</definedName>
    <definedName name="___tll2">#REF!</definedName>
    <definedName name="___tri11">#REF!</definedName>
    <definedName name="___tri12">#REF!</definedName>
    <definedName name="___tri13">#REF!</definedName>
    <definedName name="___tri14">#REF!</definedName>
    <definedName name="___tri15">#REF!</definedName>
    <definedName name="___tri22">#REF!</definedName>
    <definedName name="___tri23">#REF!</definedName>
    <definedName name="___tri24">#REF!</definedName>
    <definedName name="___tri25">#REF!</definedName>
    <definedName name="___tri32">#REF!</definedName>
    <definedName name="___tri33">#REF!</definedName>
    <definedName name="___tri34">#REF!</definedName>
    <definedName name="___tri35">#REF!</definedName>
    <definedName name="___tri42">#REF!</definedName>
    <definedName name="___tri43">#REF!</definedName>
    <definedName name="___tri44">#REF!</definedName>
    <definedName name="___tri45">#REF!</definedName>
    <definedName name="___Ts1">#REF!</definedName>
    <definedName name="___TW1" localSheetId="2">#REF!</definedName>
    <definedName name="___TW1">#REF!</definedName>
    <definedName name="___TW2" localSheetId="2">#REF!</definedName>
    <definedName name="___TW2">#REF!</definedName>
    <definedName name="___vhw1">#REF!</definedName>
    <definedName name="___vvw1">#REF!</definedName>
    <definedName name="___WC1">#REF!</definedName>
    <definedName name="___wcv1">#REF!</definedName>
    <definedName name="___wcv2">#REF!</definedName>
    <definedName name="___wcv3">#REF!</definedName>
    <definedName name="___wcv4">#REF!</definedName>
    <definedName name="___wcv5">#REF!</definedName>
    <definedName name="___wd1" localSheetId="2">[2]설계조건!#REF!</definedName>
    <definedName name="___wd1">[2]설계조건!#REF!</definedName>
    <definedName name="___wd2" localSheetId="2">[2]설계조건!#REF!</definedName>
    <definedName name="___wd2">[2]설계조건!#REF!</definedName>
    <definedName name="___XS1" localSheetId="2">#REF!</definedName>
    <definedName name="___XS1">#REF!</definedName>
    <definedName name="___XS2" localSheetId="2">#REF!</definedName>
    <definedName name="___XS2">#REF!</definedName>
    <definedName name="___XS3" localSheetId="2">[3]교각계산!#REF!</definedName>
    <definedName name="___XS3">[3]교각계산!#REF!</definedName>
    <definedName name="___zz1">#REF!</definedName>
    <definedName name="___zz2">#REF!</definedName>
    <definedName name="___zz3">#REF!</definedName>
    <definedName name="__A1">#REF!</definedName>
    <definedName name="__dia300" localSheetId="2">[1]대로근거!#REF!</definedName>
    <definedName name="__dia300">[1]대로근거!#REF!</definedName>
    <definedName name="__dia350" localSheetId="2">[1]대로근거!#REF!</definedName>
    <definedName name="__dia350">[1]대로근거!#REF!</definedName>
    <definedName name="__hun1" localSheetId="2">[2]설계조건!#REF!</definedName>
    <definedName name="__hun1">[2]설계조건!#REF!</definedName>
    <definedName name="__hun2" localSheetId="2">[2]설계조건!#REF!</definedName>
    <definedName name="__hun2">[2]설계조건!#REF!</definedName>
    <definedName name="__mcv1">#REF!</definedName>
    <definedName name="__mcv2">#REF!</definedName>
    <definedName name="__mcv3">#REF!</definedName>
    <definedName name="__mcv4">#REF!</definedName>
    <definedName name="__mcv5">#REF!</definedName>
    <definedName name="__mhw1">#REF!</definedName>
    <definedName name="__mvw1">#REF!</definedName>
    <definedName name="__pa1">#REF!</definedName>
    <definedName name="__pa2">#REF!</definedName>
    <definedName name="__pe22">#REF!</definedName>
    <definedName name="__qs1" localSheetId="2">[2]설계조건!#REF!</definedName>
    <definedName name="__qs1">[2]설계조건!#REF!</definedName>
    <definedName name="__qs12" localSheetId="2">[2]설계조건!#REF!</definedName>
    <definedName name="__qs12">[2]설계조건!#REF!</definedName>
    <definedName name="__qs2" localSheetId="2">[2]설계조건!#REF!</definedName>
    <definedName name="__qs2">[2]설계조건!#REF!</definedName>
    <definedName name="__qs22" localSheetId="2">[2]설계조건!#REF!</definedName>
    <definedName name="__qs22">[2]설계조건!#REF!</definedName>
    <definedName name="__RD1" localSheetId="2">#REF!</definedName>
    <definedName name="__RD1">#REF!</definedName>
    <definedName name="__RD2" localSheetId="2">#REF!</definedName>
    <definedName name="__RD2">#REF!</definedName>
    <definedName name="__RD3" localSheetId="2">#REF!</definedName>
    <definedName name="__RD3">#REF!</definedName>
    <definedName name="__RD4" localSheetId="2">#REF!</definedName>
    <definedName name="__RD4">#REF!</definedName>
    <definedName name="__RD5" localSheetId="2">#REF!</definedName>
    <definedName name="__RD5">#REF!</definedName>
    <definedName name="__RD6" localSheetId="2">#REF!</definedName>
    <definedName name="__RD6">#REF!</definedName>
    <definedName name="__RD7" localSheetId="2">#REF!</definedName>
    <definedName name="__RD7">#REF!</definedName>
    <definedName name="__RL1" localSheetId="2">#REF!</definedName>
    <definedName name="__RL1">#REF!</definedName>
    <definedName name="__RL2" localSheetId="2">#REF!</definedName>
    <definedName name="__RL2">#REF!</definedName>
    <definedName name="__RL3" localSheetId="2">#REF!</definedName>
    <definedName name="__RL3">#REF!</definedName>
    <definedName name="__RL4" localSheetId="2">#REF!</definedName>
    <definedName name="__RL4">#REF!</definedName>
    <definedName name="__RL5" localSheetId="2">#REF!</definedName>
    <definedName name="__RL5">#REF!</definedName>
    <definedName name="__RL6" localSheetId="2">#REF!</definedName>
    <definedName name="__RL6">#REF!</definedName>
    <definedName name="__RL7" localSheetId="2">#REF!</definedName>
    <definedName name="__RL7">#REF!</definedName>
    <definedName name="__s1" localSheetId="2">#REF!</definedName>
    <definedName name="__s1">#REF!</definedName>
    <definedName name="__sp1" localSheetId="2">#REF!</definedName>
    <definedName name="__sp1">#REF!</definedName>
    <definedName name="__sp2" localSheetId="2">#REF!</definedName>
    <definedName name="__sp2">#REF!</definedName>
    <definedName name="__sp3" localSheetId="2">#REF!</definedName>
    <definedName name="__sp3">#REF!</definedName>
    <definedName name="__SS1">#REF!</definedName>
    <definedName name="__SS2">#REF!</definedName>
    <definedName name="__TC1">#REF!</definedName>
    <definedName name="__TC2">#REF!</definedName>
    <definedName name="__tdl2">#REF!</definedName>
    <definedName name="__teb1">#REF!</definedName>
    <definedName name="__teb2">#REF!</definedName>
    <definedName name="__teb3">#REF!</definedName>
    <definedName name="__Ted1">#REF!</definedName>
    <definedName name="__tll2">#REF!</definedName>
    <definedName name="__tri11">#REF!</definedName>
    <definedName name="__tri12">#REF!</definedName>
    <definedName name="__tri13">#REF!</definedName>
    <definedName name="__tri14">#REF!</definedName>
    <definedName name="__tri15">#REF!</definedName>
    <definedName name="__tri22">#REF!</definedName>
    <definedName name="__tri23">#REF!</definedName>
    <definedName name="__tri24">#REF!</definedName>
    <definedName name="__tri25">#REF!</definedName>
    <definedName name="__tri32">#REF!</definedName>
    <definedName name="__tri33">#REF!</definedName>
    <definedName name="__tri34">#REF!</definedName>
    <definedName name="__tri35">#REF!</definedName>
    <definedName name="__tri42">#REF!</definedName>
    <definedName name="__tri43">#REF!</definedName>
    <definedName name="__tri44">#REF!</definedName>
    <definedName name="__tri45">#REF!</definedName>
    <definedName name="__Ts1">#REF!</definedName>
    <definedName name="__TW1" localSheetId="2">#REF!</definedName>
    <definedName name="__TW1">#REF!</definedName>
    <definedName name="__TW2" localSheetId="2">#REF!</definedName>
    <definedName name="__TW2">#REF!</definedName>
    <definedName name="__vhw1">#REF!</definedName>
    <definedName name="__vvw1">#REF!</definedName>
    <definedName name="__WC1">#REF!</definedName>
    <definedName name="__wcv1">#REF!</definedName>
    <definedName name="__wcv2">#REF!</definedName>
    <definedName name="__wcv3">#REF!</definedName>
    <definedName name="__wcv4">#REF!</definedName>
    <definedName name="__wcv5">#REF!</definedName>
    <definedName name="__wd1" localSheetId="2">[2]설계조건!#REF!</definedName>
    <definedName name="__wd1">[2]설계조건!#REF!</definedName>
    <definedName name="__wd2" localSheetId="2">[2]설계조건!#REF!</definedName>
    <definedName name="__wd2">[2]설계조건!#REF!</definedName>
    <definedName name="__XS1" localSheetId="2">#REF!</definedName>
    <definedName name="__XS1">#REF!</definedName>
    <definedName name="__XS2" localSheetId="2">#REF!</definedName>
    <definedName name="__XS2">#REF!</definedName>
    <definedName name="__XS3" localSheetId="2">[3]교각계산!#REF!</definedName>
    <definedName name="__XS3">[3]교각계산!#REF!</definedName>
    <definedName name="__zz1">#REF!</definedName>
    <definedName name="__zz2">#REF!</definedName>
    <definedName name="__zz3">#REF!</definedName>
    <definedName name="_15A">[4]금액내역서!$D$3:$D$10</definedName>
    <definedName name="_A" localSheetId="2">#REF!</definedName>
    <definedName name="_A">#REF!</definedName>
    <definedName name="_A1">#REF!</definedName>
    <definedName name="_dia300" localSheetId="2">[1]대로근거!#REF!</definedName>
    <definedName name="_dia300">[1]대로근거!#REF!</definedName>
    <definedName name="_dia350" localSheetId="2">[1]대로근거!#REF!</definedName>
    <definedName name="_dia350">[1]대로근거!#REF!</definedName>
    <definedName name="_Dist_Bin" localSheetId="2" hidden="1">[5]조명시설!#REF!</definedName>
    <definedName name="_Dist_Bin" hidden="1">[5]조명시설!#REF!</definedName>
    <definedName name="_Dist_Values" localSheetId="2" hidden="1">[5]조명시설!#REF!</definedName>
    <definedName name="_Dist_Values" hidden="1">[5]조명시설!#REF!</definedName>
    <definedName name="_Fill" localSheetId="2" hidden="1">[5]조명시설!#REF!</definedName>
    <definedName name="_Fill" hidden="1">[5]조명시설!#REF!</definedName>
    <definedName name="_hun1" localSheetId="2">[2]설계조건!#REF!</definedName>
    <definedName name="_hun1">[2]설계조건!#REF!</definedName>
    <definedName name="_hun2" localSheetId="2">[2]설계조건!#REF!</definedName>
    <definedName name="_hun2">[2]설계조건!#REF!</definedName>
    <definedName name="_Key1" localSheetId="2" hidden="1">[5]조명시설!#REF!</definedName>
    <definedName name="_Key1" hidden="1">[5]조명시설!#REF!</definedName>
    <definedName name="_Key2" localSheetId="2" hidden="1">[5]조명시설!#REF!</definedName>
    <definedName name="_Key2" hidden="1">[5]조명시설!#REF!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hw1">#REF!</definedName>
    <definedName name="_mvw1">#REF!</definedName>
    <definedName name="_Order1" hidden="1">0</definedName>
    <definedName name="_Order2" hidden="1">0</definedName>
    <definedName name="_pa1">#REF!</definedName>
    <definedName name="_pa2">#REF!</definedName>
    <definedName name="_pe22">#REF!</definedName>
    <definedName name="_qs1" localSheetId="2">[2]설계조건!#REF!</definedName>
    <definedName name="_qs1">[2]설계조건!#REF!</definedName>
    <definedName name="_qs12" localSheetId="2">[2]설계조건!#REF!</definedName>
    <definedName name="_qs12">[2]설계조건!#REF!</definedName>
    <definedName name="_qs2" localSheetId="2">[2]설계조건!#REF!</definedName>
    <definedName name="_qs2">[2]설계조건!#REF!</definedName>
    <definedName name="_qs22" localSheetId="2">[2]설계조건!#REF!</definedName>
    <definedName name="_qs22">[2]설계조건!#REF!</definedName>
    <definedName name="_RD1" localSheetId="2">#REF!</definedName>
    <definedName name="_RD1">#REF!</definedName>
    <definedName name="_RD2" localSheetId="2">#REF!</definedName>
    <definedName name="_RD2">#REF!</definedName>
    <definedName name="_RD3" localSheetId="2">#REF!</definedName>
    <definedName name="_RD3">#REF!</definedName>
    <definedName name="_RD4" localSheetId="2">#REF!</definedName>
    <definedName name="_RD4">#REF!</definedName>
    <definedName name="_RD5" localSheetId="2">#REF!</definedName>
    <definedName name="_RD5">#REF!</definedName>
    <definedName name="_RD6" localSheetId="2">#REF!</definedName>
    <definedName name="_RD6">#REF!</definedName>
    <definedName name="_RD7" localSheetId="2">#REF!</definedName>
    <definedName name="_RD7">#REF!</definedName>
    <definedName name="_RL1" localSheetId="2">#REF!</definedName>
    <definedName name="_RL1">#REF!</definedName>
    <definedName name="_RL2" localSheetId="2">#REF!</definedName>
    <definedName name="_RL2">#REF!</definedName>
    <definedName name="_RL3" localSheetId="2">#REF!</definedName>
    <definedName name="_RL3">#REF!</definedName>
    <definedName name="_RL4" localSheetId="2">#REF!</definedName>
    <definedName name="_RL4">#REF!</definedName>
    <definedName name="_RL5" localSheetId="2">#REF!</definedName>
    <definedName name="_RL5">#REF!</definedName>
    <definedName name="_RL6" localSheetId="2">#REF!</definedName>
    <definedName name="_RL6">#REF!</definedName>
    <definedName name="_RL7" localSheetId="2">#REF!</definedName>
    <definedName name="_RL7">#REF!</definedName>
    <definedName name="_s1" localSheetId="2">#REF!</definedName>
    <definedName name="_s1">#REF!</definedName>
    <definedName name="_Sort" localSheetId="2" hidden="1">'[6]6PILE  (돌출)'!#REF!</definedName>
    <definedName name="_Sort" hidden="1">'[6]6PILE  (돌출)'!#REF!</definedName>
    <definedName name="_sp1" localSheetId="2">#REF!</definedName>
    <definedName name="_sp1">#REF!</definedName>
    <definedName name="_sp2" localSheetId="2">#REF!</definedName>
    <definedName name="_sp2">#REF!</definedName>
    <definedName name="_sp3" localSheetId="2">#REF!</definedName>
    <definedName name="_sp3">#REF!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W1" localSheetId="2">#REF!</definedName>
    <definedName name="_TW1">#REF!</definedName>
    <definedName name="_TW2" localSheetId="2">#REF!</definedName>
    <definedName name="_TW2">#REF!</definedName>
    <definedName name="_vhw1">#REF!</definedName>
    <definedName name="_vvw1">#REF!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d1" localSheetId="2">[2]설계조건!#REF!</definedName>
    <definedName name="_wd1">[2]설계조건!#REF!</definedName>
    <definedName name="_wd2" localSheetId="2">[2]설계조건!#REF!</definedName>
    <definedName name="_wd2">[2]설계조건!#REF!</definedName>
    <definedName name="_XS1" localSheetId="2">#REF!</definedName>
    <definedName name="_XS1">#REF!</definedName>
    <definedName name="_XS2" localSheetId="2">#REF!</definedName>
    <definedName name="_XS2">#REF!</definedName>
    <definedName name="_XS3" localSheetId="2">[3]교각계산!#REF!</definedName>
    <definedName name="_XS3">[3]교각계산!#REF!</definedName>
    <definedName name="_zz1">#REF!</definedName>
    <definedName name="_zz2">#REF!</definedName>
    <definedName name="_zz3">#REF!</definedName>
    <definedName name="\a">#N/A</definedName>
    <definedName name="\o">#REF!</definedName>
    <definedName name="\p">#REF!</definedName>
    <definedName name="\P1">#REF!</definedName>
    <definedName name="A">#REF!</definedName>
    <definedName name="A1..A2_">#N/A</definedName>
    <definedName name="A1..A200_">#N/A</definedName>
    <definedName name="A12..A13_">#N/A</definedName>
    <definedName name="AAA">#REF!</definedName>
    <definedName name="aaaa">'[7]ABUT수량-A1'!$T$25</definedName>
    <definedName name="AC">#REF!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F" localSheetId="2">#REF!</definedName>
    <definedName name="AF">#REF!</definedName>
    <definedName name="AFF">#REF!</definedName>
    <definedName name="ag">#REF!</definedName>
    <definedName name="all4fix">#REF!</definedName>
    <definedName name="AN">#REF!</definedName>
    <definedName name="aqaq">'[8]ABUT수량-A1'!$T$25</definedName>
    <definedName name="as">#REF!</definedName>
    <definedName name="ASC" localSheetId="2">'[9]도장수량(하1)'!#REF!</definedName>
    <definedName name="ASC">'[9]도장수량(하1)'!#REF!</definedName>
    <definedName name="ASCO" localSheetId="2">'[9]도장수량(하1)'!#REF!</definedName>
    <definedName name="ASCO">'[9]도장수량(하1)'!#REF!</definedName>
    <definedName name="asp">#REF!</definedName>
    <definedName name="asr">#REF!</definedName>
    <definedName name="ASS">#REF!</definedName>
    <definedName name="ASTMOUT">#REF!</definedName>
    <definedName name="ASTMREBAR">#REF!</definedName>
    <definedName name="Astotal">#REF!</definedName>
    <definedName name="AVF">#REF!</definedName>
    <definedName name="A삼">#REF!</definedName>
    <definedName name="A이">#REF!</definedName>
    <definedName name="A일">#REF!</definedName>
    <definedName name="B">#REF!</definedName>
    <definedName name="B1C" localSheetId="2">#REF!</definedName>
    <definedName name="B1C">#REF!</definedName>
    <definedName name="B1F" localSheetId="2">#REF!</definedName>
    <definedName name="B1F">#REF!</definedName>
    <definedName name="B2C" localSheetId="2">#REF!</definedName>
    <definedName name="B2C">#REF!</definedName>
    <definedName name="b3r1h1">#REF!</definedName>
    <definedName name="b3r1h2">#REF!</definedName>
    <definedName name="bb">#REF!</definedName>
    <definedName name="bbb">#REF!</definedName>
    <definedName name="BBC">#REF!</definedName>
    <definedName name="BC" localSheetId="2">#REF!</definedName>
    <definedName name="BC">#REF!</definedName>
    <definedName name="BCB" localSheetId="2">#REF!</definedName>
    <definedName name="BCB">#REF!</definedName>
    <definedName name="BCF" localSheetId="2">'[9]도장수량(하1)'!#REF!</definedName>
    <definedName name="BCF">'[9]도장수량(하1)'!#REF!</definedName>
    <definedName name="bcout">#REF!</definedName>
    <definedName name="beta1">#REF!</definedName>
    <definedName name="BF" localSheetId="2">#REF!</definedName>
    <definedName name="BF">#REF!</definedName>
    <definedName name="BFH" localSheetId="2">#REF!</definedName>
    <definedName name="BFH">#REF!</definedName>
    <definedName name="BM">#REF!</definedName>
    <definedName name="BR">#REF!</definedName>
    <definedName name="br4r1">#REF!</definedName>
    <definedName name="br4r2">#REF!</definedName>
    <definedName name="BS">#REF!</definedName>
    <definedName name="bs_chekjum">[10]Sheet1!$A$1</definedName>
    <definedName name="bs_chekplus">[10]Sheet1!$C$1</definedName>
    <definedName name="bs_chekwave">[10]Sheet1!$E$1</definedName>
    <definedName name="BV" localSheetId="2">#REF!</definedName>
    <definedName name="BV">#REF!</definedName>
    <definedName name="BW">#REF!</definedName>
    <definedName name="bwc">#REF!</definedName>
    <definedName name="BWD" localSheetId="2">#REF!</definedName>
    <definedName name="BWD">#REF!</definedName>
    <definedName name="B이">#REF!</definedName>
    <definedName name="B일">#REF!</definedName>
    <definedName name="B제로">#REF!</definedName>
    <definedName name="c_1">#REF!</definedName>
    <definedName name="c_2">#REF!</definedName>
    <definedName name="c_3">#REF!</definedName>
    <definedName name="c_33">#REF!</definedName>
    <definedName name="c_4">#REF!</definedName>
    <definedName name="case1">#REF!</definedName>
    <definedName name="case2">#REF!</definedName>
    <definedName name="CC">#REF!</definedName>
    <definedName name="CCC">#REF!</definedName>
    <definedName name="CL">#REF!</definedName>
    <definedName name="CON" localSheetId="2">#REF!</definedName>
    <definedName name="CON">#REF!</definedName>
    <definedName name="conc">#REF!</definedName>
    <definedName name="COV">#REF!</definedName>
    <definedName name="CT">#REF!</definedName>
    <definedName name="CTC" localSheetId="2">#REF!</definedName>
    <definedName name="CTC">#REF!</definedName>
    <definedName name="CV" localSheetId="2">[11]원형1호맨홀토공수량!#REF!</definedName>
    <definedName name="CV">[11]원형1호맨홀토공수량!#REF!</definedName>
    <definedName name="D">[12]DATE!$C$24:$C$85</definedName>
    <definedName name="DA" localSheetId="2">[13]단면가정!#REF!</definedName>
    <definedName name="DA">[13]단면가정!#REF!</definedName>
    <definedName name="DAA" localSheetId="2">[13]단면가정!#REF!</definedName>
    <definedName name="DAA">[13]단면가정!#REF!</definedName>
    <definedName name="_xlnm.Database" localSheetId="2">#REF!</definedName>
    <definedName name="_xlnm.Database">#REF!</definedName>
    <definedName name="database2" localSheetId="2">#REF!</definedName>
    <definedName name="database2">#REF!</definedName>
    <definedName name="DB">#REF!</definedName>
    <definedName name="DC" localSheetId="2">#REF!</definedName>
    <definedName name="DC">#REF!</definedName>
    <definedName name="DD">#REF!</definedName>
    <definedName name="design">#REF!</definedName>
    <definedName name="designout">#REF!</definedName>
    <definedName name="designTemp">#REF!</definedName>
    <definedName name="DIA">#REF!</definedName>
    <definedName name="dia_mm">[14]말뚝지지력산정!$J$19</definedName>
    <definedName name="direction">#REF!</definedName>
    <definedName name="dirout">#REF!</definedName>
    <definedName name="dk" localSheetId="2">[1]중로근거!#REF!</definedName>
    <definedName name="dk">[1]중로근거!#REF!</definedName>
    <definedName name="DL">#REF!</definedName>
    <definedName name="DLAWHDDLF">#REF!</definedName>
    <definedName name="dldldldll" localSheetId="2" hidden="1">[15]조명시설!#REF!</definedName>
    <definedName name="dldldldll" hidden="1">[15]조명시설!#REF!</definedName>
    <definedName name="dp">#REF!</definedName>
    <definedName name="Ds">#REF!</definedName>
    <definedName name="Ds_h">#REF!</definedName>
    <definedName name="DsA">#REF!</definedName>
    <definedName name="dsh">#REF!</definedName>
    <definedName name="dshn">#REF!</definedName>
    <definedName name="dsv">#REF!</definedName>
    <definedName name="dsvn">#REF!</definedName>
    <definedName name="E" localSheetId="2">[11]원형1호맨홀토공수량!#REF!</definedName>
    <definedName name="E">[11]원형1호맨홀토공수량!#REF!</definedName>
    <definedName name="EC">#REF!</definedName>
    <definedName name="EEEE">#REF!</definedName>
    <definedName name="el" localSheetId="2">[2]설계조건!#REF!</definedName>
    <definedName name="el">[2]설계조건!#REF!</definedName>
    <definedName name="EO" localSheetId="2">#REF!</definedName>
    <definedName name="EO">#REF!</definedName>
    <definedName name="ES">#REF!</definedName>
    <definedName name="_xlnm.Extract" localSheetId="2">#REF!</definedName>
    <definedName name="_xlnm.Extract">#REF!</definedName>
    <definedName name="F">#REF!</definedName>
    <definedName name="FC">#REF!</definedName>
    <definedName name="fcp">#REF!</definedName>
    <definedName name="FG">#REF!</definedName>
    <definedName name="FOOT1" localSheetId="2">[2]설계조건!#REF!</definedName>
    <definedName name="FOOT1">[2]설계조건!#REF!</definedName>
    <definedName name="FOOT2" localSheetId="2">[2]설계조건!#REF!</definedName>
    <definedName name="FOOT2">[2]설계조건!#REF!</definedName>
    <definedName name="FOOT3" localSheetId="2">[2]설계조건!#REF!</definedName>
    <definedName name="FOOT3">[2]설계조건!#REF!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" localSheetId="2">#REF!</definedName>
    <definedName name="FX">#REF!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Z" localSheetId="2">#REF!</definedName>
    <definedName name="FZ">#REF!</definedName>
    <definedName name="F이">#REF!</definedName>
    <definedName name="F일">#REF!</definedName>
    <definedName name="G">#REF!</definedName>
    <definedName name="G_m">#REF!</definedName>
    <definedName name="gams">#REF!</definedName>
    <definedName name="gamt">#REF!</definedName>
    <definedName name="gamw">#REF!</definedName>
    <definedName name="GC">#REF!</definedName>
    <definedName name="GG">#REF!</definedName>
    <definedName name="GGG">'[16]ABUT수량-A1'!$T$25</definedName>
    <definedName name="GGGG">#REF!</definedName>
    <definedName name="gigin" localSheetId="2">[2]설계조건!#REF!</definedName>
    <definedName name="gigin">[2]설계조건!#REF!</definedName>
    <definedName name="gsand">#REF!</definedName>
    <definedName name="gt">#REF!</definedName>
    <definedName name="GV" localSheetId="2">[11]원형1호맨홀토공수량!#REF!</definedName>
    <definedName name="GV">[11]원형1호맨홀토공수량!#REF!</definedName>
    <definedName name="H">#REF!</definedName>
    <definedName name="H_1">#REF!</definedName>
    <definedName name="H_2">#REF!</definedName>
    <definedName name="h_3">#REF!</definedName>
    <definedName name="h_water" localSheetId="2">'[17]3BL공동구 수량'!#REF!</definedName>
    <definedName name="h_water">'[17]3BL공동구 수량'!#REF!</definedName>
    <definedName name="H1C" localSheetId="2">#REF!</definedName>
    <definedName name="H1C">#REF!</definedName>
    <definedName name="H1D" localSheetId="2">#REF!</definedName>
    <definedName name="H1D">#REF!</definedName>
    <definedName name="H2C" localSheetId="2">#REF!</definedName>
    <definedName name="H2C">#REF!</definedName>
    <definedName name="H2D" localSheetId="2">#REF!</definedName>
    <definedName name="H2D">#REF!</definedName>
    <definedName name="H3C" localSheetId="2">#REF!</definedName>
    <definedName name="H3C">#REF!</definedName>
    <definedName name="HC" localSheetId="2">#REF!</definedName>
    <definedName name="HC">#REF!</definedName>
    <definedName name="HE">#REF!</definedName>
    <definedName name="HF" localSheetId="2">#REF!</definedName>
    <definedName name="HF">#REF!</definedName>
    <definedName name="HH">[18]정부노임단가!$A$5:$F$215</definedName>
    <definedName name="HP" localSheetId="2">#REF!</definedName>
    <definedName name="HP">#REF!</definedName>
    <definedName name="hpd">#REF!</definedName>
    <definedName name="HS">#REF!</definedName>
    <definedName name="HSO" localSheetId="2">#REF!</definedName>
    <definedName name="HSO">#REF!</definedName>
    <definedName name="HSP">#REF!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사">#REF!</definedName>
    <definedName name="H삼">#REF!</definedName>
    <definedName name="H이">#REF!</definedName>
    <definedName name="H일">#REF!</definedName>
    <definedName name="I" localSheetId="2">[11]원형1호맨홀토공수량!#REF!</definedName>
    <definedName name="I">[11]원형1호맨홀토공수량!#REF!</definedName>
    <definedName name="icr">#REF!</definedName>
    <definedName name="ig" localSheetId="2">#REF!</definedName>
    <definedName name="ig">#REF!</definedName>
    <definedName name="INTPUT">#REF!</definedName>
    <definedName name="INTPUTDATA">#REF!</definedName>
    <definedName name="IT" localSheetId="2">[11]원형1호맨홀토공수량!#REF!</definedName>
    <definedName name="IT">[11]원형1호맨홀토공수량!#REF!</definedName>
    <definedName name="J">#REF!</definedName>
    <definedName name="JACK50TON">[19]가시설수량!$AE$203</definedName>
    <definedName name="JH">[20]정부노임단가!$A$5:$F$215</definedName>
    <definedName name="JJ">[21]정부노임단가!$A$5:$F$215</definedName>
    <definedName name="JT">#REF!</definedName>
    <definedName name="K" localSheetId="2">[11]원형1호맨홀토공수량!#REF!</definedName>
    <definedName name="K">[11]원형1호맨홀토공수량!#REF!</definedName>
    <definedName name="k3fix">#REF!</definedName>
    <definedName name="k4fix">#REF!</definedName>
    <definedName name="ka">#REF!</definedName>
    <definedName name="Ka일">#REF!</definedName>
    <definedName name="Ka투">#REF!</definedName>
    <definedName name="Kea">#REF!</definedName>
    <definedName name="Kh">#REF!</definedName>
    <definedName name="KK">[20]정부노임단가!$A$5:$F$215</definedName>
    <definedName name="KKK" localSheetId="2">[22]원형1호맨홀토공수량!#REF!</definedName>
    <definedName name="KKK">[22]원형1호맨홀토공수량!#REF!</definedName>
    <definedName name="Ko">#REF!</definedName>
    <definedName name="kv" localSheetId="2">#REF!</definedName>
    <definedName name="kv">#REF!</definedName>
    <definedName name="KVO" localSheetId="2">#REF!</definedName>
    <definedName name="KVO">#REF!</definedName>
    <definedName name="L" localSheetId="2">[11]원형1호맨홀토공수량!#REF!</definedName>
    <definedName name="L">[11]원형1호맨홀토공수량!#REF!</definedName>
    <definedName name="L1F" localSheetId="2">[23]FOOTING단면력!#REF!</definedName>
    <definedName name="L1F">[23]FOOTING단면력!#REF!</definedName>
    <definedName name="LB">[14]말뚝지지력산정!$L$22</definedName>
    <definedName name="LC">#REF!</definedName>
    <definedName name="LCC" localSheetId="2">'[9]도장수량(하1)'!#REF!</definedName>
    <definedName name="LCC">'[9]도장수량(하1)'!#REF!</definedName>
    <definedName name="ldtype">#REF!</definedName>
    <definedName name="LF">#REF!</definedName>
    <definedName name="LLC">#REF!</definedName>
    <definedName name="LSE" localSheetId="2">'[9]도장수량(하1)'!#REF!</definedName>
    <definedName name="LSE">'[9]도장수량(하1)'!#REF!</definedName>
    <definedName name="LST">#REF!</definedName>
    <definedName name="L형측구">#REF!</definedName>
    <definedName name="M" localSheetId="2">[11]원형1호맨홀토공수량!#REF!</definedName>
    <definedName name="M">[11]원형1호맨홀토공수량!#REF!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O">#REF!</definedName>
    <definedName name="MOO" localSheetId="2">[24]우각부보강!#REF!</definedName>
    <definedName name="MOO">[24]우각부보강!#REF!</definedName>
    <definedName name="MRD" localSheetId="2">#REF!</definedName>
    <definedName name="MRD">#REF!</definedName>
    <definedName name="MRL" localSheetId="2">#REF!</definedName>
    <definedName name="MRL">#REF!</definedName>
    <definedName name="MT" localSheetId="2">#REF!</definedName>
    <definedName name="MT">#REF!</definedName>
    <definedName name="MU" localSheetId="2">#REF!</definedName>
    <definedName name="MU">#REF!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 localSheetId="2">#REF!</definedName>
    <definedName name="MX">#REF!</definedName>
    <definedName name="Mxw">#REF!</definedName>
    <definedName name="MXX" localSheetId="2">#REF!</definedName>
    <definedName name="MXX">#REF!</definedName>
    <definedName name="My">#REF!</definedName>
    <definedName name="Myw">#REF!</definedName>
    <definedName name="MZ" localSheetId="2">#REF!</definedName>
    <definedName name="MZ">#REF!</definedName>
    <definedName name="M당무게">[12]DATE!$E$24:$E$85</definedName>
    <definedName name="N" localSheetId="2">[11]원형1호맨홀토공수량!#REF!</definedName>
    <definedName name="N">[11]원형1호맨홀토공수량!#REF!</definedName>
    <definedName name="NC" localSheetId="2">'[9]도장수량(하1)'!#REF!</definedName>
    <definedName name="NC">'[9]도장수량(하1)'!#REF!</definedName>
    <definedName name="NN" localSheetId="2">[22]원형1호맨홀토공수량!#REF!</definedName>
    <definedName name="NN">[22]원형1호맨홀토공수량!#REF!</definedName>
    <definedName name="NNN">#REF!</definedName>
    <definedName name="NNNN">'[8]ABUT수량-A1'!$T$25</definedName>
    <definedName name="no4fix">#REF!</definedName>
    <definedName name="NP">#REF!</definedName>
    <definedName name="NPZ" localSheetId="2">[23]FOOTING단면력!#REF!</definedName>
    <definedName name="NPZ">[23]FOOTING단면력!#REF!</definedName>
    <definedName name="NSC" localSheetId="2">'[9]도장수량(하1)'!#REF!</definedName>
    <definedName name="NSC">'[9]도장수량(하1)'!#REF!</definedName>
    <definedName name="NSE" localSheetId="2">'[9]도장수량(하1)'!#REF!</definedName>
    <definedName name="NSE">'[9]도장수량(하1)'!#REF!</definedName>
    <definedName name="null">#REF!</definedName>
    <definedName name="nx">#REF!</definedName>
    <definedName name="n이">#REF!</definedName>
    <definedName name="n이_1">#REF!</definedName>
    <definedName name="n이_2">#REF!</definedName>
    <definedName name="n일">#REF!</definedName>
    <definedName name="N치" localSheetId="2">#REF!</definedName>
    <definedName name="N치">#REF!</definedName>
    <definedName name="O" localSheetId="2">[11]원형1호맨홀토공수량!#REF!</definedName>
    <definedName name="O">[11]원형1호맨홀토공수량!#REF!</definedName>
    <definedName name="o_m">#REF!</definedName>
    <definedName name="OOO">#REF!</definedName>
    <definedName name="oooo">'[25]ABUT수량-A1'!$T$25</definedName>
    <definedName name="P" localSheetId="2">[11]원형1호맨홀토공수량!#REF!</definedName>
    <definedName name="P">[11]원형1호맨홀토공수량!#REF!</definedName>
    <definedName name="p_m">#REF!</definedName>
    <definedName name="P1X">#REF!</definedName>
    <definedName name="P1Z" localSheetId="2">[23]FOOTING단면력!#REF!</definedName>
    <definedName name="P1Z">[23]FOOTING단면력!#REF!</definedName>
    <definedName name="P2X">#REF!</definedName>
    <definedName name="P2Z" localSheetId="2">[23]FOOTING단면력!#REF!</definedName>
    <definedName name="P2Z">[23]FOOTING단면력!#REF!</definedName>
    <definedName name="Pa">#REF!</definedName>
    <definedName name="pa삼">#REF!</definedName>
    <definedName name="Pa오">#REF!</definedName>
    <definedName name="pb">#REF!</definedName>
    <definedName name="pcase">#REF!</definedName>
    <definedName name="pcaseout">#REF!</definedName>
    <definedName name="PCO" localSheetId="2">#REF!</definedName>
    <definedName name="PCO">#REF!</definedName>
    <definedName name="pe22c1">#REF!</definedName>
    <definedName name="pe22c2">#REF!</definedName>
    <definedName name="PEA" localSheetId="2">#REF!</definedName>
    <definedName name="PEA">#REF!</definedName>
    <definedName name="PF">#REF!</definedName>
    <definedName name="PHG" localSheetId="2">#REF!</definedName>
    <definedName name="PHG">#REF!</definedName>
    <definedName name="phi">#REF!</definedName>
    <definedName name="phiVn">#REF!</definedName>
    <definedName name="pile_s">[14]말뚝지지력산정!$F$116</definedName>
    <definedName name="PILE규격" localSheetId="2">#REF!</definedName>
    <definedName name="PILE규격">#REF!</definedName>
    <definedName name="PILE길이">[19]가시설수량!$AE$13</definedName>
    <definedName name="PM" localSheetId="2">#REF!</definedName>
    <definedName name="PM">#REF!</definedName>
    <definedName name="pmax">#REF!</definedName>
    <definedName name="pmin">#REF!</definedName>
    <definedName name="pmin3">#REF!</definedName>
    <definedName name="PQ" localSheetId="2">#REF!</definedName>
    <definedName name="PQ">#REF!</definedName>
    <definedName name="Pr">#REF!</definedName>
    <definedName name="PRINT">#REF!</definedName>
    <definedName name="_xlnm.Print_Area" localSheetId="1">'(1)★건축원가(요율조정은이곳에서)★'!$A$1:$N$40</definedName>
    <definedName name="_xlnm.Print_Area" localSheetId="2">'(2)기계원가'!$A$1:$N$40</definedName>
    <definedName name="_xlnm.Print_Area" localSheetId="4">공종별내역서!$A$1:$M$579</definedName>
    <definedName name="_xlnm.Print_Area" localSheetId="3">공종별집계표!$A$1:$M$48</definedName>
    <definedName name="_xlnm.Print_Area" localSheetId="9">단가대비표!$A$1:$X$264</definedName>
    <definedName name="_xlnm.Print_Area" localSheetId="6">일위대가!$A$1:$M$1381</definedName>
    <definedName name="_xlnm.Print_Area" localSheetId="5">일위대가목록!$A$1:$M$224</definedName>
    <definedName name="_xlnm.Print_Area" localSheetId="7">중기단가목록!$A$1:$L$8</definedName>
    <definedName name="_xlnm.Print_Area" localSheetId="8">중기단가산출서!$A$1:$F$254</definedName>
    <definedName name="_xlnm.Print_Area">#REF!</definedName>
    <definedName name="PRINT_AREA_MI">#REF!</definedName>
    <definedName name="PRINT_AREA_MI1">#REF!</definedName>
    <definedName name="PRINT_TILIES" localSheetId="2">#REF!,#REF!,#REF!,#REF!,#REF!</definedName>
    <definedName name="PRINT_TILIES">#REF!,#REF!,#REF!,#REF!,#REF!</definedName>
    <definedName name="PRINT_TILLES">[26]우수!$A$1:$IV$3,[26]우수!$A$1:$D$65536</definedName>
    <definedName name="print_title">#REF!</definedName>
    <definedName name="_xlnm.Print_Titles" localSheetId="4">공종별내역서!$1:$3</definedName>
    <definedName name="_xlnm.Print_Titles" localSheetId="3">공종별집계표!$1:$4</definedName>
    <definedName name="_xlnm.Print_Titles" localSheetId="9">단가대비표!$1:$4</definedName>
    <definedName name="_xlnm.Print_Titles" localSheetId="6">일위대가!$1:$3</definedName>
    <definedName name="_xlnm.Print_Titles" localSheetId="5">일위대가목록!$1:$3</definedName>
    <definedName name="_xlnm.Print_Titles" localSheetId="7">중기단가목록!$1:$3</definedName>
    <definedName name="_xlnm.Print_Titles" localSheetId="8">중기단가산출서!$1:$3</definedName>
    <definedName name="PS" localSheetId="2">#REF!</definedName>
    <definedName name="PS">#REF!</definedName>
    <definedName name="PWP" localSheetId="2">#REF!</definedName>
    <definedName name="PWP">#REF!</definedName>
    <definedName name="PWS" localSheetId="2">#REF!</definedName>
    <definedName name="PWS">#REF!</definedName>
    <definedName name="PWW" localSheetId="2">#REF!</definedName>
    <definedName name="PWW">#REF!</definedName>
    <definedName name="pwwc1">#REF!</definedName>
    <definedName name="pwwc2">#REF!</definedName>
    <definedName name="q">#REF!</definedName>
    <definedName name="QA">#REF!</definedName>
    <definedName name="QAE">#REF!</definedName>
    <definedName name="QAQA">'[16]ABUT수량-A1'!$T$25</definedName>
    <definedName name="Qe앨">#REF!</definedName>
    <definedName name="qi" localSheetId="2">[2]설계조건!#REF!</definedName>
    <definedName name="qi">[2]설계조건!#REF!</definedName>
    <definedName name="qqaa">'[25]ABUT수량-A1'!$T$25</definedName>
    <definedName name="qqq">'[27]ABUT수량-A1'!$T$25</definedName>
    <definedName name="QQQQ">'[28]ABUT수량-A1'!$T$25</definedName>
    <definedName name="Qten">#REF!</definedName>
    <definedName name="QU">#REF!</definedName>
    <definedName name="QWQW">'[16]ABUT수량-A1'!$T$25</definedName>
    <definedName name="q디">#REF!</definedName>
    <definedName name="q앨">#REF!</definedName>
    <definedName name="RD" localSheetId="2">#REF!</definedName>
    <definedName name="RD">#REF!</definedName>
    <definedName name="RealAs">#REF!</definedName>
    <definedName name="realfs">#REF!</definedName>
    <definedName name="realp">#REF!</definedName>
    <definedName name="REBAR">#REF!</definedName>
    <definedName name="_xlnm.Recorder">[10]Sheet1!$C$1:$C$65536</definedName>
    <definedName name="reinftype">#REF!</definedName>
    <definedName name="ReqAs">#REF!</definedName>
    <definedName name="reqbar">#REF!</definedName>
    <definedName name="rho">#REF!</definedName>
    <definedName name="RL" localSheetId="2">#REF!</definedName>
    <definedName name="RL">#REF!</definedName>
    <definedName name="RL1D" localSheetId="2">#REF!</definedName>
    <definedName name="RL1D">#REF!</definedName>
    <definedName name="RL2D" localSheetId="2">#REF!</definedName>
    <definedName name="RL2D">#REF!</definedName>
    <definedName name="RL3D" localSheetId="2">#REF!</definedName>
    <definedName name="RL3D">#REF!</definedName>
    <definedName name="RL4D" localSheetId="2">#REF!</definedName>
    <definedName name="RL4D">#REF!</definedName>
    <definedName name="RL5D" localSheetId="2">#REF!</definedName>
    <definedName name="RL5D">#REF!</definedName>
    <definedName name="RL6D" localSheetId="2">#REF!</definedName>
    <definedName name="RL6D">#REF!</definedName>
    <definedName name="RL7D" localSheetId="2">#REF!</definedName>
    <definedName name="RL7D">#REF!</definedName>
    <definedName name="RLA" localSheetId="2">[29]터파기및재료!#REF!</definedName>
    <definedName name="RLA">[29]터파기및재료!#REF!</definedName>
    <definedName name="RLD" localSheetId="2">#REF!</definedName>
    <definedName name="RLD">#REF!</definedName>
    <definedName name="Rl이">#REF!</definedName>
    <definedName name="Rl일">#REF!</definedName>
    <definedName name="Rn">#REF!</definedName>
    <definedName name="RR">#REF!</definedName>
    <definedName name="RRR" localSheetId="2">[24]우각부보강!#REF!</definedName>
    <definedName name="RRR">[24]우각부보강!#REF!</definedName>
    <definedName name="Rten">#REF!</definedName>
    <definedName name="RTR" localSheetId="2">[9]주형!#REF!</definedName>
    <definedName name="RTR">[9]주형!#REF!</definedName>
    <definedName name="RTS" localSheetId="2">[9]주형!#REF!</definedName>
    <definedName name="RTS">[9]주형!#REF!</definedName>
    <definedName name="Rx">#REF!</definedName>
    <definedName name="Rxw">#REF!</definedName>
    <definedName name="Ry">#REF!</definedName>
    <definedName name="Ryw">#REF!</definedName>
    <definedName name="S">[12]DATE!$I$24:$I$85</definedName>
    <definedName name="s_1">#REF!</definedName>
    <definedName name="s_2">#REF!</definedName>
    <definedName name="sallow">#REF!</definedName>
    <definedName name="sand" localSheetId="2">#REF!,#REF!</definedName>
    <definedName name="sand">#REF!,#REF!</definedName>
    <definedName name="sbarea" localSheetId="2">#REF!</definedName>
    <definedName name="sbarea">#REF!</definedName>
    <definedName name="SCK">#REF!</definedName>
    <definedName name="sdfg">'[25]ABUT수량-A1'!$T$25</definedName>
    <definedName name="sh">#REF!</definedName>
    <definedName name="shear">#REF!</definedName>
    <definedName name="sinchook">[10]Sheet1!$A$1</definedName>
    <definedName name="SK">#REF!</definedName>
    <definedName name="slab">#REF!</definedName>
    <definedName name="slo" localSheetId="2">#REF!</definedName>
    <definedName name="slo">#REF!</definedName>
    <definedName name="SS">#REF!</definedName>
    <definedName name="SSS">#REF!</definedName>
    <definedName name="stmin">#REF!</definedName>
    <definedName name="stratio">#REF!</definedName>
    <definedName name="SU" localSheetId="2">#REF!</definedName>
    <definedName name="SU">#REF!</definedName>
    <definedName name="sv">#REF!</definedName>
    <definedName name="SY">#REF!</definedName>
    <definedName name="T" localSheetId="2">[11]원형1호맨홀토공수량!#REF!</definedName>
    <definedName name="T">[11]원형1호맨홀토공수량!#REF!</definedName>
    <definedName name="Ta">#REF!</definedName>
    <definedName name="TANB" localSheetId="2">#REF!</definedName>
    <definedName name="TANB">#REF!</definedName>
    <definedName name="TB">#REF!</definedName>
    <definedName name="Tba">#REF!</definedName>
    <definedName name="TC">#REF!</definedName>
    <definedName name="TCA">#REF!</definedName>
    <definedName name="TCB">#REF!</definedName>
    <definedName name="tcw">#REF!</definedName>
    <definedName name="tcwds">#REF!</definedName>
    <definedName name="tdl" localSheetId="2">#REF!</definedName>
    <definedName name="tdl">#REF!</definedName>
    <definedName name="tdlp">#REF!</definedName>
    <definedName name="teb" localSheetId="2">#REF!</definedName>
    <definedName name="teb">#REF!</definedName>
    <definedName name="Ted">#REF!</definedName>
    <definedName name="tel" localSheetId="2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ITLE_AEAR">[30]우수공!$A$1:$IV$3,[30]우수공!$A$1:$D$65536</definedName>
    <definedName name="Tl">#REF!</definedName>
    <definedName name="tll" localSheetId="2">#REF!</definedName>
    <definedName name="tll">#REF!</definedName>
    <definedName name="tllp">#REF!</definedName>
    <definedName name="top" localSheetId="2">#REF!</definedName>
    <definedName name="top">#REF!</definedName>
    <definedName name="Tra" localSheetId="2">#REF!</definedName>
    <definedName name="Tra">#REF!</definedName>
    <definedName name="TS">#REF!</definedName>
    <definedName name="Tsa">#REF!</definedName>
    <definedName name="TSS" localSheetId="2">[24]우각부보강!#REF!</definedName>
    <definedName name="TSS">[24]우각부보강!#REF!</definedName>
    <definedName name="TT" localSheetId="2">[31]우각부보강!#REF!</definedName>
    <definedName name="TT">[31]우각부보강!#REF!</definedName>
    <definedName name="TTT" localSheetId="2">[22]원형1호맨홀토공수량!#REF!</definedName>
    <definedName name="TTT">[22]원형1호맨홀토공수량!#REF!</definedName>
    <definedName name="TU">#REF!</definedName>
    <definedName name="TV">#REF!</definedName>
    <definedName name="TW">#REF!</definedName>
    <definedName name="TWA">#REF!</definedName>
    <definedName name="TWW">#REF!</definedName>
    <definedName name="TYPE">#REF!</definedName>
    <definedName name="U">#REF!</definedName>
    <definedName name="ul" localSheetId="2">[2]설계조건!#REF!</definedName>
    <definedName name="ul">[2]설계조건!#REF!</definedName>
    <definedName name="um" localSheetId="2">[2]설계조건!#REF!</definedName>
    <definedName name="um">[2]설계조건!#REF!</definedName>
    <definedName name="UMh">#REF!</definedName>
    <definedName name="UMv">#REF!</definedName>
    <definedName name="UT">#REF!</definedName>
    <definedName name="UVh">#REF!</definedName>
    <definedName name="UVv">#REF!</definedName>
    <definedName name="uw" localSheetId="2">[2]설계조건!#REF!</definedName>
    <definedName name="uw">[2]설계조건!#REF!</definedName>
    <definedName name="U형수로">'[32]집수정(600-700)'!$P$4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u">#REF!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w">#REF!</definedName>
    <definedName name="w_m">#REF!</definedName>
    <definedName name="w_m1">#REF!</definedName>
    <definedName name="w_m2">#REF!</definedName>
    <definedName name="w_m22">#REF!</definedName>
    <definedName name="W1C" localSheetId="2">#REF!</definedName>
    <definedName name="W1C">#REF!</definedName>
    <definedName name="W2C" localSheetId="2">#REF!</definedName>
    <definedName name="W2C">#REF!</definedName>
    <definedName name="W3C" localSheetId="2">#REF!</definedName>
    <definedName name="W3C">#REF!</definedName>
    <definedName name="WA">#REF!</definedName>
    <definedName name="WALL" localSheetId="2">[2]설계조건!#REF!</definedName>
    <definedName name="WALL">[2]설계조건!#REF!</definedName>
    <definedName name="wbeta">#REF!</definedName>
    <definedName name="WC">#REF!</definedName>
    <definedName name="WCC">#REF!</definedName>
    <definedName name="WCP" localSheetId="2">#REF!</definedName>
    <definedName name="WCP">#REF!</definedName>
    <definedName name="WF" localSheetId="2">#REF!</definedName>
    <definedName name="WF">#REF!</definedName>
    <definedName name="WFF" localSheetId="2">#REF!</definedName>
    <definedName name="WFF">#REF!</definedName>
    <definedName name="wfs">#REF!</definedName>
    <definedName name="wh">#REF!</definedName>
    <definedName name="WL" localSheetId="2">#REF!</definedName>
    <definedName name="WL">#REF!</definedName>
    <definedName name="wla" localSheetId="2">[2]설계조건!#REF!</definedName>
    <definedName name="wla">[2]설계조건!#REF!</definedName>
    <definedName name="Wm" localSheetId="2">[2]설계조건!#REF!</definedName>
    <definedName name="Wm">[2]설계조건!#REF!</definedName>
    <definedName name="wn" localSheetId="2">[2]설계조건!#REF!</definedName>
    <definedName name="wn">[2]설계조건!#REF!</definedName>
    <definedName name="WPP" localSheetId="2">#REF!</definedName>
    <definedName name="WPP">#REF!</definedName>
    <definedName name="WS">#REF!</definedName>
    <definedName name="WSUM" localSheetId="2">#REF!</definedName>
    <definedName name="WSUM">#REF!</definedName>
    <definedName name="Ws삼">#REF!</definedName>
    <definedName name="Ws이">#REF!</definedName>
    <definedName name="Ws일">#REF!</definedName>
    <definedName name="WT" localSheetId="2">[11]원형1호맨홀토공수량!#REF!</definedName>
    <definedName name="WT">[11]원형1호맨홀토공수량!#REF!</definedName>
    <definedName name="WTT" localSheetId="2">[22]원형1호맨홀토공수량!#REF!</definedName>
    <definedName name="WTT">[22]원형1호맨홀토공수량!#REF!</definedName>
    <definedName name="WW">'[16]ABUT수량-A1'!$T$25</definedName>
    <definedName name="www">'[25]ABUT수량-A1'!$T$25</definedName>
    <definedName name="X" localSheetId="2">[33]원형1호맨홀토공수량!#REF!</definedName>
    <definedName name="X">[33]원형1호맨홀토공수량!#REF!</definedName>
    <definedName name="xx" localSheetId="2">#REF!</definedName>
    <definedName name="xx">#REF!</definedName>
    <definedName name="y">#REF!</definedName>
    <definedName name="YC">#REF!</definedName>
    <definedName name="YHJ">#REF!</definedName>
    <definedName name="Z" localSheetId="2">[33]원형1호맨홀토공수량!#REF!</definedName>
    <definedName name="Z">[33]원형1호맨홀토공수량!#REF!</definedName>
    <definedName name="ㄱ">#REF!</definedName>
    <definedName name="가">#REF!</definedName>
    <definedName name="가식장">#REF!</definedName>
    <definedName name="간접공사비">#REF!</definedName>
    <definedName name="간접노무비">#REF!</definedName>
    <definedName name="감속턱수량">#REF!</definedName>
    <definedName name="강재DATA">[19]단위수량!$A$4:$Z$7</definedName>
    <definedName name="강재규격">[19]단위수량!$B$4:$B$7</definedName>
    <definedName name="강재운반">[19]가시설수량!$AE$235</definedName>
    <definedName name="강탄성계수" localSheetId="2">#REF!</definedName>
    <definedName name="강탄성계수">#REF!</definedName>
    <definedName name="거리" localSheetId="2">'[34]H-PILE수량집계'!#REF!</definedName>
    <definedName name="거리">'[34]H-PILE수량집계'!#REF!</definedName>
    <definedName name="경계블럭연장" localSheetId="2" hidden="1">[35]조명시설!#REF!</definedName>
    <definedName name="경계블럭연장" hidden="1">[35]조명시설!#REF!</definedName>
    <definedName name="경비" localSheetId="2">#REF!</definedName>
    <definedName name="경비">#REF!</definedName>
    <definedName name="고압블럭수량">#REF!</definedName>
    <definedName name="고용보험료">#REF!</definedName>
    <definedName name="곱">[12]DATE!$I$24:$I$85</definedName>
    <definedName name="공구관로번호">#REF!</definedName>
    <definedName name="공구도로명">#REF!</definedName>
    <definedName name="공구별관로번호">[10]Sheet1!$A$4:$B$235</definedName>
    <definedName name="공구별도로명">[10]Sheet1!$D$3:$E$103</definedName>
    <definedName name="공동구공">#REF!</definedName>
    <definedName name="공동구공집계표">#REF!</definedName>
    <definedName name="공제" localSheetId="2" hidden="1">[36]조명시설!#REF!</definedName>
    <definedName name="공제" hidden="1">[36]조명시설!#REF!</definedName>
    <definedName name="공통일위" localSheetId="2">#REF!</definedName>
    <definedName name="공통일위">#REF!</definedName>
    <definedName name="관T">#REF!</definedName>
    <definedName name="관경" localSheetId="2">#REF!</definedName>
    <definedName name="관경">#REF!</definedName>
    <definedName name="관경1">#REF!</definedName>
    <definedName name="관제원">#REF!</definedName>
    <definedName name="관치수">'[37]2호맨홀공제수량'!$A$5:$C$11</definedName>
    <definedName name="교폭">#REF!</definedName>
    <definedName name="구" localSheetId="2">#REF!</definedName>
    <definedName name="구">#REF!</definedName>
    <definedName name="구조물집계" localSheetId="2">[38]터파기및재료!#REF!</definedName>
    <definedName name="구조물집계">[38]터파기및재료!#REF!</definedName>
    <definedName name="규격">[12]DATE!$C$24:$C$85</definedName>
    <definedName name="근입장" localSheetId="2">#REF!</definedName>
    <definedName name="근입장">#REF!</definedName>
    <definedName name="기초폭300" localSheetId="2">[1]대로근거!#REF!</definedName>
    <definedName name="기초폭300">[1]대로근거!#REF!</definedName>
    <definedName name="기초폭350" localSheetId="2">[1]대로근거!#REF!</definedName>
    <definedName name="기초폭350">[1]대로근거!#REF!</definedName>
    <definedName name="깊이" localSheetId="2">#REF!</definedName>
    <definedName name="깊이">#REF!</definedName>
    <definedName name="ㄴ">#REF!</definedName>
    <definedName name="나">#REF!</definedName>
    <definedName name="노무비">#REF!</definedName>
    <definedName name="노무비1">[39]수목표준대가!$J$1:$J$65536</definedName>
    <definedName name="높">#REF!</definedName>
    <definedName name="높이" localSheetId="2">#REF!</definedName>
    <definedName name="높이">#REF!</definedName>
    <definedName name="높이300" localSheetId="2">[1]대로근거!#REF!</definedName>
    <definedName name="높이300">[1]대로근거!#REF!</definedName>
    <definedName name="높이350" localSheetId="2">[1]대로근거!#REF!</definedName>
    <definedName name="높이350">[1]대로근거!#REF!</definedName>
    <definedName name="ㄷ">#REF!</definedName>
    <definedName name="ㄷㄷ">'[40]이토변실(A3-LINE)'!$O$62</definedName>
    <definedName name="ㄷㄷㄷ">'[16]ABUT수량-A1'!$T$25</definedName>
    <definedName name="다">#REF!</definedName>
    <definedName name="단관M">[12]DATE!$H$24:$H$85</definedName>
    <definedName name="단빔플랜지" localSheetId="2">#REF!</definedName>
    <definedName name="단빔플랜지">#REF!</definedName>
    <definedName name="담쟁이넝쿨수량산출" localSheetId="2">#REF!</definedName>
    <definedName name="담쟁이넝쿨수량산출">#REF!</definedName>
    <definedName name="대개소">#REF!</definedName>
    <definedName name="대관경">#REF!</definedName>
    <definedName name="댈타5">#REF!</definedName>
    <definedName name="더하기">[12]DATE!$J$24:$J$85</definedName>
    <definedName name="데이타">#REF!</definedName>
    <definedName name="동방층" localSheetId="2">#REF!</definedName>
    <definedName name="동방층">#REF!</definedName>
    <definedName name="동상" localSheetId="2">#REF!</definedName>
    <definedName name="동상">#REF!</definedName>
    <definedName name="동상1">#REF!</definedName>
    <definedName name="동상2">#REF!</definedName>
    <definedName name="두부" localSheetId="2">#REF!</definedName>
    <definedName name="두부">#REF!</definedName>
    <definedName name="띠장규격" localSheetId="2">#REF!</definedName>
    <definedName name="띠장규격">#REF!</definedName>
    <definedName name="띠장설치">[19]가시설수량!$AE$52</definedName>
    <definedName name="띠장연결개소">[19]가시설수량!$AE$79</definedName>
    <definedName name="ㄹ">#REF!</definedName>
    <definedName name="ㄹㄹ" localSheetId="2" hidden="1">[36]조명시설!#REF!</definedName>
    <definedName name="ㄹㄹ" hidden="1">[36]조명시설!#REF!</definedName>
    <definedName name="라">#REF!</definedName>
    <definedName name="ㅁ">#REF!</definedName>
    <definedName name="ㅁ1" localSheetId="2">[41]터파기및재료!#REF!</definedName>
    <definedName name="ㅁ1">[41]터파기및재료!#REF!</definedName>
    <definedName name="ㅁ15" localSheetId="2">[42]연결관암거!#REF!</definedName>
    <definedName name="ㅁ15">[42]연결관암거!#REF!</definedName>
    <definedName name="ㅁㄴ" localSheetId="2">[11]원형1호맨홀토공수량!#REF!</definedName>
    <definedName name="ㅁㄴ">[11]원형1호맨홀토공수량!#REF!</definedName>
    <definedName name="ㅁㅁ185">#REF!</definedName>
    <definedName name="마">#REF!</definedName>
    <definedName name="마마마">#REF!</definedName>
    <definedName name="마스콘수량">#REF!</definedName>
    <definedName name="마찰각" localSheetId="2">#REF!</definedName>
    <definedName name="마찰각">#REF!</definedName>
    <definedName name="맨홀자재집계표" localSheetId="2">[43]원형1호맨홀토공수량!#REF!</definedName>
    <definedName name="맨홀자재집계표">[43]원형1호맨홀토공수량!#REF!</definedName>
    <definedName name="맨홀토공단위수량">#REF!</definedName>
    <definedName name="맨홀평균높이산출">#REF!</definedName>
    <definedName name="모래300" localSheetId="2">[1]대로근거!#REF!</definedName>
    <definedName name="모래300">[1]대로근거!#REF!</definedName>
    <definedName name="모래350" localSheetId="2">[1]대로근거!#REF!</definedName>
    <definedName name="모래350">[1]대로근거!#REF!</definedName>
    <definedName name="무근" localSheetId="2">#REF!</definedName>
    <definedName name="무근">#REF!</definedName>
    <definedName name="물" localSheetId="2">#REF!</definedName>
    <definedName name="물">#REF!</definedName>
    <definedName name="뮤">#REF!</definedName>
    <definedName name="뮤2">#REF!</definedName>
    <definedName name="ㅂ">#REF!</definedName>
    <definedName name="바">#REF!</definedName>
    <definedName name="방호벽" localSheetId="2">#REF!</definedName>
    <definedName name="방호벽">#REF!</definedName>
    <definedName name="버팀1단">[19]단위수량!$D$10</definedName>
    <definedName name="버팀2단">[19]단위수량!$D$11</definedName>
    <definedName name="버팀간격" localSheetId="2">#REF!</definedName>
    <definedName name="버팀간격">#REF!</definedName>
    <definedName name="버팀규격" localSheetId="2">#REF!</definedName>
    <definedName name="버팀규격">#REF!</definedName>
    <definedName name="버팀및띠장연결">[19]가시설수량!$AE$168</definedName>
    <definedName name="버팀수량" localSheetId="2">#REF!</definedName>
    <definedName name="버팀수량">#REF!</definedName>
    <definedName name="버팀제작">[19]가시설수량!$AE$138</definedName>
    <definedName name="벽높이" localSheetId="2">#REF!</definedName>
    <definedName name="벽높이">#REF!</definedName>
    <definedName name="벽체" localSheetId="2">#REF!</definedName>
    <definedName name="벽체">#REF!</definedName>
    <definedName name="보걸이">[19]가시설수량!$AE$39</definedName>
    <definedName name="보도경계블럭수량">#REF!</definedName>
    <definedName name="보조" localSheetId="2">#REF!</definedName>
    <definedName name="보조">#REF!</definedName>
    <definedName name="보조1">#REF!</definedName>
    <definedName name="보조2">#REF!</definedName>
    <definedName name="보조기층" localSheetId="2">#REF!</definedName>
    <definedName name="보조기층">#REF!</definedName>
    <definedName name="보차도경계블럭수량">#REF!</definedName>
    <definedName name="복사" localSheetId="2">#REF!</definedName>
    <definedName name="복사">#REF!</definedName>
    <definedName name="복토">#REF!</definedName>
    <definedName name="부대공집계" localSheetId="2">[38]터파기및재료!#REF!</definedName>
    <definedName name="부대공집계">[38]터파기및재료!#REF!</definedName>
    <definedName name="부대일위대가" localSheetId="2">#REF!</definedName>
    <definedName name="부대일위대가">#REF!</definedName>
    <definedName name="분리">'[44]빗물받이(910-510-410)'!$P$4</definedName>
    <definedName name="브이c" localSheetId="2">#REF!</definedName>
    <definedName name="브이c">#REF!</definedName>
    <definedName name="빔간격" localSheetId="2">#REF!</definedName>
    <definedName name="빔간격">#REF!</definedName>
    <definedName name="빔높이" localSheetId="2">#REF!</definedName>
    <definedName name="빔높이">#REF!</definedName>
    <definedName name="빗물받이1">#REF!</definedName>
    <definedName name="빗물받이2">#REF!</definedName>
    <definedName name="사">#REF!</definedName>
    <definedName name="사하중1">#REF!</definedName>
    <definedName name="사하중2">#REF!</definedName>
    <definedName name="사하중3">#REF!</definedName>
    <definedName name="사하중4">#REF!</definedName>
    <definedName name="산재보험료">#REF!</definedName>
    <definedName name="상부" localSheetId="2">#REF!</definedName>
    <definedName name="상부">#REF!</definedName>
    <definedName name="상부1">#REF!</definedName>
    <definedName name="상부2">#REF!</definedName>
    <definedName name="상수도공">#REF!</definedName>
    <definedName name="상수도공집계표">#REF!</definedName>
    <definedName name="상수집" localSheetId="2">[45]터파기및재료!#REF!</definedName>
    <definedName name="상수집">[45]터파기및재료!#REF!</definedName>
    <definedName name="상수집계" localSheetId="2">[38]터파기및재료!#REF!</definedName>
    <definedName name="상수집계">[38]터파기및재료!#REF!</definedName>
    <definedName name="설계속도">#REF!</definedName>
    <definedName name="소개소">#REF!</definedName>
    <definedName name="소관경">#REF!</definedName>
    <definedName name="소켓무게">[46]DATE!$G$24:$G$79</definedName>
    <definedName name="수량" localSheetId="2">[47]맨홀수량!#REF!</definedName>
    <definedName name="수량">[47]맨홀수량!#REF!</definedName>
    <definedName name="수량산출" localSheetId="2">#REF!</definedName>
    <definedName name="수량산출">#REF!</definedName>
    <definedName name="수압1">#REF!</definedName>
    <definedName name="수압2">#REF!</definedName>
    <definedName name="수압3">#REF!</definedName>
    <definedName name="순공사비">#REF!</definedName>
    <definedName name="슬래브" localSheetId="2">#REF!</definedName>
    <definedName name="슬래브">#REF!</definedName>
    <definedName name="습윤" localSheetId="2">#REF!</definedName>
    <definedName name="습윤">#REF!</definedName>
    <definedName name="씨">#REF!</definedName>
    <definedName name="씨그마ck">#REF!</definedName>
    <definedName name="씨그마y">#REF!</definedName>
    <definedName name="ㅇㅇ" localSheetId="2">[48]원형1호맨홀토공수량!#REF!</definedName>
    <definedName name="ㅇㅇ">[48]원형1호맨홀토공수량!#REF!</definedName>
    <definedName name="ㅇㅇㅇㅇ">#REF!</definedName>
    <definedName name="ㅇ어ㅗ">#REF!</definedName>
    <definedName name="아">#REF!</definedName>
    <definedName name="아스콘" localSheetId="2">#REF!</definedName>
    <definedName name="아스콘">#REF!</definedName>
    <definedName name="아스콘1">#REF!</definedName>
    <definedName name="아스콘2" localSheetId="2" hidden="1">[36]조명시설!#REF!</definedName>
    <definedName name="아스콘2" hidden="1">[36]조명시설!#REF!</definedName>
    <definedName name="아스콘수량">#REF!</definedName>
    <definedName name="아스팔트">#REF!</definedName>
    <definedName name="아앙">[49]DATE!$G$24:$G$79</definedName>
    <definedName name="알d">#REF!</definedName>
    <definedName name="알파1">#REF!</definedName>
    <definedName name="알파2">#REF!</definedName>
    <definedName name="앞굽높이" localSheetId="2">#REF!</definedName>
    <definedName name="앞굽높이">#REF!</definedName>
    <definedName name="앞성토" localSheetId="2">#REF!</definedName>
    <definedName name="앞성토">#REF!</definedName>
    <definedName name="앨c">#REF!</definedName>
    <definedName name="앨e">#REF!</definedName>
    <definedName name="여유폭">[19]단위수량!$C$19</definedName>
    <definedName name="연장" localSheetId="2">#REF!</definedName>
    <definedName name="연장">#REF!</definedName>
    <definedName name="오">#REF!</definedName>
    <definedName name="오수1호맨홀" localSheetId="2">[50]터파기및재료!#REF!</definedName>
    <definedName name="오수1호맨홀">[50]터파기및재료!#REF!</definedName>
    <definedName name="오수공">#REF!</definedName>
    <definedName name="오수관단위수량" localSheetId="2">[50]터파기및재료!#REF!</definedName>
    <definedName name="오수관단위수량">[50]터파기및재료!#REF!</definedName>
    <definedName name="오수관로높이" localSheetId="2">[50]터파기및재료!#REF!</definedName>
    <definedName name="오수관로높이">[50]터파기및재료!#REF!</definedName>
    <definedName name="오수맨홀높이" localSheetId="2">[50]터파기및재료!#REF!</definedName>
    <definedName name="오수맨홀높이">[50]터파기및재료!#REF!</definedName>
    <definedName name="옹벽공">#REF!</definedName>
    <definedName name="옹벽공집계표">#REF!</definedName>
    <definedName name="옹벽단위" localSheetId="2">[51]터파기및재료!#REF!</definedName>
    <definedName name="옹벽단위">[51]터파기및재료!#REF!</definedName>
    <definedName name="외벽1" localSheetId="2">#REF!</definedName>
    <definedName name="외벽1">#REF!</definedName>
    <definedName name="외벽2" localSheetId="2">#REF!</definedName>
    <definedName name="외벽2">#REF!</definedName>
    <definedName name="우수공">#REF!</definedName>
    <definedName name="우수관수량산출">#REF!</definedName>
    <definedName name="이삼" localSheetId="2">#REF!</definedName>
    <definedName name="이삼">#REF!</definedName>
    <definedName name="이형관">[12]DATE!$B$24:$B$85</definedName>
    <definedName name="인기300" localSheetId="2">[1]대로근거!#REF!</definedName>
    <definedName name="인기300">[1]대로근거!#REF!</definedName>
    <definedName name="인기350" localSheetId="2">[1]대로근거!#REF!</definedName>
    <definedName name="인기350">[1]대로근거!#REF!</definedName>
    <definedName name="인암300" localSheetId="2">[1]대로근거!#REF!</definedName>
    <definedName name="인암300">[1]대로근거!#REF!</definedName>
    <definedName name="인암350" localSheetId="2">[1]대로근거!#REF!</definedName>
    <definedName name="인암350">[1]대로근거!#REF!</definedName>
    <definedName name="인토300" localSheetId="2">[1]대로근거!#REF!</definedName>
    <definedName name="인토300">[1]대로근거!#REF!</definedName>
    <definedName name="인토350" localSheetId="2">[1]대로근거!#REF!</definedName>
    <definedName name="인토350">[1]대로근거!#REF!</definedName>
    <definedName name="일단" localSheetId="2">[52]원형1호맨홀토공수량!#REF!</definedName>
    <definedName name="일단">[52]원형1호맨홀토공수량!#REF!</definedName>
    <definedName name="ㅈㅁ">#REF!</definedName>
    <definedName name="장순상">#REF!</definedName>
    <definedName name="저판" localSheetId="2">#REF!</definedName>
    <definedName name="저판">#REF!</definedName>
    <definedName name="저판두께">'[53]#REF'!$AJ$30</definedName>
    <definedName name="전장">#REF!</definedName>
    <definedName name="전토압1">#REF!</definedName>
    <definedName name="전토압2">#REF!</definedName>
    <definedName name="전토압3">#REF!</definedName>
    <definedName name="전토압4">#REF!</definedName>
    <definedName name="정">[10]Sheet1!$B$16384</definedName>
    <definedName name="정근">[10]Sheet1!$B$16384</definedName>
    <definedName name="정지" localSheetId="2">#REF!</definedName>
    <definedName name="정지">#REF!</definedName>
    <definedName name="주빔플랜지" localSheetId="2">#REF!</definedName>
    <definedName name="주빔플랜지">#REF!</definedName>
    <definedName name="중분대" localSheetId="2">#REF!</definedName>
    <definedName name="중분대">#REF!</definedName>
    <definedName name="지급미포함차액" localSheetId="2">#REF!</definedName>
    <definedName name="지급미포함차액">#REF!</definedName>
    <definedName name="지급자재비" localSheetId="2">#REF!</definedName>
    <definedName name="지급자재비">#REF!</definedName>
    <definedName name="지하수" localSheetId="2">#REF!</definedName>
    <definedName name="지하수">#REF!</definedName>
    <definedName name="직접공사비">#REF!</definedName>
    <definedName name="직접노무비" localSheetId="2">#REF!</definedName>
    <definedName name="직접노무비">#REF!</definedName>
    <definedName name="직접재료비" localSheetId="2">#REF!</definedName>
    <definedName name="직접재료비">#REF!</definedName>
    <definedName name="집계표1">#REF!</definedName>
    <definedName name="집계표2" localSheetId="2">#REF!</definedName>
    <definedName name="집계표2">#REF!</definedName>
    <definedName name="집계표3" localSheetId="2">#REF!</definedName>
    <definedName name="집계표3">#REF!</definedName>
    <definedName name="집계표4" localSheetId="2">#REF!</definedName>
    <definedName name="집계표4">#REF!</definedName>
    <definedName name="집계표5" localSheetId="2">#REF!</definedName>
    <definedName name="집계표5">#REF!</definedName>
    <definedName name="집수정">#REF!</definedName>
    <definedName name="집수정관경">#REF!</definedName>
    <definedName name="집수정규격">#REF!</definedName>
    <definedName name="집수정수" localSheetId="2">[54]산출근거!#REF!</definedName>
    <definedName name="집수정수">[54]산출근거!#REF!</definedName>
    <definedName name="집수정수량">#REF!</definedName>
    <definedName name="차선도색중앙선수량">#REF!</definedName>
    <definedName name="차선도색직각주차수량">#REF!</definedName>
    <definedName name="차선도색평행주차수량">#REF!</definedName>
    <definedName name="차차" localSheetId="2" hidden="1">[5]조명시설!#REF!</definedName>
    <definedName name="차차" hidden="1">[5]조명시설!#REF!</definedName>
    <definedName name="천공간격" localSheetId="2">#REF!</definedName>
    <definedName name="천공간격">#REF!</definedName>
    <definedName name="철근" localSheetId="2">#REF!</definedName>
    <definedName name="철근">#REF!</definedName>
    <definedName name="철근항복응력">'[53]#REF'!$G$144</definedName>
    <definedName name="철콘" localSheetId="2">#REF!</definedName>
    <definedName name="철콘">#REF!</definedName>
    <definedName name="칼라샌드블록수량">#REF!</definedName>
    <definedName name="콘크리트">#REF!</definedName>
    <definedName name="콘크리트공칭강도">'[53]#REF'!$G$132</definedName>
    <definedName name="토류판">[19]가시설수량!$AE$25</definedName>
    <definedName name="토사" localSheetId="2">#REF!</definedName>
    <definedName name="토사">#REF!</definedName>
    <definedName name="토사1">#REF!</definedName>
    <definedName name="토사2">#REF!</definedName>
    <definedName name="토사3">#REF!</definedName>
    <definedName name="토피" localSheetId="2">#REF!</definedName>
    <definedName name="토피">#REF!</definedName>
    <definedName name="퇴직공제부금비">#REF!</definedName>
    <definedName name="파이1">#REF!</definedName>
    <definedName name="파이2">#REF!</definedName>
    <definedName name="평균H" localSheetId="2">#REF!</definedName>
    <definedName name="평균H">#REF!</definedName>
    <definedName name="평균높이" localSheetId="2">[52]원형1호맨홀토공수량!#REF!</definedName>
    <definedName name="평균높이">[52]원형1호맨홀토공수량!#REF!</definedName>
    <definedName name="포장" localSheetId="2">#REF!</definedName>
    <definedName name="포장">#REF!</definedName>
    <definedName name="포장T" localSheetId="2">#REF!</definedName>
    <definedName name="포장T">#REF!</definedName>
    <definedName name="포장공">#REF!</definedName>
    <definedName name="포장공수량집계표">#REF!</definedName>
    <definedName name="포장두께" localSheetId="2">#REF!</definedName>
    <definedName name="포장두께">#REF!</definedName>
    <definedName name="포화" localSheetId="2">#REF!</definedName>
    <definedName name="포화">#REF!</definedName>
    <definedName name="폭">#REF!</definedName>
    <definedName name="폭300" localSheetId="2">[1]대로근거!#REF!</definedName>
    <definedName name="폭300">[1]대로근거!#REF!</definedName>
    <definedName name="폭350" localSheetId="2">[1]대로근거!#REF!</definedName>
    <definedName name="폭350">[1]대로근거!#REF!</definedName>
    <definedName name="폭원" localSheetId="2">#REF!</definedName>
    <definedName name="폭원">#REF!</definedName>
    <definedName name="ㅎ">#REF!</definedName>
    <definedName name="하부" localSheetId="2">#REF!</definedName>
    <definedName name="하부">#REF!</definedName>
    <definedName name="하중">#REF!</definedName>
    <definedName name="헌치1" localSheetId="2">#REF!</definedName>
    <definedName name="헌치1">#REF!</definedName>
    <definedName name="헌치2" localSheetId="2">#REF!</definedName>
    <definedName name="헌치2">#REF!</definedName>
    <definedName name="현지사무원급료">#REF!</definedName>
    <definedName name="형상">[12]DATE!$D$24:$D$85</definedName>
    <definedName name="홈통받이수량">#REF!</definedName>
    <definedName name="활하중" localSheetId="2">#REF!</definedName>
    <definedName name="활하중">#REF!</definedName>
    <definedName name="활하중1">#REF!</definedName>
    <definedName name="활하중2">#REF!</definedName>
    <definedName name="황">#REF!</definedName>
    <definedName name="ㅐㅐㅐ">'[16]ABUT수량-A1'!$T$25</definedName>
    <definedName name="ㅑㅑ" localSheetId="2">[11]원형1호맨홀토공수량!#REF!</definedName>
    <definedName name="ㅑㅑ">[11]원형1호맨홀토공수량!#REF!</definedName>
    <definedName name="ㅔ" localSheetId="2">[1]대로근거!#REF!</definedName>
    <definedName name="ㅔ">[1]대로근거!#REF!</definedName>
    <definedName name="ㅗ50" localSheetId="2">[55]연습!#REF!</definedName>
    <definedName name="ㅗ50">[55]연습!#REF!</definedName>
    <definedName name="ㅗㄹ" localSheetId="2">#REF!</definedName>
    <definedName name="ㅗㄹ">#REF!</definedName>
    <definedName name="ㅗㅅ20">#REF!</definedName>
    <definedName name="ㅠ359">#REF!</definedName>
    <definedName name="ㅣ" localSheetId="2" hidden="1">[36]조명시설!#REF!</definedName>
    <definedName name="ㅣ" hidden="1">[36]조명시설!#REF!</definedName>
    <definedName name="ㅣㅣㅣ" localSheetId="2" hidden="1">[36]조명시설!#REF!</definedName>
    <definedName name="ㅣㅣㅣ" hidden="1">[36]조명시설!#REF!</definedName>
    <definedName name="ㅣㅣㅣㅣ" localSheetId="2" hidden="1">[36]조명시설!#REF!</definedName>
    <definedName name="ㅣㅣㅣㅣ" hidden="1">[36]조명시설!#REF!</definedName>
    <definedName name="ㅣㅣㅣㅣㅣ" localSheetId="2" hidden="1">[36]조명시설!#REF!</definedName>
    <definedName name="ㅣㅣㅣㅣㅣ" hidden="1">[36]조명시설!#REF!</definedName>
    <definedName name="ㅣㅣㅣㅣㅣㅣ" localSheetId="2" hidden="1">[36]조명시설!#REF!</definedName>
    <definedName name="ㅣㅣㅣㅣㅣㅣ" hidden="1">[36]조명시설!#REF!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9" i="6" l="1"/>
  <c r="J499" i="6" s="1"/>
  <c r="G499" i="6"/>
  <c r="H499" i="6" s="1"/>
  <c r="E499" i="6"/>
  <c r="K499" i="6" s="1"/>
  <c r="I498" i="6"/>
  <c r="J498" i="6" s="1"/>
  <c r="J500" i="6" s="1"/>
  <c r="G81" i="7" s="1"/>
  <c r="G498" i="6"/>
  <c r="H498" i="6" s="1"/>
  <c r="H500" i="6" s="1"/>
  <c r="F81" i="7" s="1"/>
  <c r="E498" i="6"/>
  <c r="F498" i="6"/>
  <c r="L498" i="6" l="1"/>
  <c r="K498" i="6"/>
  <c r="F499" i="6"/>
  <c r="L499" i="6" l="1"/>
  <c r="F500" i="6"/>
  <c r="J536" i="8"/>
  <c r="H536" i="8"/>
  <c r="I246" i="8"/>
  <c r="J246" i="8" s="1"/>
  <c r="G246" i="8"/>
  <c r="H246" i="8" s="1"/>
  <c r="E246" i="8"/>
  <c r="I1393" i="6"/>
  <c r="J1393" i="6" s="1"/>
  <c r="G1393" i="6"/>
  <c r="H1393" i="6" s="1"/>
  <c r="E1393" i="6"/>
  <c r="I1392" i="6"/>
  <c r="J1392" i="6" s="1"/>
  <c r="G1392" i="6"/>
  <c r="H1392" i="6" s="1"/>
  <c r="E1392" i="6"/>
  <c r="I1387" i="6"/>
  <c r="J1387" i="6" s="1"/>
  <c r="E1387" i="6"/>
  <c r="G1387" i="6"/>
  <c r="I1386" i="6"/>
  <c r="J1386" i="6" s="1"/>
  <c r="E1386" i="6"/>
  <c r="G1386" i="6"/>
  <c r="H1386" i="6" s="1"/>
  <c r="E1385" i="6"/>
  <c r="I1385" i="6"/>
  <c r="J1385" i="6" s="1"/>
  <c r="G1385" i="6"/>
  <c r="H1385" i="6" s="1"/>
  <c r="I1384" i="6"/>
  <c r="J1384" i="6" s="1"/>
  <c r="G1384" i="6"/>
  <c r="E1384" i="6"/>
  <c r="F1384" i="6" s="1"/>
  <c r="J1388" i="6"/>
  <c r="H1388" i="6"/>
  <c r="E81" i="7" l="1"/>
  <c r="H81" i="7" s="1"/>
  <c r="L500" i="6"/>
  <c r="K246" i="8"/>
  <c r="K1387" i="6"/>
  <c r="K1386" i="6"/>
  <c r="H1387" i="6"/>
  <c r="K1392" i="6"/>
  <c r="F1386" i="6"/>
  <c r="L1386" i="6" s="1"/>
  <c r="J1394" i="6"/>
  <c r="G226" i="7" s="1"/>
  <c r="I1398" i="6" s="1"/>
  <c r="F246" i="8"/>
  <c r="L246" i="8" s="1"/>
  <c r="K1393" i="6"/>
  <c r="H1394" i="6"/>
  <c r="F226" i="7" s="1"/>
  <c r="G1398" i="6" s="1"/>
  <c r="F1393" i="6"/>
  <c r="L1393" i="6" s="1"/>
  <c r="F1392" i="6"/>
  <c r="L1392" i="6" s="1"/>
  <c r="K1385" i="6"/>
  <c r="F1387" i="6"/>
  <c r="F1385" i="6"/>
  <c r="L1385" i="6" s="1"/>
  <c r="K1384" i="6"/>
  <c r="H1384" i="6"/>
  <c r="L1384" i="6" s="1"/>
  <c r="J1389" i="6"/>
  <c r="G225" i="7" s="1"/>
  <c r="I1397" i="6" s="1"/>
  <c r="E1388" i="6" l="1"/>
  <c r="H1389" i="6"/>
  <c r="F225" i="7" s="1"/>
  <c r="G1397" i="6" s="1"/>
  <c r="L1387" i="6"/>
  <c r="F1394" i="6"/>
  <c r="F1388" i="6"/>
  <c r="L1388" i="6" s="1"/>
  <c r="K1388" i="6"/>
  <c r="L1394" i="6" l="1"/>
  <c r="E226" i="7"/>
  <c r="F1389" i="6"/>
  <c r="L1389" i="6" l="1"/>
  <c r="E225" i="7"/>
  <c r="E1398" i="6"/>
  <c r="H226" i="7"/>
  <c r="H225" i="7" l="1"/>
  <c r="E1397" i="6"/>
  <c r="E42" i="16" l="1"/>
  <c r="A40" i="16"/>
  <c r="A39" i="16"/>
  <c r="A38" i="16"/>
  <c r="E37" i="16"/>
  <c r="C37" i="16"/>
  <c r="C36" i="16"/>
  <c r="C35" i="16"/>
  <c r="A34" i="16"/>
  <c r="I33" i="16"/>
  <c r="H33" i="16"/>
  <c r="G33" i="16"/>
  <c r="A33" i="16"/>
  <c r="A32" i="16"/>
  <c r="A31" i="16"/>
  <c r="A30" i="16"/>
  <c r="I29" i="16"/>
  <c r="H29" i="16"/>
  <c r="G29" i="16"/>
  <c r="A29" i="16"/>
  <c r="H28" i="16"/>
  <c r="G28" i="16"/>
  <c r="A28" i="16"/>
  <c r="B27" i="16"/>
  <c r="C26" i="16"/>
  <c r="I25" i="16"/>
  <c r="H25" i="16"/>
  <c r="G25" i="16"/>
  <c r="C25" i="16"/>
  <c r="I24" i="16"/>
  <c r="H24" i="16"/>
  <c r="G24" i="16"/>
  <c r="C24" i="16"/>
  <c r="L23" i="16"/>
  <c r="I23" i="16"/>
  <c r="H23" i="16"/>
  <c r="G23" i="16"/>
  <c r="C23" i="16"/>
  <c r="I22" i="16"/>
  <c r="H22" i="16"/>
  <c r="G22" i="16"/>
  <c r="C22" i="16"/>
  <c r="H21" i="16"/>
  <c r="G21" i="16"/>
  <c r="C21" i="16"/>
  <c r="B21" i="16"/>
  <c r="H20" i="16"/>
  <c r="H19" i="16"/>
  <c r="N18" i="16"/>
  <c r="H18" i="16"/>
  <c r="G18" i="16"/>
  <c r="C18" i="16"/>
  <c r="I17" i="16"/>
  <c r="E17" i="16" s="1"/>
  <c r="E17" i="12" s="1"/>
  <c r="H17" i="16"/>
  <c r="G17" i="16"/>
  <c r="C17" i="16"/>
  <c r="I16" i="16"/>
  <c r="H16" i="16"/>
  <c r="G16" i="16"/>
  <c r="C16" i="16"/>
  <c r="I15" i="16"/>
  <c r="H15" i="16"/>
  <c r="G15" i="16"/>
  <c r="E15" i="16"/>
  <c r="C15" i="16"/>
  <c r="I14" i="16"/>
  <c r="E14" i="16" s="1"/>
  <c r="H14" i="16"/>
  <c r="G14" i="16"/>
  <c r="C14" i="16"/>
  <c r="I13" i="16"/>
  <c r="H13" i="16"/>
  <c r="G13" i="16"/>
  <c r="C13" i="16"/>
  <c r="H12" i="16"/>
  <c r="G12" i="16"/>
  <c r="C12" i="16"/>
  <c r="B12" i="16"/>
  <c r="C11" i="16"/>
  <c r="C10" i="16"/>
  <c r="C9" i="16"/>
  <c r="H8" i="16"/>
  <c r="G8" i="16"/>
  <c r="C8" i="16"/>
  <c r="C7" i="16"/>
  <c r="E6" i="16"/>
  <c r="E23" i="16" s="1"/>
  <c r="E23" i="12" s="1"/>
  <c r="C6" i="16"/>
  <c r="C5" i="16"/>
  <c r="C4" i="16"/>
  <c r="C3" i="16"/>
  <c r="N18" i="13"/>
  <c r="A40" i="12"/>
  <c r="E39" i="12"/>
  <c r="D39" i="12"/>
  <c r="A39" i="12"/>
  <c r="E38" i="12"/>
  <c r="D38" i="12"/>
  <c r="F38" i="12" s="1"/>
  <c r="A38" i="12"/>
  <c r="C37" i="12"/>
  <c r="C36" i="12"/>
  <c r="E35" i="12"/>
  <c r="L18" i="12"/>
  <c r="D35" i="12"/>
  <c r="C35" i="12"/>
  <c r="A34" i="12"/>
  <c r="I33" i="12"/>
  <c r="H33" i="12"/>
  <c r="G33" i="12"/>
  <c r="A33" i="12"/>
  <c r="A32" i="12"/>
  <c r="E31" i="12"/>
  <c r="A31" i="12"/>
  <c r="E30" i="12"/>
  <c r="D30" i="12"/>
  <c r="A30" i="12"/>
  <c r="I29" i="12"/>
  <c r="H29" i="12"/>
  <c r="G29" i="12"/>
  <c r="A29" i="12"/>
  <c r="I28" i="12"/>
  <c r="H28" i="12"/>
  <c r="A28" i="12"/>
  <c r="B27" i="12"/>
  <c r="C26" i="12"/>
  <c r="I25" i="12"/>
  <c r="H25" i="12"/>
  <c r="G25" i="12"/>
  <c r="C25" i="12"/>
  <c r="I24" i="12"/>
  <c r="H24" i="12"/>
  <c r="G24" i="12"/>
  <c r="C24" i="12"/>
  <c r="M23" i="12"/>
  <c r="L23" i="12"/>
  <c r="K23" i="12"/>
  <c r="J23" i="12"/>
  <c r="I23" i="12"/>
  <c r="H23" i="12"/>
  <c r="G23" i="12"/>
  <c r="C23" i="12"/>
  <c r="I22" i="12"/>
  <c r="H22" i="12"/>
  <c r="G22" i="12"/>
  <c r="C22" i="12"/>
  <c r="I21" i="12"/>
  <c r="H21" i="12"/>
  <c r="C21" i="12"/>
  <c r="D20" i="12"/>
  <c r="F20" i="12" s="1"/>
  <c r="D19" i="12"/>
  <c r="F19" i="12" s="1"/>
  <c r="K18" i="12"/>
  <c r="J18" i="12"/>
  <c r="I18" i="12"/>
  <c r="H18" i="12"/>
  <c r="C18" i="12"/>
  <c r="I17" i="12"/>
  <c r="H17" i="12"/>
  <c r="G17" i="12"/>
  <c r="C17" i="12"/>
  <c r="I16" i="12"/>
  <c r="H16" i="12"/>
  <c r="G16" i="12"/>
  <c r="C16" i="12"/>
  <c r="I15" i="12"/>
  <c r="H15" i="12"/>
  <c r="G15" i="12"/>
  <c r="E15" i="12"/>
  <c r="C15" i="12"/>
  <c r="I14" i="12"/>
  <c r="H14" i="12"/>
  <c r="G14" i="12"/>
  <c r="C14" i="12"/>
  <c r="I13" i="12"/>
  <c r="H13" i="12"/>
  <c r="G13" i="12"/>
  <c r="C13" i="12"/>
  <c r="I12" i="12"/>
  <c r="H12" i="12"/>
  <c r="G12" i="12"/>
  <c r="C12" i="12"/>
  <c r="E11" i="12"/>
  <c r="D11" i="12"/>
  <c r="C11" i="12"/>
  <c r="E10" i="12"/>
  <c r="C10" i="12"/>
  <c r="C9" i="12"/>
  <c r="I8" i="12"/>
  <c r="H8" i="12"/>
  <c r="C8" i="12"/>
  <c r="E7" i="12"/>
  <c r="C7" i="12"/>
  <c r="C6" i="12"/>
  <c r="E5" i="12"/>
  <c r="D5" i="12"/>
  <c r="F5" i="12" s="1"/>
  <c r="C5" i="12"/>
  <c r="E4" i="12"/>
  <c r="D4" i="12"/>
  <c r="C4" i="12"/>
  <c r="E3" i="12"/>
  <c r="C3" i="12"/>
  <c r="A1" i="16"/>
  <c r="A1" i="13"/>
  <c r="A1" i="12"/>
  <c r="E8" i="12" l="1"/>
  <c r="F11" i="12"/>
  <c r="F4" i="12"/>
  <c r="E13" i="16"/>
  <c r="E13" i="12" s="1"/>
  <c r="E9" i="12"/>
  <c r="E18" i="16"/>
  <c r="E18" i="12" s="1"/>
  <c r="F30" i="12"/>
  <c r="F35" i="12"/>
  <c r="F39" i="12"/>
  <c r="E14" i="12"/>
  <c r="E16" i="16"/>
  <c r="E16" i="12" s="1"/>
  <c r="E21" i="16"/>
  <c r="E21" i="12" s="1"/>
  <c r="E24" i="16"/>
  <c r="E24" i="12" s="1"/>
  <c r="E22" i="16"/>
  <c r="E22" i="12" s="1"/>
  <c r="E25" i="16"/>
  <c r="E25" i="12" s="1"/>
  <c r="E6" i="12"/>
  <c r="E12" i="16"/>
  <c r="E26" i="16" l="1"/>
  <c r="E12" i="12"/>
  <c r="E26" i="12" l="1"/>
  <c r="E27" i="16"/>
  <c r="E27" i="12" l="1"/>
  <c r="E28" i="16"/>
  <c r="E28" i="12" l="1"/>
  <c r="E29" i="12" l="1"/>
  <c r="E32" i="16"/>
  <c r="E33" i="16" l="1"/>
  <c r="E33" i="12" s="1"/>
  <c r="E32" i="12"/>
  <c r="E34" i="16" l="1"/>
  <c r="E34" i="12" l="1"/>
  <c r="E40" i="16"/>
  <c r="H8" i="5" l="1"/>
  <c r="G8" i="5"/>
  <c r="F8" i="5"/>
  <c r="E8" i="5"/>
  <c r="E54" i="8" s="1"/>
  <c r="H7" i="5"/>
  <c r="G7" i="5"/>
  <c r="I53" i="8" s="1"/>
  <c r="J53" i="8" s="1"/>
  <c r="F7" i="5"/>
  <c r="G53" i="8" s="1"/>
  <c r="H53" i="8" s="1"/>
  <c r="E7" i="5"/>
  <c r="E53" i="8" s="1"/>
  <c r="H6" i="5"/>
  <c r="G6" i="5"/>
  <c r="I512" i="8" s="1"/>
  <c r="J512" i="8" s="1"/>
  <c r="F6" i="5"/>
  <c r="G512" i="8" s="1"/>
  <c r="H512" i="8" s="1"/>
  <c r="E6" i="5"/>
  <c r="E512" i="8" s="1"/>
  <c r="H5" i="5"/>
  <c r="G5" i="5"/>
  <c r="I513" i="8" s="1"/>
  <c r="J513" i="8" s="1"/>
  <c r="F5" i="5"/>
  <c r="G513" i="8" s="1"/>
  <c r="H513" i="8" s="1"/>
  <c r="E5" i="5"/>
  <c r="E513" i="8" s="1"/>
  <c r="H4" i="5"/>
  <c r="G4" i="5"/>
  <c r="I511" i="8" s="1"/>
  <c r="J511" i="8" s="1"/>
  <c r="F4" i="5"/>
  <c r="G511" i="8" s="1"/>
  <c r="H511" i="8" s="1"/>
  <c r="E4" i="5"/>
  <c r="E511" i="8" s="1"/>
  <c r="G560" i="8"/>
  <c r="H560" i="8" s="1"/>
  <c r="E560" i="8"/>
  <c r="F560" i="8" s="1"/>
  <c r="G559" i="8"/>
  <c r="E559" i="8"/>
  <c r="F559" i="8" s="1"/>
  <c r="G558" i="8"/>
  <c r="H558" i="8" s="1"/>
  <c r="E558" i="8"/>
  <c r="G557" i="8"/>
  <c r="H557" i="8" s="1"/>
  <c r="E557" i="8"/>
  <c r="I535" i="8"/>
  <c r="J535" i="8" s="1"/>
  <c r="G535" i="8"/>
  <c r="H535" i="8" s="1"/>
  <c r="I534" i="8"/>
  <c r="J534" i="8" s="1"/>
  <c r="G534" i="8"/>
  <c r="H534" i="8" s="1"/>
  <c r="I533" i="8"/>
  <c r="G533" i="8"/>
  <c r="H533" i="8" s="1"/>
  <c r="I510" i="8"/>
  <c r="J510" i="8" s="1"/>
  <c r="G510" i="8"/>
  <c r="H510" i="8" s="1"/>
  <c r="I509" i="8"/>
  <c r="J509" i="8" s="1"/>
  <c r="G509" i="8"/>
  <c r="H509" i="8" s="1"/>
  <c r="G486" i="8"/>
  <c r="E486" i="8"/>
  <c r="F486" i="8" s="1"/>
  <c r="G485" i="8"/>
  <c r="H485" i="8" s="1"/>
  <c r="E485" i="8"/>
  <c r="I418" i="8"/>
  <c r="J418" i="8" s="1"/>
  <c r="G418" i="8"/>
  <c r="H418" i="8" s="1"/>
  <c r="I417" i="8"/>
  <c r="J417" i="8" s="1"/>
  <c r="G417" i="8"/>
  <c r="H417" i="8" s="1"/>
  <c r="E417" i="8"/>
  <c r="F417" i="8" s="1"/>
  <c r="I416" i="8"/>
  <c r="J416" i="8" s="1"/>
  <c r="G416" i="8"/>
  <c r="I415" i="8"/>
  <c r="G415" i="8"/>
  <c r="I414" i="8"/>
  <c r="G414" i="8"/>
  <c r="I413" i="8"/>
  <c r="J413" i="8" s="1"/>
  <c r="G413" i="8"/>
  <c r="G393" i="8"/>
  <c r="H393" i="8" s="1"/>
  <c r="E393" i="8"/>
  <c r="I392" i="8"/>
  <c r="J392" i="8" s="1"/>
  <c r="G392" i="8"/>
  <c r="H392" i="8" s="1"/>
  <c r="E392" i="8"/>
  <c r="F392" i="8" s="1"/>
  <c r="I390" i="8"/>
  <c r="J390" i="8" s="1"/>
  <c r="G390" i="8"/>
  <c r="I389" i="8"/>
  <c r="J389" i="8" s="1"/>
  <c r="G389" i="8"/>
  <c r="H389" i="8" s="1"/>
  <c r="I366" i="8"/>
  <c r="G366" i="8"/>
  <c r="I365" i="8"/>
  <c r="G365" i="8"/>
  <c r="H365" i="8" s="1"/>
  <c r="I341" i="8"/>
  <c r="J341" i="8" s="1"/>
  <c r="G341" i="8"/>
  <c r="H341" i="8" s="1"/>
  <c r="G319" i="8"/>
  <c r="E319" i="8"/>
  <c r="I318" i="8"/>
  <c r="J318" i="8" s="1"/>
  <c r="G318" i="8"/>
  <c r="H318" i="8" s="1"/>
  <c r="I317" i="8"/>
  <c r="G317" i="8"/>
  <c r="H317" i="8" s="1"/>
  <c r="I316" i="8"/>
  <c r="J316" i="8" s="1"/>
  <c r="G316" i="8"/>
  <c r="H316" i="8" s="1"/>
  <c r="I315" i="8"/>
  <c r="J315" i="8" s="1"/>
  <c r="G315" i="8"/>
  <c r="H315" i="8" s="1"/>
  <c r="I314" i="8"/>
  <c r="J314" i="8" s="1"/>
  <c r="G314" i="8"/>
  <c r="H314" i="8" s="1"/>
  <c r="I312" i="8"/>
  <c r="G312" i="8"/>
  <c r="H312" i="8" s="1"/>
  <c r="I310" i="8"/>
  <c r="G310" i="8"/>
  <c r="H310" i="8" s="1"/>
  <c r="I309" i="8"/>
  <c r="J309" i="8" s="1"/>
  <c r="G309" i="8"/>
  <c r="I308" i="8"/>
  <c r="J308" i="8" s="1"/>
  <c r="G308" i="8"/>
  <c r="H308" i="8" s="1"/>
  <c r="I307" i="8"/>
  <c r="J307" i="8" s="1"/>
  <c r="G307" i="8"/>
  <c r="H307" i="8" s="1"/>
  <c r="I245" i="8"/>
  <c r="J245" i="8" s="1"/>
  <c r="G245" i="8"/>
  <c r="H245" i="8" s="1"/>
  <c r="I214" i="8"/>
  <c r="J214" i="8" s="1"/>
  <c r="G214" i="8"/>
  <c r="H214" i="8" s="1"/>
  <c r="E214" i="8"/>
  <c r="I213" i="8"/>
  <c r="J213" i="8" s="1"/>
  <c r="G213" i="8"/>
  <c r="H213" i="8" s="1"/>
  <c r="I212" i="8"/>
  <c r="G212" i="8"/>
  <c r="H212" i="8" s="1"/>
  <c r="I211" i="8"/>
  <c r="J211" i="8" s="1"/>
  <c r="G211" i="8"/>
  <c r="I210" i="8"/>
  <c r="J210" i="8" s="1"/>
  <c r="G210" i="8"/>
  <c r="H210" i="8" s="1"/>
  <c r="I209" i="8"/>
  <c r="J209" i="8" s="1"/>
  <c r="G209" i="8"/>
  <c r="H209" i="8" s="1"/>
  <c r="I125" i="8"/>
  <c r="G125" i="8"/>
  <c r="H125" i="8" s="1"/>
  <c r="I113" i="8"/>
  <c r="J113" i="8" s="1"/>
  <c r="G113" i="8"/>
  <c r="H113" i="8" s="1"/>
  <c r="I112" i="8"/>
  <c r="J112" i="8" s="1"/>
  <c r="G112" i="8"/>
  <c r="H112" i="8" s="1"/>
  <c r="I106" i="8"/>
  <c r="G106" i="8"/>
  <c r="H106" i="8" s="1"/>
  <c r="I105" i="8"/>
  <c r="J105" i="8" s="1"/>
  <c r="G105" i="8"/>
  <c r="H105" i="8" s="1"/>
  <c r="I104" i="8"/>
  <c r="J104" i="8" s="1"/>
  <c r="G104" i="8"/>
  <c r="H104" i="8" s="1"/>
  <c r="I103" i="8"/>
  <c r="J103" i="8" s="1"/>
  <c r="G103" i="8"/>
  <c r="H103" i="8" s="1"/>
  <c r="I83" i="8"/>
  <c r="J83" i="8" s="1"/>
  <c r="G83" i="8"/>
  <c r="H83" i="8" s="1"/>
  <c r="I82" i="8"/>
  <c r="J82" i="8" s="1"/>
  <c r="G82" i="8"/>
  <c r="H82" i="8" s="1"/>
  <c r="I81" i="8"/>
  <c r="G81" i="8"/>
  <c r="H81" i="8" s="1"/>
  <c r="I78" i="8"/>
  <c r="J78" i="8" s="1"/>
  <c r="G78" i="8"/>
  <c r="H78" i="8" s="1"/>
  <c r="I77" i="8"/>
  <c r="J77" i="8" s="1"/>
  <c r="G77" i="8"/>
  <c r="H77" i="8" s="1"/>
  <c r="I54" i="8"/>
  <c r="J54" i="8" s="1"/>
  <c r="G54" i="8"/>
  <c r="I1380" i="6"/>
  <c r="G1380" i="6"/>
  <c r="H1380" i="6" s="1"/>
  <c r="E1380" i="6"/>
  <c r="F1380" i="6" s="1"/>
  <c r="I1379" i="6"/>
  <c r="J1379" i="6" s="1"/>
  <c r="G1379" i="6"/>
  <c r="H1379" i="6" s="1"/>
  <c r="E1379" i="6"/>
  <c r="F1379" i="6" s="1"/>
  <c r="I1375" i="6"/>
  <c r="J1375" i="6" s="1"/>
  <c r="G1375" i="6"/>
  <c r="H1375" i="6" s="1"/>
  <c r="E1375" i="6"/>
  <c r="F1375" i="6" s="1"/>
  <c r="I1374" i="6"/>
  <c r="J1374" i="6" s="1"/>
  <c r="G1374" i="6"/>
  <c r="H1374" i="6" s="1"/>
  <c r="E1374" i="6"/>
  <c r="I1369" i="6"/>
  <c r="J1369" i="6" s="1"/>
  <c r="G1369" i="6"/>
  <c r="H1369" i="6" s="1"/>
  <c r="E1369" i="6"/>
  <c r="F1369" i="6" s="1"/>
  <c r="I1368" i="6"/>
  <c r="J1368" i="6" s="1"/>
  <c r="G1368" i="6"/>
  <c r="H1368" i="6" s="1"/>
  <c r="E1368" i="6"/>
  <c r="F1368" i="6" s="1"/>
  <c r="I1367" i="6"/>
  <c r="J1367" i="6" s="1"/>
  <c r="G1367" i="6"/>
  <c r="H1367" i="6" s="1"/>
  <c r="E1367" i="6"/>
  <c r="F1367" i="6" s="1"/>
  <c r="I1366" i="6"/>
  <c r="J1366" i="6" s="1"/>
  <c r="G1366" i="6"/>
  <c r="H1366" i="6" s="1"/>
  <c r="I1365" i="6"/>
  <c r="J1365" i="6" s="1"/>
  <c r="G1365" i="6"/>
  <c r="H1365" i="6" s="1"/>
  <c r="I1364" i="6"/>
  <c r="J1364" i="6" s="1"/>
  <c r="G1364" i="6"/>
  <c r="H1364" i="6" s="1"/>
  <c r="I1363" i="6"/>
  <c r="J1363" i="6" s="1"/>
  <c r="G1363" i="6"/>
  <c r="H1363" i="6" s="1"/>
  <c r="I1362" i="6"/>
  <c r="J1362" i="6" s="1"/>
  <c r="G1362" i="6"/>
  <c r="I1355" i="6"/>
  <c r="J1355" i="6" s="1"/>
  <c r="G1355" i="6"/>
  <c r="H1355" i="6" s="1"/>
  <c r="E1355" i="6"/>
  <c r="F1355" i="6" s="1"/>
  <c r="I1354" i="6"/>
  <c r="J1354" i="6" s="1"/>
  <c r="G1354" i="6"/>
  <c r="H1354" i="6" s="1"/>
  <c r="E1354" i="6"/>
  <c r="F1354" i="6" s="1"/>
  <c r="I1345" i="6"/>
  <c r="J1345" i="6" s="1"/>
  <c r="G1345" i="6"/>
  <c r="H1345" i="6" s="1"/>
  <c r="E1345" i="6"/>
  <c r="F1345" i="6" s="1"/>
  <c r="I1344" i="6"/>
  <c r="J1344" i="6" s="1"/>
  <c r="G1344" i="6"/>
  <c r="E1344" i="6"/>
  <c r="F1344" i="6" s="1"/>
  <c r="I1339" i="6"/>
  <c r="J1339" i="6" s="1"/>
  <c r="G1339" i="6"/>
  <c r="H1339" i="6" s="1"/>
  <c r="E1339" i="6"/>
  <c r="F1339" i="6" s="1"/>
  <c r="I1338" i="6"/>
  <c r="J1338" i="6" s="1"/>
  <c r="G1338" i="6"/>
  <c r="H1338" i="6" s="1"/>
  <c r="E1338" i="6"/>
  <c r="F1338" i="6" s="1"/>
  <c r="I1333" i="6"/>
  <c r="J1333" i="6" s="1"/>
  <c r="G1333" i="6"/>
  <c r="H1333" i="6" s="1"/>
  <c r="E1333" i="6"/>
  <c r="F1333" i="6" s="1"/>
  <c r="I1329" i="6"/>
  <c r="J1329" i="6" s="1"/>
  <c r="G1329" i="6"/>
  <c r="H1329" i="6" s="1"/>
  <c r="E1329" i="6"/>
  <c r="F1329" i="6" s="1"/>
  <c r="I1328" i="6"/>
  <c r="J1328" i="6" s="1"/>
  <c r="G1328" i="6"/>
  <c r="H1328" i="6" s="1"/>
  <c r="E1328" i="6"/>
  <c r="I1324" i="6"/>
  <c r="J1324" i="6" s="1"/>
  <c r="G1324" i="6"/>
  <c r="H1324" i="6" s="1"/>
  <c r="E1324" i="6"/>
  <c r="I1323" i="6"/>
  <c r="J1323" i="6" s="1"/>
  <c r="G1323" i="6"/>
  <c r="H1323" i="6" s="1"/>
  <c r="E1323" i="6"/>
  <c r="I1319" i="6"/>
  <c r="G1319" i="6"/>
  <c r="H1319" i="6" s="1"/>
  <c r="H1320" i="6" s="1"/>
  <c r="F215" i="7" s="1"/>
  <c r="G464" i="8" s="1"/>
  <c r="H464" i="8" s="1"/>
  <c r="E1319" i="6"/>
  <c r="F1319" i="6" s="1"/>
  <c r="F1320" i="6" s="1"/>
  <c r="I1315" i="6"/>
  <c r="J1315" i="6" s="1"/>
  <c r="G1315" i="6"/>
  <c r="H1315" i="6" s="1"/>
  <c r="E1315" i="6"/>
  <c r="F1315" i="6" s="1"/>
  <c r="I1314" i="6"/>
  <c r="J1314" i="6" s="1"/>
  <c r="G1314" i="6"/>
  <c r="H1314" i="6" s="1"/>
  <c r="I1309" i="6"/>
  <c r="J1309" i="6" s="1"/>
  <c r="G1309" i="6"/>
  <c r="E1309" i="6"/>
  <c r="F1309" i="6" s="1"/>
  <c r="I1308" i="6"/>
  <c r="J1308" i="6" s="1"/>
  <c r="G1308" i="6"/>
  <c r="H1308" i="6" s="1"/>
  <c r="E1308" i="6"/>
  <c r="I1293" i="6"/>
  <c r="J1293" i="6" s="1"/>
  <c r="G1293" i="6"/>
  <c r="I1287" i="6"/>
  <c r="G1287" i="6"/>
  <c r="H1287" i="6" s="1"/>
  <c r="I1281" i="6"/>
  <c r="J1281" i="6" s="1"/>
  <c r="G1281" i="6"/>
  <c r="H1281" i="6" s="1"/>
  <c r="I1275" i="6"/>
  <c r="J1275" i="6" s="1"/>
  <c r="G1275" i="6"/>
  <c r="H1275" i="6" s="1"/>
  <c r="I1270" i="6"/>
  <c r="G1270" i="6"/>
  <c r="H1270" i="6" s="1"/>
  <c r="I1271" i="6" s="1"/>
  <c r="K1271" i="6" s="1"/>
  <c r="E1270" i="6"/>
  <c r="F1270" i="6" s="1"/>
  <c r="I1265" i="6"/>
  <c r="G1265" i="6"/>
  <c r="H1265" i="6" s="1"/>
  <c r="I1266" i="6" s="1"/>
  <c r="K1266" i="6" s="1"/>
  <c r="E1265" i="6"/>
  <c r="F1265" i="6" s="1"/>
  <c r="I1259" i="6"/>
  <c r="J1259" i="6" s="1"/>
  <c r="G1259" i="6"/>
  <c r="I1255" i="6"/>
  <c r="J1255" i="6" s="1"/>
  <c r="G1255" i="6"/>
  <c r="I1254" i="6"/>
  <c r="G1254" i="6"/>
  <c r="H1254" i="6" s="1"/>
  <c r="I1251" i="6"/>
  <c r="J1251" i="6" s="1"/>
  <c r="G1251" i="6"/>
  <c r="H1251" i="6" s="1"/>
  <c r="I1250" i="6"/>
  <c r="J1250" i="6" s="1"/>
  <c r="G1250" i="6"/>
  <c r="H1250" i="6" s="1"/>
  <c r="I1249" i="6"/>
  <c r="J1249" i="6" s="1"/>
  <c r="G1249" i="6"/>
  <c r="H1249" i="6" s="1"/>
  <c r="I1244" i="6"/>
  <c r="J1244" i="6" s="1"/>
  <c r="G1244" i="6"/>
  <c r="H1244" i="6" s="1"/>
  <c r="I1243" i="6"/>
  <c r="J1243" i="6" s="1"/>
  <c r="G1243" i="6"/>
  <c r="H1243" i="6" s="1"/>
  <c r="I1239" i="6"/>
  <c r="J1239" i="6" s="1"/>
  <c r="G1239" i="6"/>
  <c r="H1239" i="6" s="1"/>
  <c r="E1239" i="6"/>
  <c r="F1239" i="6" s="1"/>
  <c r="I1238" i="6"/>
  <c r="J1238" i="6" s="1"/>
  <c r="G1238" i="6"/>
  <c r="H1238" i="6" s="1"/>
  <c r="E1238" i="6"/>
  <c r="I1233" i="6"/>
  <c r="J1233" i="6" s="1"/>
  <c r="G1233" i="6"/>
  <c r="H1233" i="6" s="1"/>
  <c r="I1232" i="6"/>
  <c r="J1232" i="6" s="1"/>
  <c r="G1232" i="6"/>
  <c r="H1232" i="6" s="1"/>
  <c r="I1227" i="6"/>
  <c r="J1227" i="6" s="1"/>
  <c r="G1227" i="6"/>
  <c r="H1227" i="6" s="1"/>
  <c r="E1227" i="6"/>
  <c r="F1227" i="6" s="1"/>
  <c r="I1226" i="6"/>
  <c r="J1226" i="6" s="1"/>
  <c r="G1226" i="6"/>
  <c r="H1226" i="6" s="1"/>
  <c r="E1226" i="6"/>
  <c r="I1222" i="6"/>
  <c r="J1222" i="6" s="1"/>
  <c r="G1222" i="6"/>
  <c r="H1222" i="6" s="1"/>
  <c r="I1220" i="6"/>
  <c r="J1220" i="6" s="1"/>
  <c r="G1220" i="6"/>
  <c r="H1220" i="6" s="1"/>
  <c r="E1220" i="6"/>
  <c r="F1220" i="6" s="1"/>
  <c r="I1219" i="6"/>
  <c r="J1219" i="6" s="1"/>
  <c r="G1219" i="6"/>
  <c r="H1219" i="6" s="1"/>
  <c r="E1219" i="6"/>
  <c r="F1219" i="6" s="1"/>
  <c r="I1214" i="6"/>
  <c r="J1214" i="6" s="1"/>
  <c r="G1214" i="6"/>
  <c r="H1214" i="6" s="1"/>
  <c r="I1209" i="6"/>
  <c r="J1209" i="6" s="1"/>
  <c r="G1209" i="6"/>
  <c r="H1209" i="6" s="1"/>
  <c r="I1204" i="6"/>
  <c r="J1204" i="6" s="1"/>
  <c r="G1204" i="6"/>
  <c r="H1204" i="6" s="1"/>
  <c r="E1204" i="6"/>
  <c r="F1204" i="6" s="1"/>
  <c r="I1203" i="6"/>
  <c r="J1203" i="6" s="1"/>
  <c r="G1203" i="6"/>
  <c r="H1203" i="6" s="1"/>
  <c r="E1203" i="6"/>
  <c r="F1203" i="6" s="1"/>
  <c r="I1197" i="6"/>
  <c r="J1197" i="6" s="1"/>
  <c r="G1197" i="6"/>
  <c r="H1197" i="6" s="1"/>
  <c r="I1191" i="6"/>
  <c r="J1191" i="6" s="1"/>
  <c r="G1191" i="6"/>
  <c r="I1185" i="6"/>
  <c r="G1185" i="6"/>
  <c r="H1185" i="6" s="1"/>
  <c r="I1179" i="6"/>
  <c r="J1179" i="6" s="1"/>
  <c r="G1179" i="6"/>
  <c r="H1179" i="6" s="1"/>
  <c r="I1174" i="6"/>
  <c r="G1174" i="6"/>
  <c r="H1174" i="6" s="1"/>
  <c r="E1174" i="6"/>
  <c r="F1174" i="6" s="1"/>
  <c r="I1173" i="6"/>
  <c r="J1173" i="6" s="1"/>
  <c r="G1173" i="6"/>
  <c r="E1173" i="6"/>
  <c r="F1173" i="6" s="1"/>
  <c r="I1168" i="6"/>
  <c r="J1168" i="6" s="1"/>
  <c r="G1168" i="6"/>
  <c r="I1167" i="6"/>
  <c r="J1167" i="6" s="1"/>
  <c r="G1167" i="6"/>
  <c r="I1162" i="6"/>
  <c r="J1162" i="6" s="1"/>
  <c r="G1162" i="6"/>
  <c r="H1162" i="6" s="1"/>
  <c r="I1158" i="6"/>
  <c r="J1158" i="6" s="1"/>
  <c r="G1158" i="6"/>
  <c r="H1158" i="6" s="1"/>
  <c r="I1157" i="6"/>
  <c r="J1157" i="6" s="1"/>
  <c r="G1157" i="6"/>
  <c r="E1157" i="6"/>
  <c r="F1157" i="6" s="1"/>
  <c r="I1155" i="6"/>
  <c r="G1155" i="6"/>
  <c r="H1155" i="6" s="1"/>
  <c r="E1155" i="6"/>
  <c r="F1155" i="6" s="1"/>
  <c r="I1154" i="6"/>
  <c r="J1154" i="6" s="1"/>
  <c r="G1154" i="6"/>
  <c r="H1154" i="6" s="1"/>
  <c r="E1154" i="6"/>
  <c r="I1149" i="6"/>
  <c r="J1149" i="6" s="1"/>
  <c r="G1149" i="6"/>
  <c r="H1149" i="6" s="1"/>
  <c r="I1145" i="6"/>
  <c r="J1145" i="6" s="1"/>
  <c r="G1145" i="6"/>
  <c r="H1145" i="6" s="1"/>
  <c r="I1144" i="6"/>
  <c r="G1144" i="6"/>
  <c r="H1144" i="6" s="1"/>
  <c r="E1144" i="6"/>
  <c r="F1144" i="6" s="1"/>
  <c r="I1143" i="6"/>
  <c r="J1143" i="6" s="1"/>
  <c r="G1143" i="6"/>
  <c r="H1143" i="6" s="1"/>
  <c r="E1143" i="6"/>
  <c r="I1138" i="6"/>
  <c r="J1138" i="6" s="1"/>
  <c r="G1138" i="6"/>
  <c r="H1138" i="6" s="1"/>
  <c r="E1138" i="6"/>
  <c r="F1138" i="6" s="1"/>
  <c r="I1137" i="6"/>
  <c r="J1137" i="6" s="1"/>
  <c r="G1137" i="6"/>
  <c r="H1137" i="6" s="1"/>
  <c r="E1137" i="6"/>
  <c r="F1137" i="6" s="1"/>
  <c r="I1131" i="6"/>
  <c r="J1131" i="6" s="1"/>
  <c r="G1131" i="6"/>
  <c r="H1131" i="6" s="1"/>
  <c r="E1131" i="6"/>
  <c r="I1130" i="6"/>
  <c r="J1130" i="6" s="1"/>
  <c r="G1130" i="6"/>
  <c r="H1130" i="6" s="1"/>
  <c r="E1130" i="6"/>
  <c r="I1125" i="6"/>
  <c r="J1125" i="6" s="1"/>
  <c r="G1125" i="6"/>
  <c r="H1125" i="6" s="1"/>
  <c r="E1125" i="6"/>
  <c r="F1125" i="6" s="1"/>
  <c r="I1124" i="6"/>
  <c r="G1124" i="6"/>
  <c r="H1124" i="6" s="1"/>
  <c r="E1124" i="6"/>
  <c r="F1124" i="6" s="1"/>
  <c r="I1119" i="6"/>
  <c r="J1119" i="6" s="1"/>
  <c r="G1119" i="6"/>
  <c r="E1119" i="6"/>
  <c r="F1119" i="6" s="1"/>
  <c r="I1118" i="6"/>
  <c r="J1118" i="6" s="1"/>
  <c r="G1118" i="6"/>
  <c r="E1118" i="6"/>
  <c r="F1118" i="6" s="1"/>
  <c r="I1113" i="6"/>
  <c r="G1113" i="6"/>
  <c r="H1113" i="6" s="1"/>
  <c r="E1113" i="6"/>
  <c r="F1113" i="6" s="1"/>
  <c r="I1112" i="6"/>
  <c r="J1112" i="6" s="1"/>
  <c r="G1112" i="6"/>
  <c r="E1112" i="6"/>
  <c r="F1112" i="6" s="1"/>
  <c r="I1102" i="6"/>
  <c r="J1102" i="6" s="1"/>
  <c r="G1102" i="6"/>
  <c r="H1102" i="6" s="1"/>
  <c r="I1101" i="6"/>
  <c r="G1101" i="6"/>
  <c r="H1101" i="6" s="1"/>
  <c r="I1100" i="6"/>
  <c r="J1100" i="6" s="1"/>
  <c r="G1100" i="6"/>
  <c r="H1100" i="6" s="1"/>
  <c r="I1099" i="6"/>
  <c r="J1099" i="6" s="1"/>
  <c r="G1099" i="6"/>
  <c r="H1099" i="6" s="1"/>
  <c r="I1077" i="6"/>
  <c r="J1077" i="6" s="1"/>
  <c r="J1078" i="6" s="1"/>
  <c r="G174" i="7" s="1"/>
  <c r="G1077" i="6"/>
  <c r="H1077" i="6" s="1"/>
  <c r="H1078" i="6" s="1"/>
  <c r="F174" i="7" s="1"/>
  <c r="I1071" i="6"/>
  <c r="J1071" i="6" s="1"/>
  <c r="G1071" i="6"/>
  <c r="H1071" i="6" s="1"/>
  <c r="E1071" i="6"/>
  <c r="I1070" i="6"/>
  <c r="J1070" i="6" s="1"/>
  <c r="G1070" i="6"/>
  <c r="H1070" i="6" s="1"/>
  <c r="E1070" i="6"/>
  <c r="F1070" i="6" s="1"/>
  <c r="I1069" i="6"/>
  <c r="J1069" i="6" s="1"/>
  <c r="G1069" i="6"/>
  <c r="H1069" i="6" s="1"/>
  <c r="E1069" i="6"/>
  <c r="F1069" i="6" s="1"/>
  <c r="I1068" i="6"/>
  <c r="J1068" i="6" s="1"/>
  <c r="G1068" i="6"/>
  <c r="H1068" i="6" s="1"/>
  <c r="E1068" i="6"/>
  <c r="F1068" i="6" s="1"/>
  <c r="I1063" i="6"/>
  <c r="J1063" i="6" s="1"/>
  <c r="G1063" i="6"/>
  <c r="H1063" i="6" s="1"/>
  <c r="E1063" i="6"/>
  <c r="F1063" i="6" s="1"/>
  <c r="I1062" i="6"/>
  <c r="J1062" i="6" s="1"/>
  <c r="G1062" i="6"/>
  <c r="E1062" i="6"/>
  <c r="F1062" i="6" s="1"/>
  <c r="I1061" i="6"/>
  <c r="J1061" i="6" s="1"/>
  <c r="G1061" i="6"/>
  <c r="H1061" i="6" s="1"/>
  <c r="E1061" i="6"/>
  <c r="I1060" i="6"/>
  <c r="J1060" i="6" s="1"/>
  <c r="G1060" i="6"/>
  <c r="H1060" i="6" s="1"/>
  <c r="E1060" i="6"/>
  <c r="I1050" i="6"/>
  <c r="J1050" i="6" s="1"/>
  <c r="G1050" i="6"/>
  <c r="H1050" i="6" s="1"/>
  <c r="I1049" i="6"/>
  <c r="J1049" i="6" s="1"/>
  <c r="G1049" i="6"/>
  <c r="H1049" i="6" s="1"/>
  <c r="E1049" i="6"/>
  <c r="F1049" i="6" s="1"/>
  <c r="I1048" i="6"/>
  <c r="J1048" i="6" s="1"/>
  <c r="G1048" i="6"/>
  <c r="I1047" i="6"/>
  <c r="J1047" i="6" s="1"/>
  <c r="G1047" i="6"/>
  <c r="E1047" i="6"/>
  <c r="F1047" i="6" s="1"/>
  <c r="I1042" i="6"/>
  <c r="J1042" i="6" s="1"/>
  <c r="G1042" i="6"/>
  <c r="H1042" i="6" s="1"/>
  <c r="E1042" i="6"/>
  <c r="I1041" i="6"/>
  <c r="J1041" i="6" s="1"/>
  <c r="G1041" i="6"/>
  <c r="H1041" i="6" s="1"/>
  <c r="E1041" i="6"/>
  <c r="I1027" i="6"/>
  <c r="J1027" i="6" s="1"/>
  <c r="G1027" i="6"/>
  <c r="H1027" i="6" s="1"/>
  <c r="I1026" i="6"/>
  <c r="J1026" i="6" s="1"/>
  <c r="G1026" i="6"/>
  <c r="H1026" i="6" s="1"/>
  <c r="I1021" i="6"/>
  <c r="J1021" i="6" s="1"/>
  <c r="G1021" i="6"/>
  <c r="H1021" i="6" s="1"/>
  <c r="E1021" i="6"/>
  <c r="F1021" i="6" s="1"/>
  <c r="I1020" i="6"/>
  <c r="J1020" i="6" s="1"/>
  <c r="G1020" i="6"/>
  <c r="H1020" i="6" s="1"/>
  <c r="E1020" i="6"/>
  <c r="F1020" i="6" s="1"/>
  <c r="I1013" i="6"/>
  <c r="J1013" i="6" s="1"/>
  <c r="G1013" i="6"/>
  <c r="H1013" i="6" s="1"/>
  <c r="I1006" i="6"/>
  <c r="J1006" i="6" s="1"/>
  <c r="G1006" i="6"/>
  <c r="H1006" i="6" s="1"/>
  <c r="I999" i="6"/>
  <c r="G999" i="6"/>
  <c r="H999" i="6" s="1"/>
  <c r="I994" i="6"/>
  <c r="G994" i="6"/>
  <c r="H994" i="6" s="1"/>
  <c r="E994" i="6"/>
  <c r="F994" i="6" s="1"/>
  <c r="I993" i="6"/>
  <c r="J993" i="6" s="1"/>
  <c r="G993" i="6"/>
  <c r="E993" i="6"/>
  <c r="I992" i="6"/>
  <c r="G992" i="6"/>
  <c r="H992" i="6" s="1"/>
  <c r="I985" i="6"/>
  <c r="J985" i="6" s="1"/>
  <c r="G985" i="6"/>
  <c r="H985" i="6" s="1"/>
  <c r="I980" i="6"/>
  <c r="J980" i="6" s="1"/>
  <c r="G980" i="6"/>
  <c r="E980" i="6"/>
  <c r="F980" i="6" s="1"/>
  <c r="I979" i="6"/>
  <c r="J979" i="6" s="1"/>
  <c r="G979" i="6"/>
  <c r="H979" i="6" s="1"/>
  <c r="E979" i="6"/>
  <c r="F979" i="6" s="1"/>
  <c r="I974" i="6"/>
  <c r="J974" i="6" s="1"/>
  <c r="G974" i="6"/>
  <c r="H974" i="6" s="1"/>
  <c r="I969" i="6"/>
  <c r="J969" i="6" s="1"/>
  <c r="G969" i="6"/>
  <c r="E969" i="6"/>
  <c r="I968" i="6"/>
  <c r="J968" i="6" s="1"/>
  <c r="G968" i="6"/>
  <c r="H968" i="6" s="1"/>
  <c r="E968" i="6"/>
  <c r="I963" i="6"/>
  <c r="J963" i="6" s="1"/>
  <c r="G963" i="6"/>
  <c r="H963" i="6" s="1"/>
  <c r="E963" i="6"/>
  <c r="I962" i="6"/>
  <c r="J962" i="6" s="1"/>
  <c r="G962" i="6"/>
  <c r="E962" i="6"/>
  <c r="F962" i="6" s="1"/>
  <c r="I956" i="6"/>
  <c r="J956" i="6" s="1"/>
  <c r="G956" i="6"/>
  <c r="H956" i="6" s="1"/>
  <c r="I955" i="6"/>
  <c r="J955" i="6" s="1"/>
  <c r="G955" i="6"/>
  <c r="H955" i="6" s="1"/>
  <c r="I950" i="6"/>
  <c r="J950" i="6" s="1"/>
  <c r="G950" i="6"/>
  <c r="H950" i="6" s="1"/>
  <c r="E950" i="6"/>
  <c r="F950" i="6" s="1"/>
  <c r="I949" i="6"/>
  <c r="G949" i="6"/>
  <c r="H949" i="6" s="1"/>
  <c r="E949" i="6"/>
  <c r="F949" i="6" s="1"/>
  <c r="I944" i="6"/>
  <c r="J944" i="6" s="1"/>
  <c r="G944" i="6"/>
  <c r="H944" i="6" s="1"/>
  <c r="I938" i="6"/>
  <c r="J938" i="6" s="1"/>
  <c r="J939" i="6" s="1"/>
  <c r="G152" i="7" s="1"/>
  <c r="I958" i="6" s="1"/>
  <c r="J958" i="6" s="1"/>
  <c r="G938" i="6"/>
  <c r="H938" i="6" s="1"/>
  <c r="H939" i="6" s="1"/>
  <c r="F152" i="7" s="1"/>
  <c r="G958" i="6" s="1"/>
  <c r="H958" i="6" s="1"/>
  <c r="E938" i="6"/>
  <c r="F938" i="6" s="1"/>
  <c r="F939" i="6" s="1"/>
  <c r="I934" i="6"/>
  <c r="J934" i="6" s="1"/>
  <c r="J935" i="6" s="1"/>
  <c r="G151" i="7" s="1"/>
  <c r="I930" i="6" s="1"/>
  <c r="J930" i="6" s="1"/>
  <c r="G934" i="6"/>
  <c r="H934" i="6" s="1"/>
  <c r="H935" i="6" s="1"/>
  <c r="F151" i="7" s="1"/>
  <c r="G930" i="6" s="1"/>
  <c r="H930" i="6" s="1"/>
  <c r="E934" i="6"/>
  <c r="I929" i="6"/>
  <c r="G929" i="6"/>
  <c r="H929" i="6" s="1"/>
  <c r="I927" i="6"/>
  <c r="J927" i="6" s="1"/>
  <c r="G927" i="6"/>
  <c r="H927" i="6" s="1"/>
  <c r="I926" i="6"/>
  <c r="J926" i="6" s="1"/>
  <c r="G926" i="6"/>
  <c r="H926" i="6" s="1"/>
  <c r="I919" i="6"/>
  <c r="J919" i="6" s="1"/>
  <c r="G919" i="6"/>
  <c r="H919" i="6" s="1"/>
  <c r="E919" i="6"/>
  <c r="I918" i="6"/>
  <c r="J918" i="6" s="1"/>
  <c r="G918" i="6"/>
  <c r="H918" i="6" s="1"/>
  <c r="E918" i="6"/>
  <c r="F918" i="6" s="1"/>
  <c r="I908" i="6"/>
  <c r="J908" i="6" s="1"/>
  <c r="G908" i="6"/>
  <c r="H908" i="6" s="1"/>
  <c r="E908" i="6"/>
  <c r="I907" i="6"/>
  <c r="J907" i="6" s="1"/>
  <c r="G907" i="6"/>
  <c r="E907" i="6"/>
  <c r="F907" i="6" s="1"/>
  <c r="I902" i="6"/>
  <c r="J902" i="6" s="1"/>
  <c r="G902" i="6"/>
  <c r="H902" i="6" s="1"/>
  <c r="E902" i="6"/>
  <c r="F902" i="6" s="1"/>
  <c r="I901" i="6"/>
  <c r="G901" i="6"/>
  <c r="E901" i="6"/>
  <c r="F901" i="6" s="1"/>
  <c r="I896" i="6"/>
  <c r="J896" i="6" s="1"/>
  <c r="G896" i="6"/>
  <c r="H896" i="6" s="1"/>
  <c r="I891" i="6"/>
  <c r="J891" i="6" s="1"/>
  <c r="G891" i="6"/>
  <c r="H891" i="6" s="1"/>
  <c r="I887" i="6"/>
  <c r="J887" i="6" s="1"/>
  <c r="G887" i="6"/>
  <c r="H887" i="6" s="1"/>
  <c r="E887" i="6"/>
  <c r="F887" i="6" s="1"/>
  <c r="I886" i="6"/>
  <c r="J886" i="6" s="1"/>
  <c r="G886" i="6"/>
  <c r="H886" i="6" s="1"/>
  <c r="E886" i="6"/>
  <c r="I882" i="6"/>
  <c r="G882" i="6"/>
  <c r="H882" i="6" s="1"/>
  <c r="E882" i="6"/>
  <c r="F882" i="6" s="1"/>
  <c r="I881" i="6"/>
  <c r="J881" i="6" s="1"/>
  <c r="G881" i="6"/>
  <c r="H881" i="6" s="1"/>
  <c r="E881" i="6"/>
  <c r="F881" i="6" s="1"/>
  <c r="I879" i="6"/>
  <c r="J879" i="6" s="1"/>
  <c r="G879" i="6"/>
  <c r="E879" i="6"/>
  <c r="F879" i="6" s="1"/>
  <c r="I878" i="6"/>
  <c r="J878" i="6" s="1"/>
  <c r="G878" i="6"/>
  <c r="H878" i="6" s="1"/>
  <c r="E878" i="6"/>
  <c r="F878" i="6" s="1"/>
  <c r="I873" i="6"/>
  <c r="J873" i="6" s="1"/>
  <c r="G873" i="6"/>
  <c r="H873" i="6" s="1"/>
  <c r="E873" i="6"/>
  <c r="F873" i="6" s="1"/>
  <c r="I872" i="6"/>
  <c r="J872" i="6" s="1"/>
  <c r="G872" i="6"/>
  <c r="H872" i="6" s="1"/>
  <c r="E872" i="6"/>
  <c r="F872" i="6" s="1"/>
  <c r="I867" i="6"/>
  <c r="G867" i="6"/>
  <c r="H867" i="6" s="1"/>
  <c r="I868" i="6" s="1"/>
  <c r="K868" i="6" s="1"/>
  <c r="E867" i="6"/>
  <c r="F867" i="6" s="1"/>
  <c r="I863" i="6"/>
  <c r="J863" i="6" s="1"/>
  <c r="J864" i="6" s="1"/>
  <c r="G139" i="7" s="1"/>
  <c r="I304" i="8" s="1"/>
  <c r="J304" i="8" s="1"/>
  <c r="G863" i="6"/>
  <c r="I859" i="6"/>
  <c r="J859" i="6" s="1"/>
  <c r="J860" i="6" s="1"/>
  <c r="G138" i="7" s="1"/>
  <c r="I303" i="8" s="1"/>
  <c r="J303" i="8" s="1"/>
  <c r="G859" i="6"/>
  <c r="H859" i="6" s="1"/>
  <c r="H860" i="6" s="1"/>
  <c r="F138" i="7" s="1"/>
  <c r="G303" i="8" s="1"/>
  <c r="I855" i="6"/>
  <c r="J855" i="6" s="1"/>
  <c r="G855" i="6"/>
  <c r="H855" i="6" s="1"/>
  <c r="I854" i="6"/>
  <c r="J854" i="6" s="1"/>
  <c r="G854" i="6"/>
  <c r="H854" i="6" s="1"/>
  <c r="I850" i="6"/>
  <c r="G850" i="6"/>
  <c r="H850" i="6" s="1"/>
  <c r="I849" i="6"/>
  <c r="J849" i="6" s="1"/>
  <c r="G849" i="6"/>
  <c r="H849" i="6" s="1"/>
  <c r="I845" i="6"/>
  <c r="J845" i="6" s="1"/>
  <c r="G845" i="6"/>
  <c r="I844" i="6"/>
  <c r="J844" i="6" s="1"/>
  <c r="G844" i="6"/>
  <c r="H844" i="6" s="1"/>
  <c r="I840" i="6"/>
  <c r="J840" i="6" s="1"/>
  <c r="G840" i="6"/>
  <c r="I839" i="6"/>
  <c r="J839" i="6" s="1"/>
  <c r="G839" i="6"/>
  <c r="H839" i="6" s="1"/>
  <c r="I835" i="6"/>
  <c r="J835" i="6" s="1"/>
  <c r="J836" i="6" s="1"/>
  <c r="G133" i="7" s="1"/>
  <c r="I306" i="8" s="1"/>
  <c r="J306" i="8" s="1"/>
  <c r="G835" i="6"/>
  <c r="H835" i="6" s="1"/>
  <c r="H836" i="6" s="1"/>
  <c r="F133" i="7" s="1"/>
  <c r="G306" i="8" s="1"/>
  <c r="H306" i="8" s="1"/>
  <c r="I831" i="6"/>
  <c r="J831" i="6" s="1"/>
  <c r="J832" i="6" s="1"/>
  <c r="G132" i="7" s="1"/>
  <c r="I305" i="8" s="1"/>
  <c r="J305" i="8" s="1"/>
  <c r="G831" i="6"/>
  <c r="I827" i="6"/>
  <c r="J827" i="6" s="1"/>
  <c r="G827" i="6"/>
  <c r="H827" i="6" s="1"/>
  <c r="I826" i="6"/>
  <c r="J826" i="6" s="1"/>
  <c r="G826" i="6"/>
  <c r="H826" i="6" s="1"/>
  <c r="I822" i="6"/>
  <c r="J822" i="6" s="1"/>
  <c r="G822" i="6"/>
  <c r="H822" i="6" s="1"/>
  <c r="I821" i="6"/>
  <c r="G821" i="6"/>
  <c r="H821" i="6" s="1"/>
  <c r="I820" i="6"/>
  <c r="J820" i="6" s="1"/>
  <c r="G820" i="6"/>
  <c r="H820" i="6" s="1"/>
  <c r="I816" i="6"/>
  <c r="J816" i="6" s="1"/>
  <c r="G816" i="6"/>
  <c r="H816" i="6" s="1"/>
  <c r="I815" i="6"/>
  <c r="J815" i="6" s="1"/>
  <c r="G815" i="6"/>
  <c r="H815" i="6" s="1"/>
  <c r="I814" i="6"/>
  <c r="G814" i="6"/>
  <c r="H814" i="6" s="1"/>
  <c r="I810" i="6"/>
  <c r="G810" i="6"/>
  <c r="H810" i="6" s="1"/>
  <c r="H811" i="6" s="1"/>
  <c r="F128" i="7" s="1"/>
  <c r="G302" i="8" s="1"/>
  <c r="H302" i="8" s="1"/>
  <c r="I806" i="6"/>
  <c r="J806" i="6" s="1"/>
  <c r="J807" i="6" s="1"/>
  <c r="G127" i="7" s="1"/>
  <c r="I294" i="8" s="1"/>
  <c r="J294" i="8" s="1"/>
  <c r="G806" i="6"/>
  <c r="H806" i="6" s="1"/>
  <c r="H807" i="6" s="1"/>
  <c r="F127" i="7" s="1"/>
  <c r="G294" i="8" s="1"/>
  <c r="H294" i="8" s="1"/>
  <c r="I802" i="6"/>
  <c r="J802" i="6" s="1"/>
  <c r="J803" i="6" s="1"/>
  <c r="G126" i="7" s="1"/>
  <c r="I293" i="8" s="1"/>
  <c r="J293" i="8" s="1"/>
  <c r="G802" i="6"/>
  <c r="H802" i="6" s="1"/>
  <c r="H803" i="6" s="1"/>
  <c r="F126" i="7" s="1"/>
  <c r="G293" i="8" s="1"/>
  <c r="H293" i="8" s="1"/>
  <c r="I768" i="6"/>
  <c r="J768" i="6" s="1"/>
  <c r="G768" i="6"/>
  <c r="I767" i="6"/>
  <c r="J767" i="6" s="1"/>
  <c r="G767" i="6"/>
  <c r="H767" i="6" s="1"/>
  <c r="I766" i="6"/>
  <c r="J766" i="6" s="1"/>
  <c r="G766" i="6"/>
  <c r="H766" i="6" s="1"/>
  <c r="I765" i="6"/>
  <c r="J765" i="6" s="1"/>
  <c r="G765" i="6"/>
  <c r="I764" i="6"/>
  <c r="J764" i="6" s="1"/>
  <c r="G764" i="6"/>
  <c r="H764" i="6" s="1"/>
  <c r="I763" i="6"/>
  <c r="J763" i="6" s="1"/>
  <c r="G763" i="6"/>
  <c r="H763" i="6" s="1"/>
  <c r="I762" i="6"/>
  <c r="J762" i="6" s="1"/>
  <c r="G762" i="6"/>
  <c r="H762" i="6" s="1"/>
  <c r="I761" i="6"/>
  <c r="J761" i="6" s="1"/>
  <c r="G761" i="6"/>
  <c r="H761" i="6" s="1"/>
  <c r="I756" i="6"/>
  <c r="J756" i="6" s="1"/>
  <c r="G756" i="6"/>
  <c r="H756" i="6" s="1"/>
  <c r="E756" i="6"/>
  <c r="F756" i="6" s="1"/>
  <c r="I755" i="6"/>
  <c r="J755" i="6" s="1"/>
  <c r="G755" i="6"/>
  <c r="H755" i="6" s="1"/>
  <c r="E755" i="6"/>
  <c r="I751" i="6"/>
  <c r="J751" i="6" s="1"/>
  <c r="G751" i="6"/>
  <c r="H751" i="6" s="1"/>
  <c r="I749" i="6"/>
  <c r="J749" i="6" s="1"/>
  <c r="G749" i="6"/>
  <c r="H749" i="6" s="1"/>
  <c r="I745" i="6"/>
  <c r="G745" i="6"/>
  <c r="H745" i="6" s="1"/>
  <c r="I743" i="6"/>
  <c r="J743" i="6" s="1"/>
  <c r="G743" i="6"/>
  <c r="H743" i="6" s="1"/>
  <c r="I739" i="6"/>
  <c r="J739" i="6" s="1"/>
  <c r="G739" i="6"/>
  <c r="H739" i="6" s="1"/>
  <c r="I737" i="6"/>
  <c r="J737" i="6" s="1"/>
  <c r="G737" i="6"/>
  <c r="H737" i="6" s="1"/>
  <c r="I732" i="6"/>
  <c r="J732" i="6" s="1"/>
  <c r="G732" i="6"/>
  <c r="H732" i="6" s="1"/>
  <c r="I730" i="6"/>
  <c r="J730" i="6" s="1"/>
  <c r="G730" i="6"/>
  <c r="H730" i="6" s="1"/>
  <c r="I725" i="6"/>
  <c r="J725" i="6" s="1"/>
  <c r="G725" i="6"/>
  <c r="H725" i="6" s="1"/>
  <c r="I723" i="6"/>
  <c r="J723" i="6" s="1"/>
  <c r="G723" i="6"/>
  <c r="H723" i="6" s="1"/>
  <c r="I718" i="6"/>
  <c r="J718" i="6" s="1"/>
  <c r="G718" i="6"/>
  <c r="H718" i="6" s="1"/>
  <c r="I716" i="6"/>
  <c r="J716" i="6" s="1"/>
  <c r="G716" i="6"/>
  <c r="H716" i="6" s="1"/>
  <c r="I711" i="6"/>
  <c r="J711" i="6" s="1"/>
  <c r="G711" i="6"/>
  <c r="H711" i="6" s="1"/>
  <c r="I709" i="6"/>
  <c r="J709" i="6" s="1"/>
  <c r="G709" i="6"/>
  <c r="H709" i="6" s="1"/>
  <c r="I705" i="6"/>
  <c r="J705" i="6" s="1"/>
  <c r="G705" i="6"/>
  <c r="H705" i="6" s="1"/>
  <c r="I703" i="6"/>
  <c r="G703" i="6"/>
  <c r="H703" i="6" s="1"/>
  <c r="I699" i="6"/>
  <c r="J699" i="6" s="1"/>
  <c r="G699" i="6"/>
  <c r="H699" i="6" s="1"/>
  <c r="I697" i="6"/>
  <c r="J697" i="6" s="1"/>
  <c r="G697" i="6"/>
  <c r="H697" i="6" s="1"/>
  <c r="I693" i="6"/>
  <c r="J693" i="6" s="1"/>
  <c r="G693" i="6"/>
  <c r="H693" i="6" s="1"/>
  <c r="I691" i="6"/>
  <c r="J691" i="6" s="1"/>
  <c r="G691" i="6"/>
  <c r="H691" i="6" s="1"/>
  <c r="I686" i="6"/>
  <c r="J686" i="6" s="1"/>
  <c r="G686" i="6"/>
  <c r="H686" i="6" s="1"/>
  <c r="I684" i="6"/>
  <c r="J684" i="6" s="1"/>
  <c r="G684" i="6"/>
  <c r="H684" i="6" s="1"/>
  <c r="I679" i="6"/>
  <c r="J679" i="6" s="1"/>
  <c r="G679" i="6"/>
  <c r="H679" i="6" s="1"/>
  <c r="I677" i="6"/>
  <c r="G677" i="6"/>
  <c r="H677" i="6" s="1"/>
  <c r="I672" i="6"/>
  <c r="J672" i="6" s="1"/>
  <c r="G672" i="6"/>
  <c r="H672" i="6" s="1"/>
  <c r="I670" i="6"/>
  <c r="J670" i="6" s="1"/>
  <c r="G670" i="6"/>
  <c r="H670" i="6" s="1"/>
  <c r="I666" i="6"/>
  <c r="G666" i="6"/>
  <c r="H666" i="6" s="1"/>
  <c r="I664" i="6"/>
  <c r="J664" i="6" s="1"/>
  <c r="G664" i="6"/>
  <c r="H664" i="6" s="1"/>
  <c r="I659" i="6"/>
  <c r="J659" i="6" s="1"/>
  <c r="G659" i="6"/>
  <c r="H659" i="6" s="1"/>
  <c r="I657" i="6"/>
  <c r="J657" i="6" s="1"/>
  <c r="G657" i="6"/>
  <c r="H657" i="6" s="1"/>
  <c r="I653" i="6"/>
  <c r="J653" i="6" s="1"/>
  <c r="G653" i="6"/>
  <c r="H653" i="6" s="1"/>
  <c r="I651" i="6"/>
  <c r="J651" i="6" s="1"/>
  <c r="G651" i="6"/>
  <c r="H651" i="6" s="1"/>
  <c r="I647" i="6"/>
  <c r="J647" i="6" s="1"/>
  <c r="G647" i="6"/>
  <c r="H647" i="6" s="1"/>
  <c r="I645" i="6"/>
  <c r="J645" i="6" s="1"/>
  <c r="G645" i="6"/>
  <c r="H645" i="6" s="1"/>
  <c r="I641" i="6"/>
  <c r="J641" i="6" s="1"/>
  <c r="G641" i="6"/>
  <c r="H641" i="6" s="1"/>
  <c r="I613" i="6"/>
  <c r="J613" i="6" s="1"/>
  <c r="G613" i="6"/>
  <c r="H613" i="6" s="1"/>
  <c r="I608" i="6"/>
  <c r="J608" i="6" s="1"/>
  <c r="G608" i="6"/>
  <c r="H608" i="6" s="1"/>
  <c r="I602" i="6"/>
  <c r="J602" i="6" s="1"/>
  <c r="G602" i="6"/>
  <c r="H602" i="6" s="1"/>
  <c r="E602" i="6"/>
  <c r="F602" i="6" s="1"/>
  <c r="I601" i="6"/>
  <c r="J601" i="6" s="1"/>
  <c r="G601" i="6"/>
  <c r="H601" i="6" s="1"/>
  <c r="E601" i="6"/>
  <c r="I600" i="6"/>
  <c r="J600" i="6" s="1"/>
  <c r="G600" i="6"/>
  <c r="H600" i="6" s="1"/>
  <c r="E600" i="6"/>
  <c r="F600" i="6" s="1"/>
  <c r="I599" i="6"/>
  <c r="J599" i="6" s="1"/>
  <c r="G599" i="6"/>
  <c r="E599" i="6"/>
  <c r="F599" i="6" s="1"/>
  <c r="I593" i="6"/>
  <c r="J593" i="6" s="1"/>
  <c r="G593" i="6"/>
  <c r="H593" i="6" s="1"/>
  <c r="E593" i="6"/>
  <c r="I592" i="6"/>
  <c r="G592" i="6"/>
  <c r="E592" i="6"/>
  <c r="F592" i="6" s="1"/>
  <c r="I591" i="6"/>
  <c r="G591" i="6"/>
  <c r="H591" i="6" s="1"/>
  <c r="E591" i="6"/>
  <c r="F591" i="6" s="1"/>
  <c r="I590" i="6"/>
  <c r="G590" i="6"/>
  <c r="H590" i="6" s="1"/>
  <c r="E590" i="6"/>
  <c r="F590" i="6" s="1"/>
  <c r="I584" i="6"/>
  <c r="J584" i="6" s="1"/>
  <c r="G584" i="6"/>
  <c r="H584" i="6" s="1"/>
  <c r="E584" i="6"/>
  <c r="F584" i="6" s="1"/>
  <c r="I583" i="6"/>
  <c r="J583" i="6" s="1"/>
  <c r="G583" i="6"/>
  <c r="H583" i="6" s="1"/>
  <c r="E583" i="6"/>
  <c r="F583" i="6" s="1"/>
  <c r="I582" i="6"/>
  <c r="J582" i="6" s="1"/>
  <c r="G582" i="6"/>
  <c r="H582" i="6" s="1"/>
  <c r="E582" i="6"/>
  <c r="F582" i="6" s="1"/>
  <c r="I581" i="6"/>
  <c r="J581" i="6" s="1"/>
  <c r="G581" i="6"/>
  <c r="H581" i="6" s="1"/>
  <c r="E581" i="6"/>
  <c r="F581" i="6" s="1"/>
  <c r="I577" i="6"/>
  <c r="J577" i="6" s="1"/>
  <c r="G577" i="6"/>
  <c r="H577" i="6" s="1"/>
  <c r="I576" i="6"/>
  <c r="G576" i="6"/>
  <c r="H576" i="6" s="1"/>
  <c r="I572" i="6"/>
  <c r="J572" i="6" s="1"/>
  <c r="G572" i="6"/>
  <c r="H572" i="6" s="1"/>
  <c r="I571" i="6"/>
  <c r="J571" i="6" s="1"/>
  <c r="G571" i="6"/>
  <c r="H571" i="6" s="1"/>
  <c r="I570" i="6"/>
  <c r="J570" i="6" s="1"/>
  <c r="G570" i="6"/>
  <c r="H570" i="6" s="1"/>
  <c r="I565" i="6"/>
  <c r="J565" i="6" s="1"/>
  <c r="G565" i="6"/>
  <c r="H565" i="6" s="1"/>
  <c r="E565" i="6"/>
  <c r="F565" i="6" s="1"/>
  <c r="I564" i="6"/>
  <c r="J564" i="6" s="1"/>
  <c r="G564" i="6"/>
  <c r="H564" i="6" s="1"/>
  <c r="E564" i="6"/>
  <c r="I562" i="6"/>
  <c r="J562" i="6" s="1"/>
  <c r="G562" i="6"/>
  <c r="H562" i="6" s="1"/>
  <c r="I557" i="6"/>
  <c r="J557" i="6" s="1"/>
  <c r="G557" i="6"/>
  <c r="H557" i="6" s="1"/>
  <c r="E557" i="6"/>
  <c r="F557" i="6" s="1"/>
  <c r="I556" i="6"/>
  <c r="J556" i="6" s="1"/>
  <c r="G556" i="6"/>
  <c r="H556" i="6" s="1"/>
  <c r="E556" i="6"/>
  <c r="I554" i="6"/>
  <c r="J554" i="6" s="1"/>
  <c r="G554" i="6"/>
  <c r="H554" i="6" s="1"/>
  <c r="I549" i="6"/>
  <c r="J549" i="6" s="1"/>
  <c r="G549" i="6"/>
  <c r="H549" i="6" s="1"/>
  <c r="I548" i="6"/>
  <c r="J548" i="6" s="1"/>
  <c r="G548" i="6"/>
  <c r="H548" i="6" s="1"/>
  <c r="I547" i="6"/>
  <c r="J547" i="6" s="1"/>
  <c r="G547" i="6"/>
  <c r="H547" i="6" s="1"/>
  <c r="I546" i="6"/>
  <c r="J546" i="6" s="1"/>
  <c r="G546" i="6"/>
  <c r="H546" i="6" s="1"/>
  <c r="I545" i="6"/>
  <c r="J545" i="6" s="1"/>
  <c r="G545" i="6"/>
  <c r="H545" i="6" s="1"/>
  <c r="I544" i="6"/>
  <c r="G544" i="6"/>
  <c r="H544" i="6" s="1"/>
  <c r="I543" i="6"/>
  <c r="J543" i="6" s="1"/>
  <c r="G543" i="6"/>
  <c r="H543" i="6" s="1"/>
  <c r="I542" i="6"/>
  <c r="J542" i="6" s="1"/>
  <c r="G542" i="6"/>
  <c r="H542" i="6" s="1"/>
  <c r="I541" i="6"/>
  <c r="J541" i="6" s="1"/>
  <c r="G541" i="6"/>
  <c r="H541" i="6" s="1"/>
  <c r="I540" i="6"/>
  <c r="J540" i="6" s="1"/>
  <c r="G540" i="6"/>
  <c r="H540" i="6" s="1"/>
  <c r="I535" i="6"/>
  <c r="J535" i="6" s="1"/>
  <c r="G535" i="6"/>
  <c r="H535" i="6" s="1"/>
  <c r="E535" i="6"/>
  <c r="I534" i="6"/>
  <c r="J534" i="6" s="1"/>
  <c r="G534" i="6"/>
  <c r="H534" i="6" s="1"/>
  <c r="E534" i="6"/>
  <c r="F534" i="6" s="1"/>
  <c r="I528" i="6"/>
  <c r="J528" i="6" s="1"/>
  <c r="G528" i="6"/>
  <c r="E528" i="6"/>
  <c r="F528" i="6" s="1"/>
  <c r="I527" i="6"/>
  <c r="J527" i="6" s="1"/>
  <c r="G527" i="6"/>
  <c r="H527" i="6" s="1"/>
  <c r="E527" i="6"/>
  <c r="F527" i="6" s="1"/>
  <c r="I526" i="6"/>
  <c r="J526" i="6" s="1"/>
  <c r="G526" i="6"/>
  <c r="H526" i="6" s="1"/>
  <c r="E526" i="6"/>
  <c r="F526" i="6" s="1"/>
  <c r="I521" i="6"/>
  <c r="J521" i="6" s="1"/>
  <c r="G521" i="6"/>
  <c r="H521" i="6" s="1"/>
  <c r="I516" i="6"/>
  <c r="J516" i="6" s="1"/>
  <c r="G516" i="6"/>
  <c r="H516" i="6" s="1"/>
  <c r="E516" i="6"/>
  <c r="F516" i="6" s="1"/>
  <c r="I515" i="6"/>
  <c r="J515" i="6" s="1"/>
  <c r="G515" i="6"/>
  <c r="H515" i="6" s="1"/>
  <c r="E515" i="6"/>
  <c r="I488" i="6"/>
  <c r="J488" i="6" s="1"/>
  <c r="G488" i="6"/>
  <c r="H488" i="6" s="1"/>
  <c r="I483" i="6"/>
  <c r="J483" i="6" s="1"/>
  <c r="G483" i="6"/>
  <c r="H483" i="6" s="1"/>
  <c r="I479" i="6"/>
  <c r="J479" i="6" s="1"/>
  <c r="J480" i="6" s="1"/>
  <c r="G77" i="7" s="1"/>
  <c r="I343" i="8" s="1"/>
  <c r="J343" i="8" s="1"/>
  <c r="G479" i="6"/>
  <c r="I474" i="6"/>
  <c r="J474" i="6" s="1"/>
  <c r="G474" i="6"/>
  <c r="H474" i="6" s="1"/>
  <c r="I470" i="6"/>
  <c r="J470" i="6" s="1"/>
  <c r="J471" i="6" s="1"/>
  <c r="G470" i="6"/>
  <c r="H470" i="6" s="1"/>
  <c r="H471" i="6" s="1"/>
  <c r="F75" i="7" s="1"/>
  <c r="G489" i="6" s="1"/>
  <c r="H489" i="6" s="1"/>
  <c r="E470" i="6"/>
  <c r="F470" i="6" s="1"/>
  <c r="F471" i="6" s="1"/>
  <c r="E75" i="7" s="1"/>
  <c r="I466" i="6"/>
  <c r="J466" i="6" s="1"/>
  <c r="G466" i="6"/>
  <c r="H466" i="6" s="1"/>
  <c r="E466" i="6"/>
  <c r="I465" i="6"/>
  <c r="J465" i="6" s="1"/>
  <c r="G465" i="6"/>
  <c r="H465" i="6" s="1"/>
  <c r="E465" i="6"/>
  <c r="F465" i="6" s="1"/>
  <c r="I452" i="6"/>
  <c r="J452" i="6" s="1"/>
  <c r="G452" i="6"/>
  <c r="H452" i="6" s="1"/>
  <c r="I451" i="6"/>
  <c r="J451" i="6" s="1"/>
  <c r="G451" i="6"/>
  <c r="H451" i="6" s="1"/>
  <c r="I449" i="6"/>
  <c r="J449" i="6" s="1"/>
  <c r="G449" i="6"/>
  <c r="H449" i="6" s="1"/>
  <c r="I447" i="6"/>
  <c r="J447" i="6" s="1"/>
  <c r="G447" i="6"/>
  <c r="H447" i="6" s="1"/>
  <c r="I442" i="6"/>
  <c r="J442" i="6" s="1"/>
  <c r="G442" i="6"/>
  <c r="H442" i="6" s="1"/>
  <c r="I441" i="6"/>
  <c r="J441" i="6" s="1"/>
  <c r="G441" i="6"/>
  <c r="H441" i="6" s="1"/>
  <c r="I439" i="6"/>
  <c r="J439" i="6" s="1"/>
  <c r="G439" i="6"/>
  <c r="H439" i="6" s="1"/>
  <c r="I437" i="6"/>
  <c r="J437" i="6" s="1"/>
  <c r="G437" i="6"/>
  <c r="H437" i="6" s="1"/>
  <c r="I432" i="6"/>
  <c r="J432" i="6" s="1"/>
  <c r="G432" i="6"/>
  <c r="H432" i="6" s="1"/>
  <c r="E432" i="6"/>
  <c r="F432" i="6" s="1"/>
  <c r="I431" i="6"/>
  <c r="J431" i="6" s="1"/>
  <c r="G431" i="6"/>
  <c r="E431" i="6"/>
  <c r="F431" i="6" s="1"/>
  <c r="I426" i="6"/>
  <c r="J426" i="6" s="1"/>
  <c r="G426" i="6"/>
  <c r="H426" i="6" s="1"/>
  <c r="E426" i="6"/>
  <c r="I425" i="6"/>
  <c r="J425" i="6" s="1"/>
  <c r="G425" i="6"/>
  <c r="H425" i="6" s="1"/>
  <c r="E425" i="6"/>
  <c r="I421" i="6"/>
  <c r="J421" i="6" s="1"/>
  <c r="G421" i="6"/>
  <c r="H421" i="6" s="1"/>
  <c r="E421" i="6"/>
  <c r="F421" i="6" s="1"/>
  <c r="I420" i="6"/>
  <c r="J420" i="6" s="1"/>
  <c r="G420" i="6"/>
  <c r="H420" i="6" s="1"/>
  <c r="E420" i="6"/>
  <c r="I415" i="6"/>
  <c r="J415" i="6" s="1"/>
  <c r="G415" i="6"/>
  <c r="H415" i="6" s="1"/>
  <c r="I414" i="6"/>
  <c r="J414" i="6" s="1"/>
  <c r="G414" i="6"/>
  <c r="H414" i="6" s="1"/>
  <c r="I412" i="6"/>
  <c r="J412" i="6" s="1"/>
  <c r="G412" i="6"/>
  <c r="H412" i="6" s="1"/>
  <c r="I410" i="6"/>
  <c r="J410" i="6" s="1"/>
  <c r="G410" i="6"/>
  <c r="I405" i="6"/>
  <c r="J405" i="6" s="1"/>
  <c r="G405" i="6"/>
  <c r="H405" i="6" s="1"/>
  <c r="I404" i="6"/>
  <c r="J404" i="6" s="1"/>
  <c r="G404" i="6"/>
  <c r="H404" i="6" s="1"/>
  <c r="I402" i="6"/>
  <c r="J402" i="6" s="1"/>
  <c r="G402" i="6"/>
  <c r="H402" i="6" s="1"/>
  <c r="I400" i="6"/>
  <c r="J400" i="6" s="1"/>
  <c r="G400" i="6"/>
  <c r="H400" i="6" s="1"/>
  <c r="I398" i="6"/>
  <c r="J398" i="6" s="1"/>
  <c r="G398" i="6"/>
  <c r="H398" i="6" s="1"/>
  <c r="I393" i="6"/>
  <c r="J393" i="6" s="1"/>
  <c r="G393" i="6"/>
  <c r="H393" i="6" s="1"/>
  <c r="E393" i="6"/>
  <c r="F393" i="6" s="1"/>
  <c r="I392" i="6"/>
  <c r="J392" i="6" s="1"/>
  <c r="G392" i="6"/>
  <c r="H392" i="6" s="1"/>
  <c r="E392" i="6"/>
  <c r="I387" i="6"/>
  <c r="J387" i="6" s="1"/>
  <c r="G387" i="6"/>
  <c r="H387" i="6" s="1"/>
  <c r="E387" i="6"/>
  <c r="I386" i="6"/>
  <c r="J386" i="6" s="1"/>
  <c r="G386" i="6"/>
  <c r="E386" i="6"/>
  <c r="F386" i="6" s="1"/>
  <c r="I374" i="6"/>
  <c r="J374" i="6" s="1"/>
  <c r="G374" i="6"/>
  <c r="H374" i="6" s="1"/>
  <c r="E374" i="6"/>
  <c r="I369" i="6"/>
  <c r="J369" i="6" s="1"/>
  <c r="G369" i="6"/>
  <c r="E369" i="6"/>
  <c r="F369" i="6" s="1"/>
  <c r="I365" i="6"/>
  <c r="J365" i="6" s="1"/>
  <c r="J366" i="6" s="1"/>
  <c r="G59" i="7" s="1"/>
  <c r="I272" i="8" s="1"/>
  <c r="G365" i="6"/>
  <c r="H365" i="6" s="1"/>
  <c r="H366" i="6" s="1"/>
  <c r="F59" i="7" s="1"/>
  <c r="G272" i="8" s="1"/>
  <c r="H272" i="8" s="1"/>
  <c r="E365" i="6"/>
  <c r="I360" i="6"/>
  <c r="J360" i="6" s="1"/>
  <c r="G360" i="6"/>
  <c r="H360" i="6" s="1"/>
  <c r="E360" i="6"/>
  <c r="I359" i="6"/>
  <c r="J359" i="6" s="1"/>
  <c r="G359" i="6"/>
  <c r="H359" i="6" s="1"/>
  <c r="E359" i="6"/>
  <c r="I357" i="6"/>
  <c r="J357" i="6" s="1"/>
  <c r="G357" i="6"/>
  <c r="H357" i="6" s="1"/>
  <c r="I356" i="6"/>
  <c r="J356" i="6" s="1"/>
  <c r="G356" i="6"/>
  <c r="H356" i="6" s="1"/>
  <c r="I351" i="6"/>
  <c r="J351" i="6" s="1"/>
  <c r="G351" i="6"/>
  <c r="H351" i="6" s="1"/>
  <c r="E351" i="6"/>
  <c r="F351" i="6" s="1"/>
  <c r="I346" i="6"/>
  <c r="J346" i="6" s="1"/>
  <c r="G346" i="6"/>
  <c r="H346" i="6" s="1"/>
  <c r="E346" i="6"/>
  <c r="F346" i="6" s="1"/>
  <c r="I324" i="6"/>
  <c r="J324" i="6" s="1"/>
  <c r="G324" i="6"/>
  <c r="E324" i="6"/>
  <c r="F324" i="6" s="1"/>
  <c r="I323" i="6"/>
  <c r="J323" i="6" s="1"/>
  <c r="G323" i="6"/>
  <c r="H323" i="6" s="1"/>
  <c r="E323" i="6"/>
  <c r="I322" i="6"/>
  <c r="J322" i="6" s="1"/>
  <c r="G322" i="6"/>
  <c r="H322" i="6" s="1"/>
  <c r="E322" i="6"/>
  <c r="I318" i="6"/>
  <c r="J318" i="6" s="1"/>
  <c r="J319" i="6" s="1"/>
  <c r="G50" i="7" s="1"/>
  <c r="I964" i="6" s="1"/>
  <c r="J964" i="6" s="1"/>
  <c r="G318" i="6"/>
  <c r="H318" i="6" s="1"/>
  <c r="H319" i="6" s="1"/>
  <c r="F50" i="7" s="1"/>
  <c r="G964" i="6" s="1"/>
  <c r="H964" i="6" s="1"/>
  <c r="E318" i="6"/>
  <c r="F318" i="6" s="1"/>
  <c r="I314" i="6"/>
  <c r="J314" i="6" s="1"/>
  <c r="J315" i="6" s="1"/>
  <c r="G49" i="7" s="1"/>
  <c r="I127" i="8" s="1"/>
  <c r="J127" i="8" s="1"/>
  <c r="G314" i="6"/>
  <c r="E314" i="6"/>
  <c r="F314" i="6" s="1"/>
  <c r="F315" i="6" s="1"/>
  <c r="E49" i="7" s="1"/>
  <c r="E127" i="8" s="1"/>
  <c r="I309" i="6"/>
  <c r="J309" i="6" s="1"/>
  <c r="G309" i="6"/>
  <c r="H309" i="6" s="1"/>
  <c r="E309" i="6"/>
  <c r="I307" i="6"/>
  <c r="J307" i="6" s="1"/>
  <c r="G307" i="6"/>
  <c r="H307" i="6" s="1"/>
  <c r="E307" i="6"/>
  <c r="F307" i="6" s="1"/>
  <c r="I306" i="6"/>
  <c r="J306" i="6" s="1"/>
  <c r="G306" i="6"/>
  <c r="H306" i="6" s="1"/>
  <c r="E306" i="6"/>
  <c r="I301" i="6"/>
  <c r="J301" i="6" s="1"/>
  <c r="G301" i="6"/>
  <c r="H301" i="6" s="1"/>
  <c r="E301" i="6"/>
  <c r="F301" i="6" s="1"/>
  <c r="I300" i="6"/>
  <c r="J300" i="6" s="1"/>
  <c r="G300" i="6"/>
  <c r="E300" i="6"/>
  <c r="F300" i="6" s="1"/>
  <c r="I295" i="6"/>
  <c r="J295" i="6" s="1"/>
  <c r="G295" i="6"/>
  <c r="H295" i="6" s="1"/>
  <c r="I296" i="6" s="1"/>
  <c r="J296" i="6" s="1"/>
  <c r="E295" i="6"/>
  <c r="I294" i="6"/>
  <c r="J294" i="6" s="1"/>
  <c r="G294" i="6"/>
  <c r="H294" i="6" s="1"/>
  <c r="I293" i="6"/>
  <c r="J293" i="6" s="1"/>
  <c r="G293" i="6"/>
  <c r="I288" i="6"/>
  <c r="J288" i="6" s="1"/>
  <c r="G288" i="6"/>
  <c r="H288" i="6" s="1"/>
  <c r="I289" i="6" s="1"/>
  <c r="K289" i="6" s="1"/>
  <c r="E288" i="6"/>
  <c r="F288" i="6" s="1"/>
  <c r="I287" i="6"/>
  <c r="J287" i="6" s="1"/>
  <c r="G287" i="6"/>
  <c r="H287" i="6" s="1"/>
  <c r="I286" i="6"/>
  <c r="J286" i="6" s="1"/>
  <c r="G286" i="6"/>
  <c r="H286" i="6" s="1"/>
  <c r="I281" i="6"/>
  <c r="J281" i="6" s="1"/>
  <c r="G281" i="6"/>
  <c r="E281" i="6"/>
  <c r="F281" i="6" s="1"/>
  <c r="I280" i="6"/>
  <c r="J280" i="6" s="1"/>
  <c r="G280" i="6"/>
  <c r="H280" i="6" s="1"/>
  <c r="E280" i="6"/>
  <c r="F280" i="6" s="1"/>
  <c r="I274" i="6"/>
  <c r="J274" i="6" s="1"/>
  <c r="G274" i="6"/>
  <c r="H274" i="6" s="1"/>
  <c r="E274" i="6"/>
  <c r="F274" i="6" s="1"/>
  <c r="I273" i="6"/>
  <c r="J273" i="6" s="1"/>
  <c r="G273" i="6"/>
  <c r="H273" i="6" s="1"/>
  <c r="E273" i="6"/>
  <c r="F273" i="6" s="1"/>
  <c r="I272" i="6"/>
  <c r="J272" i="6" s="1"/>
  <c r="G272" i="6"/>
  <c r="H272" i="6" s="1"/>
  <c r="E272" i="6"/>
  <c r="F272" i="6" s="1"/>
  <c r="I266" i="6"/>
  <c r="J266" i="6" s="1"/>
  <c r="G266" i="6"/>
  <c r="H266" i="6" s="1"/>
  <c r="E266" i="6"/>
  <c r="F266" i="6" s="1"/>
  <c r="I265" i="6"/>
  <c r="J265" i="6" s="1"/>
  <c r="G265" i="6"/>
  <c r="H265" i="6" s="1"/>
  <c r="E265" i="6"/>
  <c r="F265" i="6" s="1"/>
  <c r="I264" i="6"/>
  <c r="J264" i="6" s="1"/>
  <c r="G264" i="6"/>
  <c r="H264" i="6" s="1"/>
  <c r="E264" i="6"/>
  <c r="F264" i="6" s="1"/>
  <c r="I254" i="6"/>
  <c r="J254" i="6" s="1"/>
  <c r="G254" i="6"/>
  <c r="H254" i="6" s="1"/>
  <c r="E254" i="6"/>
  <c r="F254" i="6" s="1"/>
  <c r="I253" i="6"/>
  <c r="J253" i="6" s="1"/>
  <c r="G253" i="6"/>
  <c r="H253" i="6" s="1"/>
  <c r="E253" i="6"/>
  <c r="F253" i="6" s="1"/>
  <c r="I249" i="6"/>
  <c r="J249" i="6" s="1"/>
  <c r="G249" i="6"/>
  <c r="H249" i="6" s="1"/>
  <c r="I247" i="6"/>
  <c r="J247" i="6" s="1"/>
  <c r="G247" i="6"/>
  <c r="H247" i="6" s="1"/>
  <c r="E247" i="6"/>
  <c r="I246" i="6"/>
  <c r="J246" i="6" s="1"/>
  <c r="G246" i="6"/>
  <c r="H246" i="6" s="1"/>
  <c r="E246" i="6"/>
  <c r="F246" i="6" s="1"/>
  <c r="I234" i="6"/>
  <c r="J234" i="6" s="1"/>
  <c r="G234" i="6"/>
  <c r="E234" i="6"/>
  <c r="F234" i="6" s="1"/>
  <c r="I233" i="6"/>
  <c r="J233" i="6" s="1"/>
  <c r="G233" i="6"/>
  <c r="H233" i="6" s="1"/>
  <c r="E233" i="6"/>
  <c r="F233" i="6" s="1"/>
  <c r="I229" i="6"/>
  <c r="J229" i="6" s="1"/>
  <c r="G229" i="6"/>
  <c r="H229" i="6" s="1"/>
  <c r="I228" i="6"/>
  <c r="J228" i="6" s="1"/>
  <c r="G228" i="6"/>
  <c r="H228" i="6" s="1"/>
  <c r="I224" i="6"/>
  <c r="J224" i="6" s="1"/>
  <c r="G224" i="6"/>
  <c r="H224" i="6" s="1"/>
  <c r="E224" i="6"/>
  <c r="F224" i="6" s="1"/>
  <c r="I223" i="6"/>
  <c r="G223" i="6"/>
  <c r="H223" i="6" s="1"/>
  <c r="I222" i="6"/>
  <c r="J222" i="6" s="1"/>
  <c r="G222" i="6"/>
  <c r="H222" i="6" s="1"/>
  <c r="I221" i="6"/>
  <c r="J221" i="6" s="1"/>
  <c r="G221" i="6"/>
  <c r="H221" i="6" s="1"/>
  <c r="G220" i="6"/>
  <c r="H220" i="6" s="1"/>
  <c r="E220" i="6"/>
  <c r="F220" i="6" s="1"/>
  <c r="I219" i="6"/>
  <c r="J219" i="6" s="1"/>
  <c r="G219" i="6"/>
  <c r="H219" i="6" s="1"/>
  <c r="I218" i="6"/>
  <c r="J218" i="6" s="1"/>
  <c r="G218" i="6"/>
  <c r="I217" i="6"/>
  <c r="J217" i="6" s="1"/>
  <c r="G217" i="6"/>
  <c r="H217" i="6" s="1"/>
  <c r="I216" i="6"/>
  <c r="J216" i="6" s="1"/>
  <c r="G216" i="6"/>
  <c r="I212" i="6"/>
  <c r="J212" i="6" s="1"/>
  <c r="J213" i="6" s="1"/>
  <c r="G34" i="7" s="1"/>
  <c r="I35" i="8" s="1"/>
  <c r="J35" i="8" s="1"/>
  <c r="G212" i="6"/>
  <c r="H212" i="6" s="1"/>
  <c r="H213" i="6" s="1"/>
  <c r="F34" i="7" s="1"/>
  <c r="G35" i="8" s="1"/>
  <c r="H35" i="8" s="1"/>
  <c r="E212" i="6"/>
  <c r="F212" i="6" s="1"/>
  <c r="F213" i="6" s="1"/>
  <c r="I208" i="6"/>
  <c r="G208" i="6"/>
  <c r="H208" i="6" s="1"/>
  <c r="E208" i="6"/>
  <c r="F208" i="6" s="1"/>
  <c r="I207" i="6"/>
  <c r="J207" i="6" s="1"/>
  <c r="G207" i="6"/>
  <c r="H207" i="6" s="1"/>
  <c r="E207" i="6"/>
  <c r="I203" i="6"/>
  <c r="J203" i="6" s="1"/>
  <c r="J204" i="6" s="1"/>
  <c r="G32" i="7" s="1"/>
  <c r="I33" i="8" s="1"/>
  <c r="J33" i="8" s="1"/>
  <c r="G203" i="6"/>
  <c r="H203" i="6" s="1"/>
  <c r="H204" i="6" s="1"/>
  <c r="F32" i="7" s="1"/>
  <c r="G33" i="8" s="1"/>
  <c r="H33" i="8" s="1"/>
  <c r="E203" i="6"/>
  <c r="I199" i="6"/>
  <c r="J199" i="6" s="1"/>
  <c r="J200" i="6" s="1"/>
  <c r="G31" i="7" s="1"/>
  <c r="I32" i="8" s="1"/>
  <c r="J32" i="8" s="1"/>
  <c r="G199" i="6"/>
  <c r="H199" i="6" s="1"/>
  <c r="H200" i="6" s="1"/>
  <c r="F31" i="7" s="1"/>
  <c r="G32" i="8" s="1"/>
  <c r="H32" i="8" s="1"/>
  <c r="E199" i="6"/>
  <c r="I193" i="6"/>
  <c r="J193" i="6" s="1"/>
  <c r="G193" i="6"/>
  <c r="H193" i="6" s="1"/>
  <c r="I187" i="6"/>
  <c r="G187" i="6"/>
  <c r="H187" i="6" s="1"/>
  <c r="E187" i="6"/>
  <c r="F187" i="6" s="1"/>
  <c r="I186" i="6"/>
  <c r="J186" i="6" s="1"/>
  <c r="G186" i="6"/>
  <c r="H186" i="6" s="1"/>
  <c r="E186" i="6"/>
  <c r="F186" i="6" s="1"/>
  <c r="I180" i="6"/>
  <c r="J180" i="6" s="1"/>
  <c r="G180" i="6"/>
  <c r="H180" i="6" s="1"/>
  <c r="I176" i="6"/>
  <c r="J176" i="6" s="1"/>
  <c r="G176" i="6"/>
  <c r="E176" i="6"/>
  <c r="F176" i="6" s="1"/>
  <c r="I175" i="6"/>
  <c r="J175" i="6" s="1"/>
  <c r="G175" i="6"/>
  <c r="H175" i="6" s="1"/>
  <c r="E175" i="6"/>
  <c r="I170" i="6"/>
  <c r="J170" i="6" s="1"/>
  <c r="G170" i="6"/>
  <c r="H170" i="6" s="1"/>
  <c r="I169" i="6"/>
  <c r="J169" i="6" s="1"/>
  <c r="G169" i="6"/>
  <c r="I168" i="6"/>
  <c r="J168" i="6" s="1"/>
  <c r="G168" i="6"/>
  <c r="H168" i="6" s="1"/>
  <c r="I167" i="6"/>
  <c r="J167" i="6" s="1"/>
  <c r="G167" i="6"/>
  <c r="H167" i="6" s="1"/>
  <c r="I166" i="6"/>
  <c r="J166" i="6" s="1"/>
  <c r="G166" i="6"/>
  <c r="H166" i="6" s="1"/>
  <c r="I165" i="6"/>
  <c r="J165" i="6" s="1"/>
  <c r="G165" i="6"/>
  <c r="I164" i="6"/>
  <c r="J164" i="6" s="1"/>
  <c r="G164" i="6"/>
  <c r="I163" i="6"/>
  <c r="J163" i="6" s="1"/>
  <c r="G163" i="6"/>
  <c r="H163" i="6" s="1"/>
  <c r="I162" i="6"/>
  <c r="J162" i="6" s="1"/>
  <c r="G162" i="6"/>
  <c r="H162" i="6" s="1"/>
  <c r="I158" i="6"/>
  <c r="J158" i="6" s="1"/>
  <c r="G158" i="6"/>
  <c r="H158" i="6" s="1"/>
  <c r="E158" i="6"/>
  <c r="I157" i="6"/>
  <c r="J157" i="6" s="1"/>
  <c r="G157" i="6"/>
  <c r="H157" i="6" s="1"/>
  <c r="E157" i="6"/>
  <c r="F157" i="6" s="1"/>
  <c r="I151" i="6"/>
  <c r="J151" i="6" s="1"/>
  <c r="G151" i="6"/>
  <c r="H151" i="6" s="1"/>
  <c r="I149" i="6"/>
  <c r="J149" i="6" s="1"/>
  <c r="G149" i="6"/>
  <c r="H149" i="6" s="1"/>
  <c r="I148" i="6"/>
  <c r="J148" i="6" s="1"/>
  <c r="G148" i="6"/>
  <c r="I146" i="6"/>
  <c r="J146" i="6" s="1"/>
  <c r="G146" i="6"/>
  <c r="H146" i="6" s="1"/>
  <c r="I145" i="6"/>
  <c r="J145" i="6" s="1"/>
  <c r="G145" i="6"/>
  <c r="H145" i="6" s="1"/>
  <c r="I144" i="6"/>
  <c r="J144" i="6" s="1"/>
  <c r="G144" i="6"/>
  <c r="H144" i="6" s="1"/>
  <c r="I143" i="6"/>
  <c r="J143" i="6" s="1"/>
  <c r="G143" i="6"/>
  <c r="H143" i="6" s="1"/>
  <c r="I142" i="6"/>
  <c r="J142" i="6" s="1"/>
  <c r="G142" i="6"/>
  <c r="H142" i="6" s="1"/>
  <c r="I141" i="6"/>
  <c r="J141" i="6" s="1"/>
  <c r="G141" i="6"/>
  <c r="H141" i="6" s="1"/>
  <c r="I136" i="6"/>
  <c r="J136" i="6" s="1"/>
  <c r="G136" i="6"/>
  <c r="H136" i="6" s="1"/>
  <c r="E136" i="6"/>
  <c r="F136" i="6" s="1"/>
  <c r="I135" i="6"/>
  <c r="G135" i="6"/>
  <c r="H135" i="6" s="1"/>
  <c r="E135" i="6"/>
  <c r="F135" i="6" s="1"/>
  <c r="I133" i="6"/>
  <c r="J133" i="6" s="1"/>
  <c r="G133" i="6"/>
  <c r="H133" i="6" s="1"/>
  <c r="I132" i="6"/>
  <c r="G132" i="6"/>
  <c r="H132" i="6" s="1"/>
  <c r="I130" i="6"/>
  <c r="J130" i="6" s="1"/>
  <c r="G130" i="6"/>
  <c r="H130" i="6" s="1"/>
  <c r="G126" i="6"/>
  <c r="H126" i="6" s="1"/>
  <c r="E126" i="6"/>
  <c r="F126" i="6" s="1"/>
  <c r="G125" i="6"/>
  <c r="H125" i="6" s="1"/>
  <c r="E125" i="6"/>
  <c r="F125" i="6" s="1"/>
  <c r="I121" i="6"/>
  <c r="J121" i="6" s="1"/>
  <c r="G121" i="6"/>
  <c r="H121" i="6" s="1"/>
  <c r="E121" i="6"/>
  <c r="F121" i="6" s="1"/>
  <c r="I119" i="6"/>
  <c r="J119" i="6" s="1"/>
  <c r="G119" i="6"/>
  <c r="H119" i="6" s="1"/>
  <c r="G118" i="6"/>
  <c r="H118" i="6" s="1"/>
  <c r="E118" i="6"/>
  <c r="G114" i="6"/>
  <c r="H114" i="6" s="1"/>
  <c r="H115" i="6" s="1"/>
  <c r="F20" i="7" s="1"/>
  <c r="G1306" i="6" s="1"/>
  <c r="H1306" i="6" s="1"/>
  <c r="E114" i="6"/>
  <c r="I110" i="6"/>
  <c r="G110" i="6"/>
  <c r="H110" i="6" s="1"/>
  <c r="E110" i="6"/>
  <c r="F110" i="6" s="1"/>
  <c r="I108" i="6"/>
  <c r="J108" i="6" s="1"/>
  <c r="G108" i="6"/>
  <c r="H108" i="6" s="1"/>
  <c r="G107" i="6"/>
  <c r="H107" i="6" s="1"/>
  <c r="E107" i="6"/>
  <c r="F107" i="6" s="1"/>
  <c r="I103" i="6"/>
  <c r="J103" i="6" s="1"/>
  <c r="G103" i="6"/>
  <c r="H103" i="6" s="1"/>
  <c r="E103" i="6"/>
  <c r="I101" i="6"/>
  <c r="J101" i="6" s="1"/>
  <c r="G101" i="6"/>
  <c r="H101" i="6" s="1"/>
  <c r="G100" i="6"/>
  <c r="H100" i="6" s="1"/>
  <c r="E100" i="6"/>
  <c r="F100" i="6" s="1"/>
  <c r="I96" i="6"/>
  <c r="J96" i="6" s="1"/>
  <c r="G96" i="6"/>
  <c r="H96" i="6" s="1"/>
  <c r="E96" i="6"/>
  <c r="I94" i="6"/>
  <c r="J94" i="6" s="1"/>
  <c r="G94" i="6"/>
  <c r="H94" i="6" s="1"/>
  <c r="G93" i="6"/>
  <c r="H93" i="6" s="1"/>
  <c r="E93" i="6"/>
  <c r="F93" i="6" s="1"/>
  <c r="I89" i="6"/>
  <c r="J89" i="6" s="1"/>
  <c r="G89" i="6"/>
  <c r="E89" i="6"/>
  <c r="F89" i="6" s="1"/>
  <c r="I87" i="6"/>
  <c r="J87" i="6" s="1"/>
  <c r="G87" i="6"/>
  <c r="H87" i="6" s="1"/>
  <c r="G86" i="6"/>
  <c r="H86" i="6" s="1"/>
  <c r="E86" i="6"/>
  <c r="F86" i="6" s="1"/>
  <c r="I82" i="6"/>
  <c r="J82" i="6" s="1"/>
  <c r="G82" i="6"/>
  <c r="H82" i="6" s="1"/>
  <c r="E82" i="6"/>
  <c r="F82" i="6" s="1"/>
  <c r="I80" i="6"/>
  <c r="J80" i="6" s="1"/>
  <c r="G80" i="6"/>
  <c r="H80" i="6" s="1"/>
  <c r="G79" i="6"/>
  <c r="H79" i="6" s="1"/>
  <c r="E79" i="6"/>
  <c r="F79" i="6" s="1"/>
  <c r="I75" i="6"/>
  <c r="J75" i="6" s="1"/>
  <c r="G75" i="6"/>
  <c r="H75" i="6" s="1"/>
  <c r="E75" i="6"/>
  <c r="F75" i="6" s="1"/>
  <c r="I73" i="6"/>
  <c r="J73" i="6" s="1"/>
  <c r="G73" i="6"/>
  <c r="H73" i="6" s="1"/>
  <c r="G72" i="6"/>
  <c r="E72" i="6"/>
  <c r="F72" i="6" s="1"/>
  <c r="I68" i="6"/>
  <c r="J68" i="6" s="1"/>
  <c r="G68" i="6"/>
  <c r="H68" i="6" s="1"/>
  <c r="E68" i="6"/>
  <c r="F68" i="6" s="1"/>
  <c r="I66" i="6"/>
  <c r="J66" i="6" s="1"/>
  <c r="G66" i="6"/>
  <c r="G65" i="6"/>
  <c r="H65" i="6" s="1"/>
  <c r="E65" i="6"/>
  <c r="F65" i="6" s="1"/>
  <c r="I61" i="6"/>
  <c r="J61" i="6" s="1"/>
  <c r="G61" i="6"/>
  <c r="H61" i="6" s="1"/>
  <c r="E61" i="6"/>
  <c r="F61" i="6" s="1"/>
  <c r="I59" i="6"/>
  <c r="J59" i="6" s="1"/>
  <c r="G59" i="6"/>
  <c r="H59" i="6" s="1"/>
  <c r="G58" i="6"/>
  <c r="H58" i="6" s="1"/>
  <c r="E58" i="6"/>
  <c r="F58" i="6" s="1"/>
  <c r="I54" i="6"/>
  <c r="J54" i="6" s="1"/>
  <c r="G54" i="6"/>
  <c r="H54" i="6" s="1"/>
  <c r="E54" i="6"/>
  <c r="I52" i="6"/>
  <c r="J52" i="6" s="1"/>
  <c r="G52" i="6"/>
  <c r="H52" i="6" s="1"/>
  <c r="G51" i="6"/>
  <c r="H51" i="6" s="1"/>
  <c r="E51" i="6"/>
  <c r="F51" i="6" s="1"/>
  <c r="G47" i="6"/>
  <c r="H47" i="6" s="1"/>
  <c r="H48" i="6" s="1"/>
  <c r="F10" i="7" s="1"/>
  <c r="E47" i="6"/>
  <c r="I43" i="6"/>
  <c r="J43" i="6" s="1"/>
  <c r="G43" i="6"/>
  <c r="H43" i="6" s="1"/>
  <c r="E43" i="6"/>
  <c r="F43" i="6" s="1"/>
  <c r="I41" i="6"/>
  <c r="J41" i="6" s="1"/>
  <c r="G41" i="6"/>
  <c r="H41" i="6" s="1"/>
  <c r="G40" i="6"/>
  <c r="H40" i="6" s="1"/>
  <c r="E40" i="6"/>
  <c r="F40" i="6" s="1"/>
  <c r="I36" i="6"/>
  <c r="J36" i="6" s="1"/>
  <c r="G36" i="6"/>
  <c r="H36" i="6" s="1"/>
  <c r="E36" i="6"/>
  <c r="F36" i="6" s="1"/>
  <c r="I34" i="6"/>
  <c r="J34" i="6" s="1"/>
  <c r="G34" i="6"/>
  <c r="H34" i="6" s="1"/>
  <c r="G33" i="6"/>
  <c r="H33" i="6" s="1"/>
  <c r="E33" i="6"/>
  <c r="F33" i="6" s="1"/>
  <c r="I29" i="6"/>
  <c r="J29" i="6" s="1"/>
  <c r="G29" i="6"/>
  <c r="H29" i="6" s="1"/>
  <c r="E29" i="6"/>
  <c r="F29" i="6" s="1"/>
  <c r="I27" i="6"/>
  <c r="J27" i="6" s="1"/>
  <c r="G27" i="6"/>
  <c r="H27" i="6" s="1"/>
  <c r="G26" i="6"/>
  <c r="H26" i="6" s="1"/>
  <c r="E26" i="6"/>
  <c r="F26" i="6" s="1"/>
  <c r="I22" i="6"/>
  <c r="J22" i="6" s="1"/>
  <c r="G22" i="6"/>
  <c r="H22" i="6" s="1"/>
  <c r="E22" i="6"/>
  <c r="F22" i="6" s="1"/>
  <c r="I20" i="6"/>
  <c r="J20" i="6" s="1"/>
  <c r="G20" i="6"/>
  <c r="H20" i="6" s="1"/>
  <c r="G19" i="6"/>
  <c r="H19" i="6" s="1"/>
  <c r="E19" i="6"/>
  <c r="I15" i="6"/>
  <c r="J15" i="6" s="1"/>
  <c r="G15" i="6"/>
  <c r="H15" i="6" s="1"/>
  <c r="E15" i="6"/>
  <c r="F15" i="6" s="1"/>
  <c r="I13" i="6"/>
  <c r="J13" i="6" s="1"/>
  <c r="G13" i="6"/>
  <c r="H13" i="6" s="1"/>
  <c r="G12" i="6"/>
  <c r="H12" i="6" s="1"/>
  <c r="E12" i="6"/>
  <c r="I8" i="6"/>
  <c r="J8" i="6" s="1"/>
  <c r="G8" i="6"/>
  <c r="H8" i="6" s="1"/>
  <c r="E8" i="6"/>
  <c r="F8" i="6" s="1"/>
  <c r="I6" i="6"/>
  <c r="G6" i="6"/>
  <c r="H6" i="6" s="1"/>
  <c r="G5" i="6"/>
  <c r="H5" i="6" s="1"/>
  <c r="E5" i="6"/>
  <c r="I560" i="8"/>
  <c r="J560" i="8" s="1"/>
  <c r="I559" i="8"/>
  <c r="J559" i="8" s="1"/>
  <c r="I486" i="8"/>
  <c r="J486" i="8" s="1"/>
  <c r="I485" i="8"/>
  <c r="J485" i="8" s="1"/>
  <c r="I558" i="8"/>
  <c r="I557" i="8"/>
  <c r="J557" i="8" s="1"/>
  <c r="I126" i="6"/>
  <c r="J126" i="6" s="1"/>
  <c r="E816" i="6"/>
  <c r="F816" i="6" s="1"/>
  <c r="E821" i="6"/>
  <c r="F821" i="6" s="1"/>
  <c r="E820" i="6"/>
  <c r="E896" i="6"/>
  <c r="E716" i="6"/>
  <c r="E709" i="6"/>
  <c r="F709" i="6" s="1"/>
  <c r="E670" i="6"/>
  <c r="F670" i="6" s="1"/>
  <c r="E677" i="6"/>
  <c r="E664" i="6"/>
  <c r="E684" i="6"/>
  <c r="E657" i="6"/>
  <c r="E651" i="6"/>
  <c r="E703" i="6"/>
  <c r="F703" i="6" s="1"/>
  <c r="E697" i="6"/>
  <c r="F697" i="6" s="1"/>
  <c r="E691" i="6"/>
  <c r="F691" i="6" s="1"/>
  <c r="E1048" i="6"/>
  <c r="F1048" i="6" s="1"/>
  <c r="E474" i="6"/>
  <c r="E488" i="6"/>
  <c r="F488" i="6" s="1"/>
  <c r="E366" i="8"/>
  <c r="F366" i="8" s="1"/>
  <c r="E365" i="8"/>
  <c r="F365" i="8" s="1"/>
  <c r="E1026" i="6"/>
  <c r="E1077" i="6"/>
  <c r="F1077" i="6" s="1"/>
  <c r="F1078" i="6" s="1"/>
  <c r="E1099" i="6"/>
  <c r="E357" i="6"/>
  <c r="F357" i="6" s="1"/>
  <c r="E356" i="6"/>
  <c r="F356" i="6" s="1"/>
  <c r="E1314" i="6"/>
  <c r="F1314" i="6" s="1"/>
  <c r="E1366" i="6"/>
  <c r="F1366" i="6" s="1"/>
  <c r="E1365" i="6"/>
  <c r="E1364" i="6"/>
  <c r="E1363" i="6"/>
  <c r="F1363" i="6" s="1"/>
  <c r="E1362" i="6"/>
  <c r="F1362" i="6" s="1"/>
  <c r="E927" i="6"/>
  <c r="E1101" i="6"/>
  <c r="F1101" i="6" s="1"/>
  <c r="E1222" i="6"/>
  <c r="E1244" i="6"/>
  <c r="F1244" i="6" s="1"/>
  <c r="E765" i="6"/>
  <c r="F765" i="6" s="1"/>
  <c r="E112" i="8"/>
  <c r="E211" i="8"/>
  <c r="F211" i="8" s="1"/>
  <c r="E210" i="8"/>
  <c r="F210" i="8" s="1"/>
  <c r="E209" i="8"/>
  <c r="E212" i="8"/>
  <c r="K212" i="8" s="1"/>
  <c r="E540" i="6"/>
  <c r="E312" i="8"/>
  <c r="F312" i="8" s="1"/>
  <c r="I319" i="8"/>
  <c r="E318" i="8"/>
  <c r="E317" i="8"/>
  <c r="F317" i="8" s="1"/>
  <c r="E316" i="8"/>
  <c r="F316" i="8" s="1"/>
  <c r="E315" i="8"/>
  <c r="F315" i="8" s="1"/>
  <c r="E310" i="8"/>
  <c r="E314" i="8"/>
  <c r="E293" i="6"/>
  <c r="F293" i="6" s="1"/>
  <c r="E286" i="6"/>
  <c r="F286" i="6" s="1"/>
  <c r="E608" i="6"/>
  <c r="E613" i="6"/>
  <c r="E766" i="6"/>
  <c r="E768" i="6"/>
  <c r="E767" i="6"/>
  <c r="F767" i="6" s="1"/>
  <c r="E1233" i="6"/>
  <c r="F1233" i="6" s="1"/>
  <c r="E113" i="8"/>
  <c r="F113" i="8" s="1"/>
  <c r="E249" i="6"/>
  <c r="F249" i="6" s="1"/>
  <c r="E193" i="6"/>
  <c r="E180" i="6"/>
  <c r="E229" i="6"/>
  <c r="E228" i="6"/>
  <c r="F228" i="6" s="1"/>
  <c r="E149" i="6"/>
  <c r="E151" i="6"/>
  <c r="F151" i="6" s="1"/>
  <c r="E148" i="6"/>
  <c r="F148" i="6" s="1"/>
  <c r="E146" i="6"/>
  <c r="F146" i="6" s="1"/>
  <c r="E145" i="6"/>
  <c r="F145" i="6" s="1"/>
  <c r="E144" i="6"/>
  <c r="E143" i="6"/>
  <c r="E142" i="6"/>
  <c r="F142" i="6" s="1"/>
  <c r="E141" i="6"/>
  <c r="F141" i="6" s="1"/>
  <c r="E170" i="6"/>
  <c r="F170" i="6" s="1"/>
  <c r="E169" i="6"/>
  <c r="E168" i="6"/>
  <c r="E165" i="6"/>
  <c r="F165" i="6" s="1"/>
  <c r="E167" i="6"/>
  <c r="E166" i="6"/>
  <c r="F166" i="6" s="1"/>
  <c r="E164" i="6"/>
  <c r="F164" i="6" s="1"/>
  <c r="E163" i="6"/>
  <c r="E162" i="6"/>
  <c r="F162" i="6" s="1"/>
  <c r="E535" i="8"/>
  <c r="E534" i="8"/>
  <c r="F534" i="8" s="1"/>
  <c r="E533" i="8"/>
  <c r="F533" i="8" s="1"/>
  <c r="E992" i="6"/>
  <c r="E341" i="8"/>
  <c r="E307" i="8"/>
  <c r="E835" i="6"/>
  <c r="F835" i="6" s="1"/>
  <c r="F836" i="6" s="1"/>
  <c r="E133" i="7" s="1"/>
  <c r="E306" i="8" s="1"/>
  <c r="F306" i="8" s="1"/>
  <c r="E831" i="6"/>
  <c r="F831" i="6" s="1"/>
  <c r="F832" i="6" s="1"/>
  <c r="E132" i="7" s="1"/>
  <c r="E305" i="8" s="1"/>
  <c r="E562" i="6"/>
  <c r="E554" i="6"/>
  <c r="F554" i="6" s="1"/>
  <c r="E309" i="8"/>
  <c r="F309" i="8" s="1"/>
  <c r="E308" i="8"/>
  <c r="F308" i="8" s="1"/>
  <c r="E1149" i="6"/>
  <c r="E1162" i="6"/>
  <c r="E1281" i="6"/>
  <c r="E762" i="6"/>
  <c r="E761" i="6"/>
  <c r="F761" i="6" s="1"/>
  <c r="E763" i="6"/>
  <c r="E764" i="6"/>
  <c r="E1293" i="6"/>
  <c r="F1293" i="6" s="1"/>
  <c r="E549" i="6"/>
  <c r="E548" i="6"/>
  <c r="E546" i="6"/>
  <c r="F546" i="6" s="1"/>
  <c r="E545" i="6"/>
  <c r="F545" i="6" s="1"/>
  <c r="E544" i="6"/>
  <c r="F544" i="6" s="1"/>
  <c r="E543" i="6"/>
  <c r="E542" i="6"/>
  <c r="F542" i="6" s="1"/>
  <c r="E541" i="6"/>
  <c r="F541" i="6" s="1"/>
  <c r="E547" i="6"/>
  <c r="F547" i="6" s="1"/>
  <c r="E1185" i="6"/>
  <c r="F1185" i="6" s="1"/>
  <c r="E1197" i="6"/>
  <c r="E1209" i="6"/>
  <c r="E213" i="8"/>
  <c r="E850" i="6"/>
  <c r="F850" i="6" s="1"/>
  <c r="E223" i="6"/>
  <c r="F223" i="6" s="1"/>
  <c r="E222" i="6"/>
  <c r="F222" i="6" s="1"/>
  <c r="E221" i="6"/>
  <c r="F221" i="6" s="1"/>
  <c r="I220" i="6"/>
  <c r="E219" i="6"/>
  <c r="E218" i="6"/>
  <c r="F218" i="6" s="1"/>
  <c r="E217" i="6"/>
  <c r="E216" i="6"/>
  <c r="F216" i="6" s="1"/>
  <c r="I393" i="8"/>
  <c r="J393" i="8" s="1"/>
  <c r="E390" i="8"/>
  <c r="F390" i="8" s="1"/>
  <c r="E389" i="8"/>
  <c r="E418" i="8"/>
  <c r="E416" i="8"/>
  <c r="F416" i="8" s="1"/>
  <c r="E415" i="8"/>
  <c r="F415" i="8" s="1"/>
  <c r="E414" i="8"/>
  <c r="K414" i="8" s="1"/>
  <c r="E413" i="8"/>
  <c r="F413" i="8" s="1"/>
  <c r="E245" i="8"/>
  <c r="E133" i="6"/>
  <c r="F133" i="6" s="1"/>
  <c r="E132" i="6"/>
  <c r="E1243" i="6"/>
  <c r="F1243" i="6" s="1"/>
  <c r="E926" i="6"/>
  <c r="E944" i="6"/>
  <c r="E1013" i="6"/>
  <c r="E125" i="8"/>
  <c r="F125" i="8" s="1"/>
  <c r="E955" i="6"/>
  <c r="E510" i="8"/>
  <c r="E78" i="8"/>
  <c r="F78" i="8" s="1"/>
  <c r="E77" i="8"/>
  <c r="F77" i="8" s="1"/>
  <c r="E521" i="6"/>
  <c r="F521" i="6" s="1"/>
  <c r="E749" i="6"/>
  <c r="E743" i="6"/>
  <c r="F743" i="6" s="1"/>
  <c r="E737" i="6"/>
  <c r="E1249" i="6"/>
  <c r="E572" i="6"/>
  <c r="E645" i="6"/>
  <c r="E570" i="6"/>
  <c r="E1251" i="6"/>
  <c r="E106" i="8"/>
  <c r="F106" i="8" s="1"/>
  <c r="E105" i="8"/>
  <c r="E104" i="8"/>
  <c r="F104" i="8" s="1"/>
  <c r="E103" i="8"/>
  <c r="F103" i="8" s="1"/>
  <c r="E1287" i="6"/>
  <c r="E83" i="8"/>
  <c r="E82" i="8"/>
  <c r="E81" i="8"/>
  <c r="F81" i="8" s="1"/>
  <c r="E571" i="6"/>
  <c r="F571" i="6" s="1"/>
  <c r="E723" i="6"/>
  <c r="F723" i="6" s="1"/>
  <c r="E730" i="6"/>
  <c r="F730" i="6" s="1"/>
  <c r="E66" i="6"/>
  <c r="F66" i="6" s="1"/>
  <c r="E67" i="6" s="1"/>
  <c r="F67" i="6" s="1"/>
  <c r="E449" i="6"/>
  <c r="F449" i="6" s="1"/>
  <c r="E400" i="6"/>
  <c r="F400" i="6" s="1"/>
  <c r="E451" i="6"/>
  <c r="F451" i="6" s="1"/>
  <c r="E398" i="6"/>
  <c r="E402" i="6"/>
  <c r="F402" i="6" s="1"/>
  <c r="E739" i="6"/>
  <c r="F739" i="6" s="1"/>
  <c r="E725" i="6"/>
  <c r="E1167" i="6"/>
  <c r="F1167" i="6" s="1"/>
  <c r="E1232" i="6"/>
  <c r="F1232" i="6" s="1"/>
  <c r="E509" i="8"/>
  <c r="K509" i="8" s="1"/>
  <c r="I125" i="6"/>
  <c r="I118" i="6"/>
  <c r="J118" i="6" s="1"/>
  <c r="I114" i="6"/>
  <c r="J114" i="6" s="1"/>
  <c r="J115" i="6" s="1"/>
  <c r="G20" i="7" s="1"/>
  <c r="I1306" i="6" s="1"/>
  <c r="J1306" i="6" s="1"/>
  <c r="I107" i="6"/>
  <c r="J107" i="6" s="1"/>
  <c r="I100" i="6"/>
  <c r="J100" i="6" s="1"/>
  <c r="I93" i="6"/>
  <c r="J93" i="6" s="1"/>
  <c r="I86" i="6"/>
  <c r="I79" i="6"/>
  <c r="J79" i="6" s="1"/>
  <c r="I72" i="6"/>
  <c r="J72" i="6" s="1"/>
  <c r="I65" i="6"/>
  <c r="I58" i="6"/>
  <c r="J58" i="6" s="1"/>
  <c r="I51" i="6"/>
  <c r="I47" i="6"/>
  <c r="J47" i="6" s="1"/>
  <c r="J48" i="6" s="1"/>
  <c r="G10" i="7" s="1"/>
  <c r="I40" i="6"/>
  <c r="J40" i="6" s="1"/>
  <c r="I33" i="6"/>
  <c r="J33" i="6" s="1"/>
  <c r="I26" i="6"/>
  <c r="I19" i="6"/>
  <c r="J19" i="6" s="1"/>
  <c r="I12" i="6"/>
  <c r="J12" i="6" s="1"/>
  <c r="I5" i="6"/>
  <c r="J5" i="6" s="1"/>
  <c r="J1380" i="6"/>
  <c r="K1380" i="6"/>
  <c r="F1370" i="6"/>
  <c r="H1370" i="6"/>
  <c r="F1358" i="6"/>
  <c r="J1358" i="6"/>
  <c r="F1350" i="6"/>
  <c r="J1350" i="6"/>
  <c r="F1340" i="6"/>
  <c r="H1340" i="6"/>
  <c r="F1334" i="6"/>
  <c r="H1334" i="6"/>
  <c r="H1310" i="6"/>
  <c r="J1310" i="6"/>
  <c r="H1293" i="6"/>
  <c r="J1287" i="6"/>
  <c r="H1282" i="6"/>
  <c r="J1282" i="6"/>
  <c r="H1276" i="6"/>
  <c r="J1276" i="6"/>
  <c r="F1271" i="6"/>
  <c r="H1271" i="6"/>
  <c r="F1266" i="6"/>
  <c r="H1266" i="6"/>
  <c r="H1255" i="6"/>
  <c r="J1254" i="6"/>
  <c r="F1228" i="6"/>
  <c r="H1228" i="6"/>
  <c r="F1221" i="6"/>
  <c r="H1221" i="6"/>
  <c r="F1205" i="6"/>
  <c r="H1205" i="6"/>
  <c r="J1185" i="6"/>
  <c r="F1175" i="6"/>
  <c r="H1175" i="6"/>
  <c r="H1168" i="6"/>
  <c r="H1167" i="6"/>
  <c r="F1156" i="6"/>
  <c r="H1156" i="6"/>
  <c r="H1139" i="6"/>
  <c r="J1139" i="6"/>
  <c r="F1133" i="6"/>
  <c r="J1133" i="6"/>
  <c r="H1132" i="6"/>
  <c r="J1132" i="6"/>
  <c r="H1126" i="6"/>
  <c r="J1126" i="6"/>
  <c r="H1120" i="6"/>
  <c r="J1120" i="6"/>
  <c r="H1118" i="6"/>
  <c r="H1114" i="6"/>
  <c r="J1114" i="6"/>
  <c r="J1113" i="6"/>
  <c r="F1073" i="6"/>
  <c r="J1073" i="6"/>
  <c r="H1072" i="6"/>
  <c r="J1072" i="6"/>
  <c r="H1064" i="6"/>
  <c r="J1064" i="6"/>
  <c r="H1062" i="6"/>
  <c r="H1048" i="6"/>
  <c r="H1047" i="6"/>
  <c r="H1043" i="6"/>
  <c r="J1043" i="6"/>
  <c r="H1022" i="6"/>
  <c r="J1022" i="6"/>
  <c r="H993" i="6"/>
  <c r="J992" i="6"/>
  <c r="F981" i="6"/>
  <c r="H981" i="6"/>
  <c r="F970" i="6"/>
  <c r="H970" i="6"/>
  <c r="F969" i="6"/>
  <c r="F968" i="6"/>
  <c r="F951" i="6"/>
  <c r="H951" i="6"/>
  <c r="F920" i="6"/>
  <c r="H920" i="6"/>
  <c r="F909" i="6"/>
  <c r="H909" i="6"/>
  <c r="F903" i="6"/>
  <c r="H903" i="6"/>
  <c r="H901" i="6"/>
  <c r="J901" i="6"/>
  <c r="F880" i="6"/>
  <c r="H880" i="6"/>
  <c r="F874" i="6"/>
  <c r="H874" i="6"/>
  <c r="F868" i="6"/>
  <c r="H868" i="6"/>
  <c r="H863" i="6"/>
  <c r="H864" i="6" s="1"/>
  <c r="F139" i="7" s="1"/>
  <c r="G304" i="8" s="1"/>
  <c r="H304" i="8" s="1"/>
  <c r="H845" i="6"/>
  <c r="J821" i="6"/>
  <c r="H768" i="6"/>
  <c r="F757" i="6"/>
  <c r="H757" i="6"/>
  <c r="J677" i="6"/>
  <c r="H640" i="6"/>
  <c r="J640" i="6"/>
  <c r="H604" i="6"/>
  <c r="J604" i="6"/>
  <c r="F603" i="6"/>
  <c r="H603" i="6"/>
  <c r="H595" i="6"/>
  <c r="J595" i="6"/>
  <c r="F594" i="6"/>
  <c r="H594" i="6"/>
  <c r="H592" i="6"/>
  <c r="J592" i="6"/>
  <c r="K592" i="6"/>
  <c r="J591" i="6"/>
  <c r="H586" i="6"/>
  <c r="J586" i="6"/>
  <c r="F585" i="6"/>
  <c r="H585" i="6"/>
  <c r="F566" i="6"/>
  <c r="H566" i="6"/>
  <c r="E563" i="6"/>
  <c r="K563" i="6" s="1"/>
  <c r="H563" i="6"/>
  <c r="J563" i="6"/>
  <c r="F558" i="6"/>
  <c r="H558" i="6"/>
  <c r="H555" i="6"/>
  <c r="J555" i="6"/>
  <c r="F536" i="6"/>
  <c r="H536" i="6"/>
  <c r="H530" i="6"/>
  <c r="J530" i="6"/>
  <c r="F529" i="6"/>
  <c r="H529" i="6"/>
  <c r="F517" i="6"/>
  <c r="H517" i="6"/>
  <c r="F511" i="6"/>
  <c r="H511" i="6"/>
  <c r="F505" i="6"/>
  <c r="H505" i="6"/>
  <c r="F433" i="6"/>
  <c r="H433" i="6"/>
  <c r="F427" i="6"/>
  <c r="H427" i="6"/>
  <c r="F394" i="6"/>
  <c r="H394" i="6"/>
  <c r="F388" i="6"/>
  <c r="H388" i="6"/>
  <c r="F376" i="6"/>
  <c r="J376" i="6"/>
  <c r="F375" i="6"/>
  <c r="H375" i="6"/>
  <c r="F370" i="6"/>
  <c r="H370" i="6"/>
  <c r="H361" i="6"/>
  <c r="J361" i="6"/>
  <c r="H358" i="6"/>
  <c r="J358" i="6"/>
  <c r="F352" i="6"/>
  <c r="H352" i="6"/>
  <c r="F347" i="6"/>
  <c r="H347" i="6"/>
  <c r="F308" i="6"/>
  <c r="H308" i="6"/>
  <c r="F296" i="6"/>
  <c r="H296" i="6"/>
  <c r="F289" i="6"/>
  <c r="H289" i="6"/>
  <c r="F282" i="6"/>
  <c r="H282" i="6"/>
  <c r="F275" i="6"/>
  <c r="H275" i="6"/>
  <c r="F267" i="6"/>
  <c r="H267" i="6"/>
  <c r="F255" i="6"/>
  <c r="H255" i="6"/>
  <c r="F248" i="6"/>
  <c r="H248" i="6"/>
  <c r="H241" i="6"/>
  <c r="J241" i="6"/>
  <c r="H240" i="6"/>
  <c r="J240" i="6"/>
  <c r="F235" i="6"/>
  <c r="H235" i="6"/>
  <c r="J208" i="6"/>
  <c r="F195" i="6"/>
  <c r="F196" i="6" s="1"/>
  <c r="H195" i="6"/>
  <c r="H196" i="6" s="1"/>
  <c r="F30" i="7" s="1"/>
  <c r="G6" i="8" s="1"/>
  <c r="H6" i="8" s="1"/>
  <c r="F189" i="6"/>
  <c r="F190" i="6" s="1"/>
  <c r="E29" i="7" s="1"/>
  <c r="E194" i="6" s="1"/>
  <c r="F194" i="6" s="1"/>
  <c r="H189" i="6"/>
  <c r="H190" i="6" s="1"/>
  <c r="F29" i="7" s="1"/>
  <c r="G181" i="6" s="1"/>
  <c r="H181" i="6" s="1"/>
  <c r="J187" i="6"/>
  <c r="F182" i="6"/>
  <c r="F183" i="6" s="1"/>
  <c r="H182" i="6"/>
  <c r="H183" i="6" s="1"/>
  <c r="F28" i="7" s="1"/>
  <c r="G5" i="8" s="1"/>
  <c r="H5" i="8" s="1"/>
  <c r="H169" i="6"/>
  <c r="H152" i="6"/>
  <c r="J152" i="6"/>
  <c r="H150" i="6"/>
  <c r="J150" i="6"/>
  <c r="H147" i="6"/>
  <c r="J147" i="6"/>
  <c r="F137" i="6"/>
  <c r="J137" i="6"/>
  <c r="F134" i="6"/>
  <c r="H134" i="6"/>
  <c r="J132" i="6"/>
  <c r="F131" i="6"/>
  <c r="H131" i="6"/>
  <c r="H120" i="6"/>
  <c r="J120" i="6"/>
  <c r="F114" i="6"/>
  <c r="F115" i="6" s="1"/>
  <c r="H109" i="6"/>
  <c r="J109" i="6"/>
  <c r="H102" i="6"/>
  <c r="J102" i="6"/>
  <c r="H95" i="6"/>
  <c r="J95" i="6"/>
  <c r="H88" i="6"/>
  <c r="J88" i="6"/>
  <c r="H81" i="6"/>
  <c r="J81" i="6"/>
  <c r="H74" i="6"/>
  <c r="J74" i="6"/>
  <c r="H67" i="6"/>
  <c r="J67" i="6"/>
  <c r="H60" i="6"/>
  <c r="J60" i="6"/>
  <c r="H53" i="6"/>
  <c r="J53" i="6"/>
  <c r="H42" i="6"/>
  <c r="J42" i="6"/>
  <c r="H35" i="6"/>
  <c r="J35" i="6"/>
  <c r="H28" i="6"/>
  <c r="J28" i="6"/>
  <c r="H21" i="6"/>
  <c r="J21" i="6"/>
  <c r="F19" i="6"/>
  <c r="H14" i="6"/>
  <c r="J14" i="6"/>
  <c r="H7" i="6"/>
  <c r="J7" i="6"/>
  <c r="J558" i="8"/>
  <c r="H486" i="8"/>
  <c r="H416" i="8"/>
  <c r="H415" i="8"/>
  <c r="J415" i="8"/>
  <c r="H414" i="8"/>
  <c r="J414" i="8"/>
  <c r="H391" i="8"/>
  <c r="J391" i="8"/>
  <c r="H366" i="8"/>
  <c r="J366" i="8"/>
  <c r="J365" i="8"/>
  <c r="F319" i="8"/>
  <c r="H319" i="8"/>
  <c r="J317" i="8"/>
  <c r="J310" i="8"/>
  <c r="H309" i="8"/>
  <c r="F214" i="8"/>
  <c r="J212" i="8"/>
  <c r="H54" i="8"/>
  <c r="H1376" i="6" l="1"/>
  <c r="K768" i="6"/>
  <c r="K820" i="6"/>
  <c r="K1355" i="6"/>
  <c r="F904" i="6"/>
  <c r="G1094" i="6"/>
  <c r="H1094" i="6" s="1"/>
  <c r="G620" i="6"/>
  <c r="H620" i="6" s="1"/>
  <c r="I1094" i="6"/>
  <c r="J1094" i="6" s="1"/>
  <c r="I620" i="6"/>
  <c r="J620" i="6" s="1"/>
  <c r="K112" i="8"/>
  <c r="K389" i="8"/>
  <c r="K1041" i="6"/>
  <c r="K1143" i="6"/>
  <c r="K527" i="6"/>
  <c r="K208" i="6"/>
  <c r="K125" i="6"/>
  <c r="K1042" i="6"/>
  <c r="K1061" i="6"/>
  <c r="K96" i="6"/>
  <c r="E659" i="6"/>
  <c r="K1154" i="6"/>
  <c r="K103" i="6"/>
  <c r="E412" i="6"/>
  <c r="F412" i="6" s="1"/>
  <c r="E1006" i="6"/>
  <c r="K558" i="8"/>
  <c r="K245" i="8"/>
  <c r="K72" i="6"/>
  <c r="K540" i="6"/>
  <c r="K83" i="8"/>
  <c r="K365" i="8"/>
  <c r="K135" i="6"/>
  <c r="K210" i="8"/>
  <c r="E130" i="6"/>
  <c r="K130" i="6" s="1"/>
  <c r="K1338" i="6"/>
  <c r="E439" i="6"/>
  <c r="F439" i="6" s="1"/>
  <c r="L439" i="6" s="1"/>
  <c r="H467" i="6"/>
  <c r="F74" i="7" s="1"/>
  <c r="G443" i="6" s="1"/>
  <c r="H443" i="6" s="1"/>
  <c r="K1368" i="6"/>
  <c r="K881" i="6"/>
  <c r="K1047" i="6"/>
  <c r="K1149" i="6"/>
  <c r="K417" i="8"/>
  <c r="K608" i="6"/>
  <c r="E693" i="6"/>
  <c r="K693" i="6" s="1"/>
  <c r="E410" i="6"/>
  <c r="F410" i="6" s="1"/>
  <c r="E999" i="6"/>
  <c r="F999" i="6" s="1"/>
  <c r="K341" i="8"/>
  <c r="F341" i="8"/>
  <c r="F657" i="6"/>
  <c r="L657" i="6" s="1"/>
  <c r="K657" i="6"/>
  <c r="E641" i="6"/>
  <c r="F641" i="6" s="1"/>
  <c r="L641" i="6" s="1"/>
  <c r="E1027" i="6"/>
  <c r="K1027" i="6" s="1"/>
  <c r="K113" i="8"/>
  <c r="K203" i="6"/>
  <c r="E576" i="6"/>
  <c r="F576" i="6" s="1"/>
  <c r="K1328" i="6"/>
  <c r="K1209" i="6"/>
  <c r="K165" i="6"/>
  <c r="E711" i="6"/>
  <c r="F711" i="6" s="1"/>
  <c r="L711" i="6" s="1"/>
  <c r="K418" i="8"/>
  <c r="K535" i="6"/>
  <c r="E814" i="6"/>
  <c r="F814" i="6" s="1"/>
  <c r="E577" i="6"/>
  <c r="F577" i="6" s="1"/>
  <c r="L577" i="6" s="1"/>
  <c r="E1250" i="6"/>
  <c r="E745" i="6"/>
  <c r="F745" i="6" s="1"/>
  <c r="E479" i="6"/>
  <c r="F479" i="6" s="1"/>
  <c r="F480" i="6" s="1"/>
  <c r="E77" i="7" s="1"/>
  <c r="E343" i="8" s="1"/>
  <c r="F343" i="8" s="1"/>
  <c r="E822" i="6"/>
  <c r="K77" i="8"/>
  <c r="K316" i="8"/>
  <c r="F418" i="8"/>
  <c r="L418" i="8" s="1"/>
  <c r="E826" i="6"/>
  <c r="K826" i="6" s="1"/>
  <c r="E840" i="6"/>
  <c r="F840" i="6" s="1"/>
  <c r="K486" i="8"/>
  <c r="K879" i="6"/>
  <c r="F96" i="6"/>
  <c r="L96" i="6" s="1"/>
  <c r="K1315" i="6"/>
  <c r="K212" i="6"/>
  <c r="K934" i="6"/>
  <c r="K1374" i="6"/>
  <c r="K938" i="6"/>
  <c r="K470" i="6"/>
  <c r="K1185" i="6"/>
  <c r="F535" i="6"/>
  <c r="L535" i="6" s="1"/>
  <c r="J841" i="6"/>
  <c r="G134" i="7" s="1"/>
  <c r="I298" i="8" s="1"/>
  <c r="J298" i="8" s="1"/>
  <c r="F1267" i="6"/>
  <c r="E205" i="7" s="1"/>
  <c r="F353" i="6"/>
  <c r="E57" i="7" s="1"/>
  <c r="E274" i="8" s="1"/>
  <c r="F274" i="8" s="1"/>
  <c r="K908" i="6"/>
  <c r="H1223" i="6"/>
  <c r="F198" i="7" s="1"/>
  <c r="G1199" i="6" s="1"/>
  <c r="H1199" i="6" s="1"/>
  <c r="K68" i="6"/>
  <c r="K187" i="6"/>
  <c r="K36" i="6"/>
  <c r="K186" i="6"/>
  <c r="K175" i="6"/>
  <c r="K199" i="6"/>
  <c r="K755" i="6"/>
  <c r="K1226" i="6"/>
  <c r="H1341" i="6"/>
  <c r="F219" i="7" s="1"/>
  <c r="G465" i="8" s="1"/>
  <c r="H465" i="8" s="1"/>
  <c r="K247" i="6"/>
  <c r="F608" i="6"/>
  <c r="L608" i="6" s="1"/>
  <c r="F199" i="6"/>
  <c r="F200" i="6" s="1"/>
  <c r="E31" i="7" s="1"/>
  <c r="E32" i="8" s="1"/>
  <c r="F32" i="8" s="1"/>
  <c r="L32" i="8" s="1"/>
  <c r="F203" i="6"/>
  <c r="F204" i="6" s="1"/>
  <c r="E32" i="7" s="1"/>
  <c r="E33" i="8" s="1"/>
  <c r="K33" i="8" s="1"/>
  <c r="K534" i="6"/>
  <c r="F1041" i="6"/>
  <c r="L1041" i="6" s="1"/>
  <c r="H209" i="6"/>
  <c r="F33" i="7" s="1"/>
  <c r="G34" i="8" s="1"/>
  <c r="H34" i="8" s="1"/>
  <c r="F1149" i="6"/>
  <c r="L1149" i="6" s="1"/>
  <c r="K110" i="6"/>
  <c r="H879" i="6"/>
  <c r="H883" i="6" s="1"/>
  <c r="F142" i="7" s="1"/>
  <c r="G277" i="8" s="1"/>
  <c r="H277" i="8" s="1"/>
  <c r="F1042" i="6"/>
  <c r="L1042" i="6" s="1"/>
  <c r="F934" i="6"/>
  <c r="F935" i="6" s="1"/>
  <c r="H72" i="6"/>
  <c r="L72" i="6" s="1"/>
  <c r="J828" i="6"/>
  <c r="G131" i="7" s="1"/>
  <c r="I297" i="8" s="1"/>
  <c r="J297" i="8" s="1"/>
  <c r="L186" i="6"/>
  <c r="H1325" i="6"/>
  <c r="F216" i="7" s="1"/>
  <c r="G466" i="8" s="1"/>
  <c r="H466" i="8" s="1"/>
  <c r="J135" i="6"/>
  <c r="L135" i="6" s="1"/>
  <c r="K40" i="6"/>
  <c r="F1374" i="6"/>
  <c r="L1374" i="6" s="1"/>
  <c r="F247" i="6"/>
  <c r="F250" i="6" s="1"/>
  <c r="E39" i="7" s="1"/>
  <c r="E260" i="6" s="1"/>
  <c r="F908" i="6"/>
  <c r="L908" i="6" s="1"/>
  <c r="F1226" i="6"/>
  <c r="L1226" i="6" s="1"/>
  <c r="K1345" i="6"/>
  <c r="K1375" i="6"/>
  <c r="J1316" i="6"/>
  <c r="G214" i="7" s="1"/>
  <c r="I463" i="8" s="1"/>
  <c r="J463" i="8" s="1"/>
  <c r="K766" i="6"/>
  <c r="L756" i="6"/>
  <c r="K233" i="6"/>
  <c r="K918" i="6"/>
  <c r="F1209" i="6"/>
  <c r="L1209" i="6" s="1"/>
  <c r="K1367" i="6"/>
  <c r="E1139" i="6"/>
  <c r="K1139" i="6" s="1"/>
  <c r="H537" i="6"/>
  <c r="F87" i="7" s="1"/>
  <c r="G550" i="6" s="1"/>
  <c r="H550" i="6" s="1"/>
  <c r="H551" i="6" s="1"/>
  <c r="F88" i="7" s="1"/>
  <c r="G197" i="8" s="1"/>
  <c r="H197" i="8" s="1"/>
  <c r="L1227" i="6"/>
  <c r="K1309" i="6"/>
  <c r="H165" i="6"/>
  <c r="L165" i="6" s="1"/>
  <c r="K47" i="6"/>
  <c r="F236" i="6"/>
  <c r="E37" i="7" s="1"/>
  <c r="E242" i="6" s="1"/>
  <c r="F242" i="6" s="1"/>
  <c r="J37" i="6"/>
  <c r="G8" i="7" s="1"/>
  <c r="K33" i="6"/>
  <c r="K170" i="6"/>
  <c r="F1143" i="6"/>
  <c r="L1143" i="6" s="1"/>
  <c r="K670" i="6"/>
  <c r="K221" i="6"/>
  <c r="K1062" i="6"/>
  <c r="K850" i="6"/>
  <c r="F1154" i="6"/>
  <c r="L1154" i="6" s="1"/>
  <c r="J209" i="6"/>
  <c r="G33" i="7" s="1"/>
  <c r="I34" i="8" s="1"/>
  <c r="J34" i="8" s="1"/>
  <c r="H37" i="6"/>
  <c r="F8" i="7" s="1"/>
  <c r="J110" i="6"/>
  <c r="J111" i="6" s="1"/>
  <c r="G19" i="7" s="1"/>
  <c r="F768" i="6"/>
  <c r="L768" i="6" s="1"/>
  <c r="K1219" i="6"/>
  <c r="H851" i="6"/>
  <c r="F136" i="7" s="1"/>
  <c r="G300" i="8" s="1"/>
  <c r="H300" i="8" s="1"/>
  <c r="J1325" i="6"/>
  <c r="G216" i="7" s="1"/>
  <c r="I466" i="8" s="1"/>
  <c r="J466" i="8" s="1"/>
  <c r="K43" i="6"/>
  <c r="H230" i="6"/>
  <c r="F36" i="7" s="1"/>
  <c r="G239" i="6" s="1"/>
  <c r="H239" i="6" s="1"/>
  <c r="F820" i="6"/>
  <c r="K1329" i="6"/>
  <c r="F47" i="6"/>
  <c r="F48" i="6" s="1"/>
  <c r="E10" i="7" s="1"/>
  <c r="H10" i="7" s="1"/>
  <c r="F1061" i="6"/>
  <c r="L1061" i="6" s="1"/>
  <c r="I1156" i="6"/>
  <c r="K1156" i="6" s="1"/>
  <c r="K886" i="6"/>
  <c r="K488" i="6"/>
  <c r="K521" i="6"/>
  <c r="J1140" i="6"/>
  <c r="G184" i="7" s="1"/>
  <c r="K1227" i="6"/>
  <c r="F1328" i="6"/>
  <c r="F1330" i="6" s="1"/>
  <c r="E217" i="7" s="1"/>
  <c r="E467" i="8" s="1"/>
  <c r="F467" i="8" s="1"/>
  <c r="K764" i="6"/>
  <c r="K1204" i="6"/>
  <c r="K526" i="6"/>
  <c r="K950" i="6"/>
  <c r="H1051" i="6"/>
  <c r="F170" i="7" s="1"/>
  <c r="G1055" i="6" s="1"/>
  <c r="H1055" i="6" s="1"/>
  <c r="K286" i="6"/>
  <c r="K465" i="6"/>
  <c r="F1272" i="6"/>
  <c r="E206" i="7" s="1"/>
  <c r="E1289" i="6" s="1"/>
  <c r="K15" i="6"/>
  <c r="K29" i="6"/>
  <c r="K222" i="6"/>
  <c r="F138" i="6"/>
  <c r="E23" i="7" s="1"/>
  <c r="E29" i="8" s="1"/>
  <c r="K142" i="6"/>
  <c r="F175" i="6"/>
  <c r="F177" i="6" s="1"/>
  <c r="E27" i="7" s="1"/>
  <c r="E153" i="6" s="1"/>
  <c r="F153" i="6" s="1"/>
  <c r="K265" i="6"/>
  <c r="K288" i="6"/>
  <c r="K584" i="6"/>
  <c r="F755" i="6"/>
  <c r="F758" i="6" s="1"/>
  <c r="E119" i="7" s="1"/>
  <c r="E769" i="6" s="1"/>
  <c r="F769" i="6" s="1"/>
  <c r="J850" i="6"/>
  <c r="J851" i="6" s="1"/>
  <c r="G136" i="7" s="1"/>
  <c r="I300" i="8" s="1"/>
  <c r="J300" i="8" s="1"/>
  <c r="K902" i="6"/>
  <c r="K1203" i="6"/>
  <c r="F1335" i="6"/>
  <c r="E218" i="7" s="1"/>
  <c r="E468" i="8" s="1"/>
  <c r="K207" i="6"/>
  <c r="K955" i="6"/>
  <c r="J467" i="6"/>
  <c r="G74" i="7" s="1"/>
  <c r="I453" i="6" s="1"/>
  <c r="J453" i="6" s="1"/>
  <c r="K756" i="6"/>
  <c r="K1048" i="6"/>
  <c r="K1354" i="6"/>
  <c r="L67" i="6"/>
  <c r="J83" i="6"/>
  <c r="G15" i="7" s="1"/>
  <c r="I302" i="6" s="1"/>
  <c r="J302" i="6" s="1"/>
  <c r="J303" i="6" s="1"/>
  <c r="G47" i="7" s="1"/>
  <c r="K272" i="6"/>
  <c r="K709" i="6"/>
  <c r="K280" i="6"/>
  <c r="K1070" i="6"/>
  <c r="K228" i="6"/>
  <c r="J1115" i="6"/>
  <c r="G180" i="7" s="1"/>
  <c r="I1054" i="6" s="1"/>
  <c r="J1054" i="6" s="1"/>
  <c r="K1130" i="6"/>
  <c r="H1330" i="6"/>
  <c r="F217" i="7" s="1"/>
  <c r="G467" i="8" s="1"/>
  <c r="H467" i="8" s="1"/>
  <c r="J76" i="6"/>
  <c r="G14" i="7" s="1"/>
  <c r="I188" i="6" s="1"/>
  <c r="J188" i="6" s="1"/>
  <c r="F103" i="6"/>
  <c r="L103" i="6" s="1"/>
  <c r="K224" i="6"/>
  <c r="K253" i="6"/>
  <c r="K878" i="6"/>
  <c r="H888" i="6"/>
  <c r="F143" i="7" s="1"/>
  <c r="G342" i="8" s="1"/>
  <c r="H342" i="8" s="1"/>
  <c r="K107" i="6"/>
  <c r="K266" i="6"/>
  <c r="K739" i="6"/>
  <c r="F886" i="6"/>
  <c r="F888" i="6" s="1"/>
  <c r="E143" i="7" s="1"/>
  <c r="E342" i="8" s="1"/>
  <c r="F342" i="8" s="1"/>
  <c r="K1239" i="6"/>
  <c r="K273" i="6"/>
  <c r="H875" i="6"/>
  <c r="F141" i="7" s="1"/>
  <c r="G311" i="8" s="1"/>
  <c r="H311" i="8" s="1"/>
  <c r="J125" i="6"/>
  <c r="L125" i="6" s="1"/>
  <c r="H869" i="6"/>
  <c r="F140" i="7" s="1"/>
  <c r="G313" i="8" s="1"/>
  <c r="H313" i="8" s="1"/>
  <c r="J44" i="6"/>
  <c r="G9" i="7" s="1"/>
  <c r="K767" i="6"/>
  <c r="K901" i="6"/>
  <c r="K1220" i="6"/>
  <c r="J1240" i="6"/>
  <c r="G201" i="7" s="1"/>
  <c r="I1245" i="6" s="1"/>
  <c r="J1245" i="6" s="1"/>
  <c r="J1246" i="6" s="1"/>
  <c r="G202" i="7" s="1"/>
  <c r="H256" i="6"/>
  <c r="F40" i="7" s="1"/>
  <c r="G259" i="6" s="1"/>
  <c r="H259" i="6" s="1"/>
  <c r="F766" i="6"/>
  <c r="L766" i="6" s="1"/>
  <c r="K887" i="6"/>
  <c r="J62" i="6"/>
  <c r="G12" i="7" s="1"/>
  <c r="I1348" i="6" s="1"/>
  <c r="J1348" i="6" s="1"/>
  <c r="K246" i="6"/>
  <c r="F540" i="6"/>
  <c r="L540" i="6" s="1"/>
  <c r="J230" i="6"/>
  <c r="G36" i="7" s="1"/>
  <c r="I239" i="6" s="1"/>
  <c r="J239" i="6" s="1"/>
  <c r="K254" i="6"/>
  <c r="K761" i="6"/>
  <c r="F955" i="6"/>
  <c r="L955" i="6" s="1"/>
  <c r="H1309" i="6"/>
  <c r="E1310" i="6" s="1"/>
  <c r="K114" i="6"/>
  <c r="K730" i="6"/>
  <c r="K220" i="6"/>
  <c r="K249" i="6"/>
  <c r="H44" i="6"/>
  <c r="F9" i="7" s="1"/>
  <c r="J23" i="6"/>
  <c r="G6" i="7" s="1"/>
  <c r="J1065" i="6"/>
  <c r="G172" i="7" s="1"/>
  <c r="K1137" i="6"/>
  <c r="K1243" i="6"/>
  <c r="K133" i="6"/>
  <c r="K169" i="6"/>
  <c r="K104" i="8"/>
  <c r="K535" i="8"/>
  <c r="K560" i="8"/>
  <c r="F212" i="8"/>
  <c r="L212" i="8" s="1"/>
  <c r="F558" i="8"/>
  <c r="L558" i="8" s="1"/>
  <c r="K534" i="8"/>
  <c r="K315" i="8"/>
  <c r="K103" i="8"/>
  <c r="F389" i="8"/>
  <c r="L389" i="8" s="1"/>
  <c r="K392" i="8"/>
  <c r="F83" i="8"/>
  <c r="L83" i="8" s="1"/>
  <c r="K78" i="8"/>
  <c r="K318" i="8"/>
  <c r="F112" i="8"/>
  <c r="L112" i="8" s="1"/>
  <c r="F509" i="8"/>
  <c r="L509" i="8" s="1"/>
  <c r="K308" i="8"/>
  <c r="F535" i="8"/>
  <c r="L535" i="8" s="1"/>
  <c r="F926" i="6"/>
  <c r="L926" i="6" s="1"/>
  <c r="K926" i="6"/>
  <c r="H211" i="8"/>
  <c r="L211" i="8" s="1"/>
  <c r="K211" i="8"/>
  <c r="K319" i="8"/>
  <c r="J319" i="8"/>
  <c r="L319" i="8" s="1"/>
  <c r="K65" i="6"/>
  <c r="J65" i="6"/>
  <c r="L65" i="6" s="1"/>
  <c r="E1259" i="6"/>
  <c r="E974" i="6"/>
  <c r="E985" i="6"/>
  <c r="E806" i="6"/>
  <c r="E802" i="6"/>
  <c r="H55" i="6"/>
  <c r="F11" i="7" s="1"/>
  <c r="G1357" i="6" s="1"/>
  <c r="H1357" i="6" s="1"/>
  <c r="G1358" i="6" s="1"/>
  <c r="J965" i="6"/>
  <c r="G156" i="7" s="1"/>
  <c r="I1014" i="6" s="1"/>
  <c r="J1014" i="6" s="1"/>
  <c r="H1157" i="6"/>
  <c r="L1157" i="6" s="1"/>
  <c r="K1157" i="6"/>
  <c r="K310" i="8"/>
  <c r="F310" i="8"/>
  <c r="L310" i="8" s="1"/>
  <c r="K944" i="6"/>
  <c r="F944" i="6"/>
  <c r="L944" i="6" s="1"/>
  <c r="F229" i="6"/>
  <c r="L229" i="6" s="1"/>
  <c r="K229" i="6"/>
  <c r="F1222" i="6"/>
  <c r="K1222" i="6"/>
  <c r="F762" i="6"/>
  <c r="L762" i="6" s="1"/>
  <c r="K762" i="6"/>
  <c r="F572" i="6"/>
  <c r="L572" i="6" s="1"/>
  <c r="K572" i="6"/>
  <c r="F677" i="6"/>
  <c r="L677" i="6" s="1"/>
  <c r="K677" i="6"/>
  <c r="F219" i="6"/>
  <c r="L219" i="6" s="1"/>
  <c r="K219" i="6"/>
  <c r="K716" i="6"/>
  <c r="F716" i="6"/>
  <c r="L716" i="6" s="1"/>
  <c r="F952" i="6"/>
  <c r="E154" i="7" s="1"/>
  <c r="E957" i="6" s="1"/>
  <c r="F957" i="6" s="1"/>
  <c r="F132" i="6"/>
  <c r="I134" i="6" s="1"/>
  <c r="J134" i="6" s="1"/>
  <c r="K132" i="6"/>
  <c r="F168" i="6"/>
  <c r="L168" i="6" s="1"/>
  <c r="K168" i="6"/>
  <c r="H518" i="6"/>
  <c r="F84" i="7" s="1"/>
  <c r="G522" i="6" s="1"/>
  <c r="H522" i="6" s="1"/>
  <c r="H523" i="6" s="1"/>
  <c r="F85" i="7" s="1"/>
  <c r="I517" i="6"/>
  <c r="K517" i="6" s="1"/>
  <c r="F557" i="8"/>
  <c r="L557" i="8" s="1"/>
  <c r="K557" i="8"/>
  <c r="K1174" i="6"/>
  <c r="H921" i="6"/>
  <c r="F149" i="7" s="1"/>
  <c r="G928" i="6" s="1"/>
  <c r="H928" i="6" s="1"/>
  <c r="I920" i="6"/>
  <c r="K920" i="6" s="1"/>
  <c r="K1251" i="6"/>
  <c r="F1251" i="6"/>
  <c r="L1251" i="6" s="1"/>
  <c r="E1158" i="6"/>
  <c r="K1158" i="6" s="1"/>
  <c r="E1145" i="6"/>
  <c r="K664" i="6"/>
  <c r="F664" i="6"/>
  <c r="L664" i="6" s="1"/>
  <c r="F5" i="6"/>
  <c r="K5" i="6"/>
  <c r="H980" i="6"/>
  <c r="I981" i="6" s="1"/>
  <c r="K980" i="6"/>
  <c r="L918" i="6"/>
  <c r="J86" i="6"/>
  <c r="J90" i="6" s="1"/>
  <c r="G16" i="7" s="1"/>
  <c r="K86" i="6"/>
  <c r="E405" i="6"/>
  <c r="F405" i="6" s="1"/>
  <c r="L405" i="6" s="1"/>
  <c r="E415" i="6"/>
  <c r="K415" i="6" s="1"/>
  <c r="E442" i="6"/>
  <c r="F442" i="6" s="1"/>
  <c r="L442" i="6" s="1"/>
  <c r="E452" i="6"/>
  <c r="K217" i="6"/>
  <c r="F217" i="6"/>
  <c r="F1099" i="6"/>
  <c r="L1099" i="6" s="1"/>
  <c r="K1099" i="6"/>
  <c r="F54" i="6"/>
  <c r="L54" i="6" s="1"/>
  <c r="K54" i="6"/>
  <c r="H840" i="6"/>
  <c r="H841" i="6" s="1"/>
  <c r="F134" i="7" s="1"/>
  <c r="G298" i="8" s="1"/>
  <c r="H298" i="8" s="1"/>
  <c r="K840" i="6"/>
  <c r="J104" i="6"/>
  <c r="G18" i="7" s="1"/>
  <c r="I276" i="6" s="1"/>
  <c r="J276" i="6" s="1"/>
  <c r="E839" i="6"/>
  <c r="E844" i="6"/>
  <c r="F180" i="6"/>
  <c r="L180" i="6" s="1"/>
  <c r="K180" i="6"/>
  <c r="F1249" i="6"/>
  <c r="L1249" i="6" s="1"/>
  <c r="K1249" i="6"/>
  <c r="K193" i="6"/>
  <c r="F193" i="6"/>
  <c r="L193" i="6" s="1"/>
  <c r="F1026" i="6"/>
  <c r="L1026" i="6" s="1"/>
  <c r="K1026" i="6"/>
  <c r="J16" i="6"/>
  <c r="G5" i="7" s="1"/>
  <c r="I1346" i="6" s="1"/>
  <c r="J1346" i="6" s="1"/>
  <c r="E849" i="6"/>
  <c r="E854" i="6"/>
  <c r="H1065" i="6"/>
  <c r="F172" i="7" s="1"/>
  <c r="G1108" i="6" s="1"/>
  <c r="H1108" i="6" s="1"/>
  <c r="F1324" i="6"/>
  <c r="L1324" i="6" s="1"/>
  <c r="K1324" i="6"/>
  <c r="F163" i="6"/>
  <c r="L163" i="6" s="1"/>
  <c r="K163" i="6"/>
  <c r="F314" i="8"/>
  <c r="L314" i="8" s="1"/>
  <c r="K314" i="8"/>
  <c r="K963" i="6"/>
  <c r="F963" i="6"/>
  <c r="L963" i="6" s="1"/>
  <c r="K645" i="6"/>
  <c r="F645" i="6"/>
  <c r="L645" i="6" s="1"/>
  <c r="H1112" i="6"/>
  <c r="K1112" i="6"/>
  <c r="E101" i="6"/>
  <c r="F101" i="6" s="1"/>
  <c r="E102" i="6" s="1"/>
  <c r="K102" i="6" s="1"/>
  <c r="E52" i="6"/>
  <c r="E13" i="6"/>
  <c r="E87" i="6"/>
  <c r="E73" i="6"/>
  <c r="E34" i="6"/>
  <c r="E108" i="6"/>
  <c r="F108" i="6" s="1"/>
  <c r="E109" i="6" s="1"/>
  <c r="K109" i="6" s="1"/>
  <c r="E59" i="6"/>
  <c r="E20" i="6"/>
  <c r="E94" i="6"/>
  <c r="F94" i="6" s="1"/>
  <c r="E6" i="6"/>
  <c r="F6" i="6" s="1"/>
  <c r="E7" i="6" s="1"/>
  <c r="E119" i="6"/>
  <c r="E80" i="6"/>
  <c r="E41" i="6"/>
  <c r="E27" i="6"/>
  <c r="K167" i="6"/>
  <c r="F167" i="6"/>
  <c r="L167" i="6" s="1"/>
  <c r="K927" i="6"/>
  <c r="F927" i="6"/>
  <c r="L927" i="6" s="1"/>
  <c r="K309" i="8"/>
  <c r="H30" i="6"/>
  <c r="F7" i="7" s="1"/>
  <c r="J223" i="6"/>
  <c r="L223" i="6" s="1"/>
  <c r="K223" i="6"/>
  <c r="H528" i="6"/>
  <c r="L528" i="6" s="1"/>
  <c r="K528" i="6"/>
  <c r="F515" i="6"/>
  <c r="K515" i="6"/>
  <c r="K366" i="8"/>
  <c r="H599" i="6"/>
  <c r="L599" i="6" s="1"/>
  <c r="K599" i="6"/>
  <c r="F510" i="8"/>
  <c r="L510" i="8" s="1"/>
  <c r="K510" i="8"/>
  <c r="J856" i="6"/>
  <c r="G137" i="7" s="1"/>
  <c r="I301" i="8" s="1"/>
  <c r="J301" i="8" s="1"/>
  <c r="I536" i="6"/>
  <c r="J536" i="6" s="1"/>
  <c r="L536" i="6" s="1"/>
  <c r="K816" i="6"/>
  <c r="H1146" i="6"/>
  <c r="F185" i="7" s="1"/>
  <c r="G1150" i="6" s="1"/>
  <c r="H1150" i="6" s="1"/>
  <c r="H1151" i="6" s="1"/>
  <c r="F186" i="7" s="1"/>
  <c r="G208" i="8" s="1"/>
  <c r="H208" i="8" s="1"/>
  <c r="K1293" i="6"/>
  <c r="F763" i="6"/>
  <c r="L763" i="6" s="1"/>
  <c r="K763" i="6"/>
  <c r="F245" i="8"/>
  <c r="L245" i="8" s="1"/>
  <c r="F318" i="8"/>
  <c r="L318" i="8" s="1"/>
  <c r="F414" i="8"/>
  <c r="K872" i="6"/>
  <c r="K1049" i="6"/>
  <c r="K1063" i="6"/>
  <c r="F725" i="6"/>
  <c r="L725" i="6" s="1"/>
  <c r="K725" i="6"/>
  <c r="F613" i="6"/>
  <c r="L613" i="6" s="1"/>
  <c r="K613" i="6"/>
  <c r="H856" i="6"/>
  <c r="F137" i="7" s="1"/>
  <c r="G301" i="8" s="1"/>
  <c r="H301" i="8" s="1"/>
  <c r="F307" i="8"/>
  <c r="L307" i="8" s="1"/>
  <c r="K307" i="8"/>
  <c r="F1250" i="6"/>
  <c r="L1250" i="6" s="1"/>
  <c r="K1250" i="6"/>
  <c r="G1088" i="6"/>
  <c r="H1088" i="6" s="1"/>
  <c r="K19" i="6"/>
  <c r="F207" i="6"/>
  <c r="F209" i="6" s="1"/>
  <c r="E33" i="7" s="1"/>
  <c r="E34" i="8" s="1"/>
  <c r="F1130" i="6"/>
  <c r="L1130" i="6" s="1"/>
  <c r="F213" i="8"/>
  <c r="L213" i="8" s="1"/>
  <c r="K213" i="8"/>
  <c r="F1365" i="6"/>
  <c r="L1365" i="6" s="1"/>
  <c r="K1365" i="6"/>
  <c r="H1240" i="6"/>
  <c r="F201" i="7" s="1"/>
  <c r="G1245" i="6" s="1"/>
  <c r="H1245" i="6" s="1"/>
  <c r="H1246" i="6" s="1"/>
  <c r="F202" i="7" s="1"/>
  <c r="G789" i="6" s="1"/>
  <c r="H789" i="6" s="1"/>
  <c r="K415" i="8"/>
  <c r="H27" i="8"/>
  <c r="G7" i="9" s="1"/>
  <c r="H7" i="9" s="1"/>
  <c r="H290" i="6"/>
  <c r="F45" i="7" s="1"/>
  <c r="G115" i="8" s="1"/>
  <c r="H115" i="8" s="1"/>
  <c r="K723" i="6"/>
  <c r="K743" i="6"/>
  <c r="F764" i="6"/>
  <c r="L764" i="6" s="1"/>
  <c r="F982" i="6"/>
  <c r="E159" i="7" s="1"/>
  <c r="K1233" i="6"/>
  <c r="K264" i="6"/>
  <c r="F651" i="6"/>
  <c r="L651" i="6" s="1"/>
  <c r="K651" i="6"/>
  <c r="H1206" i="6"/>
  <c r="F195" i="7" s="1"/>
  <c r="G1215" i="6" s="1"/>
  <c r="H1215" i="6" s="1"/>
  <c r="H1216" i="6" s="1"/>
  <c r="F197" i="7" s="1"/>
  <c r="G199" i="8" s="1"/>
  <c r="H199" i="8" s="1"/>
  <c r="I1340" i="6"/>
  <c r="K1340" i="6" s="1"/>
  <c r="F1176" i="6"/>
  <c r="E190" i="7" s="1"/>
  <c r="E1192" i="6" s="1"/>
  <c r="F118" i="6"/>
  <c r="L118" i="6" s="1"/>
  <c r="K118" i="6"/>
  <c r="K1144" i="6"/>
  <c r="F82" i="8"/>
  <c r="L82" i="8" s="1"/>
  <c r="K82" i="8"/>
  <c r="J26" i="6"/>
  <c r="L26" i="6" s="1"/>
  <c r="K26" i="6"/>
  <c r="F474" i="6"/>
  <c r="L474" i="6" s="1"/>
  <c r="K474" i="6"/>
  <c r="F883" i="6"/>
  <c r="E142" i="7" s="1"/>
  <c r="E277" i="8" s="1"/>
  <c r="F277" i="8" s="1"/>
  <c r="J1044" i="6"/>
  <c r="G169" i="7" s="1"/>
  <c r="I1056" i="6" s="1"/>
  <c r="J1056" i="6" s="1"/>
  <c r="F1281" i="6"/>
  <c r="E1282" i="6" s="1"/>
  <c r="F1282" i="6" s="1"/>
  <c r="L1282" i="6" s="1"/>
  <c r="K1281" i="6"/>
  <c r="K141" i="6"/>
  <c r="E437" i="6"/>
  <c r="K437" i="6" s="1"/>
  <c r="E447" i="6"/>
  <c r="F447" i="6" s="1"/>
  <c r="L447" i="6" s="1"/>
  <c r="F105" i="8"/>
  <c r="L105" i="8" s="1"/>
  <c r="K105" i="8"/>
  <c r="L1185" i="6"/>
  <c r="F1162" i="6"/>
  <c r="L1162" i="6" s="1"/>
  <c r="K1162" i="6"/>
  <c r="J999" i="6"/>
  <c r="F896" i="6"/>
  <c r="L896" i="6" s="1"/>
  <c r="K896" i="6"/>
  <c r="J122" i="6"/>
  <c r="G21" i="7" s="1"/>
  <c r="I1347" i="6" s="1"/>
  <c r="J1347" i="6" s="1"/>
  <c r="K1113" i="6"/>
  <c r="K882" i="6"/>
  <c r="H817" i="6"/>
  <c r="F129" i="7" s="1"/>
  <c r="G295" i="8" s="1"/>
  <c r="H295" i="8" s="1"/>
  <c r="K1363" i="6"/>
  <c r="F1364" i="6"/>
  <c r="L1364" i="6" s="1"/>
  <c r="K1364" i="6"/>
  <c r="F1238" i="6"/>
  <c r="L1238" i="6" s="1"/>
  <c r="K1238" i="6"/>
  <c r="E956" i="6"/>
  <c r="E929" i="6"/>
  <c r="E1191" i="6"/>
  <c r="E1214" i="6"/>
  <c r="J411" i="8"/>
  <c r="I22" i="9" s="1"/>
  <c r="J22" i="9" s="1"/>
  <c r="K58" i="6"/>
  <c r="F169" i="6"/>
  <c r="L169" i="6" s="1"/>
  <c r="J220" i="6"/>
  <c r="L220" i="6" s="1"/>
  <c r="K873" i="6"/>
  <c r="E404" i="6"/>
  <c r="K404" i="6" s="1"/>
  <c r="E414" i="6"/>
  <c r="E441" i="6"/>
  <c r="F441" i="6" s="1"/>
  <c r="L441" i="6" s="1"/>
  <c r="E287" i="6"/>
  <c r="E294" i="6"/>
  <c r="F294" i="6" s="1"/>
  <c r="L294" i="6" s="1"/>
  <c r="E1102" i="6"/>
  <c r="E1050" i="6"/>
  <c r="K79" i="6"/>
  <c r="K1339" i="6"/>
  <c r="E815" i="6"/>
  <c r="E855" i="6"/>
  <c r="K949" i="6"/>
  <c r="E1179" i="6"/>
  <c r="E483" i="6"/>
  <c r="E679" i="6"/>
  <c r="E732" i="6"/>
  <c r="E1275" i="6"/>
  <c r="E827" i="6"/>
  <c r="E1100" i="6"/>
  <c r="E1254" i="6"/>
  <c r="F1254" i="6" s="1"/>
  <c r="L1254" i="6" s="1"/>
  <c r="E647" i="6"/>
  <c r="E699" i="6"/>
  <c r="K699" i="6" s="1"/>
  <c r="E751" i="6"/>
  <c r="E859" i="6"/>
  <c r="E845" i="6"/>
  <c r="E891" i="6"/>
  <c r="E666" i="6"/>
  <c r="E718" i="6"/>
  <c r="E1255" i="6"/>
  <c r="L296" i="6"/>
  <c r="E863" i="6"/>
  <c r="K125" i="8"/>
  <c r="H758" i="6"/>
  <c r="F119" i="7" s="1"/>
  <c r="G769" i="6" s="1"/>
  <c r="H769" i="6" s="1"/>
  <c r="H1229" i="6"/>
  <c r="F199" i="7" s="1"/>
  <c r="G1169" i="6" s="1"/>
  <c r="H1169" i="6" s="1"/>
  <c r="H1170" i="6" s="1"/>
  <c r="F189" i="7" s="1"/>
  <c r="G790" i="6" s="1"/>
  <c r="H790" i="6" s="1"/>
  <c r="E686" i="6"/>
  <c r="F686" i="6" s="1"/>
  <c r="L686" i="6" s="1"/>
  <c r="E1168" i="6"/>
  <c r="H828" i="6"/>
  <c r="F131" i="7" s="1"/>
  <c r="G297" i="8" s="1"/>
  <c r="H297" i="8" s="1"/>
  <c r="K100" i="6"/>
  <c r="K126" i="6"/>
  <c r="F283" i="6"/>
  <c r="E44" i="7" s="1"/>
  <c r="E114" i="8" s="1"/>
  <c r="F114" i="8" s="1"/>
  <c r="H823" i="6"/>
  <c r="F130" i="7" s="1"/>
  <c r="G296" i="8" s="1"/>
  <c r="H296" i="8" s="1"/>
  <c r="F971" i="6"/>
  <c r="E157" i="7" s="1"/>
  <c r="E975" i="6" s="1"/>
  <c r="F975" i="6" s="1"/>
  <c r="L1338" i="6"/>
  <c r="K214" i="8"/>
  <c r="E653" i="6"/>
  <c r="E705" i="6"/>
  <c r="L224" i="6"/>
  <c r="E595" i="6"/>
  <c r="K595" i="6" s="1"/>
  <c r="J846" i="6"/>
  <c r="G135" i="7" s="1"/>
  <c r="I299" i="8" s="1"/>
  <c r="J299" i="8" s="1"/>
  <c r="E810" i="6"/>
  <c r="F810" i="6" s="1"/>
  <c r="F811" i="6" s="1"/>
  <c r="E128" i="7" s="1"/>
  <c r="E302" i="8" s="1"/>
  <c r="F302" i="8" s="1"/>
  <c r="K1155" i="6"/>
  <c r="H555" i="8"/>
  <c r="G29" i="9" s="1"/>
  <c r="H29" i="9" s="1"/>
  <c r="G28" i="9" s="1"/>
  <c r="H28" i="9" s="1"/>
  <c r="H846" i="6"/>
  <c r="F135" i="7" s="1"/>
  <c r="G299" i="8" s="1"/>
  <c r="H299" i="8" s="1"/>
  <c r="F869" i="6"/>
  <c r="E140" i="7" s="1"/>
  <c r="E313" i="8" s="1"/>
  <c r="J888" i="6"/>
  <c r="I1205" i="6"/>
  <c r="H1316" i="6"/>
  <c r="F214" i="7" s="1"/>
  <c r="G463" i="8" s="1"/>
  <c r="H463" i="8" s="1"/>
  <c r="F371" i="6"/>
  <c r="E60" i="7" s="1"/>
  <c r="E273" i="8" s="1"/>
  <c r="F273" i="8" s="1"/>
  <c r="E672" i="6"/>
  <c r="E489" i="6"/>
  <c r="E475" i="6"/>
  <c r="E484" i="6"/>
  <c r="F305" i="8"/>
  <c r="I267" i="6"/>
  <c r="K267" i="6" s="1"/>
  <c r="F127" i="8"/>
  <c r="H250" i="6"/>
  <c r="F39" i="7" s="1"/>
  <c r="G260" i="6" s="1"/>
  <c r="H260" i="6" s="1"/>
  <c r="J1051" i="6"/>
  <c r="G170" i="7" s="1"/>
  <c r="I1055" i="6" s="1"/>
  <c r="J1055" i="6" s="1"/>
  <c r="H1140" i="6"/>
  <c r="F184" i="7" s="1"/>
  <c r="G619" i="6" s="1"/>
  <c r="H619" i="6" s="1"/>
  <c r="K590" i="6"/>
  <c r="I1082" i="6"/>
  <c r="J1082" i="6" s="1"/>
  <c r="K1101" i="6"/>
  <c r="K1124" i="6"/>
  <c r="K1333" i="6"/>
  <c r="K81" i="8"/>
  <c r="K312" i="8"/>
  <c r="G1082" i="6"/>
  <c r="H1082" i="6" s="1"/>
  <c r="K533" i="8"/>
  <c r="H23" i="6"/>
  <c r="F6" i="7" s="1"/>
  <c r="L534" i="8"/>
  <c r="L114" i="6"/>
  <c r="H122" i="6"/>
  <c r="F21" i="7" s="1"/>
  <c r="G1347" i="6" s="1"/>
  <c r="H1347" i="6" s="1"/>
  <c r="I248" i="6"/>
  <c r="K248" i="6" s="1"/>
  <c r="L280" i="6"/>
  <c r="I757" i="6"/>
  <c r="K757" i="6" s="1"/>
  <c r="E1064" i="6"/>
  <c r="K1064" i="6" s="1"/>
  <c r="L1203" i="6"/>
  <c r="F1206" i="6"/>
  <c r="E195" i="7" s="1"/>
  <c r="F1341" i="6"/>
  <c r="E219" i="7" s="1"/>
  <c r="E465" i="8" s="1"/>
  <c r="K51" i="6"/>
  <c r="G484" i="6"/>
  <c r="H484" i="6" s="1"/>
  <c r="H485" i="6" s="1"/>
  <c r="F78" i="7" s="1"/>
  <c r="G226" i="8" s="1"/>
  <c r="H226" i="8" s="1"/>
  <c r="K576" i="6"/>
  <c r="I1088" i="6"/>
  <c r="J1088" i="6" s="1"/>
  <c r="K1265" i="6"/>
  <c r="K106" i="8"/>
  <c r="H596" i="6"/>
  <c r="F93" i="7" s="1"/>
  <c r="I1221" i="6"/>
  <c r="K1221" i="6" s="1"/>
  <c r="I1228" i="6"/>
  <c r="K1228" i="6" s="1"/>
  <c r="L1233" i="6"/>
  <c r="H1267" i="6"/>
  <c r="F205" i="7" s="1"/>
  <c r="G475" i="6"/>
  <c r="H475" i="6" s="1"/>
  <c r="H476" i="6" s="1"/>
  <c r="F76" i="7" s="1"/>
  <c r="H1028" i="6"/>
  <c r="F166" i="7" s="1"/>
  <c r="J1330" i="6"/>
  <c r="G217" i="7" s="1"/>
  <c r="I467" i="8" s="1"/>
  <c r="J467" i="8" s="1"/>
  <c r="H83" i="6"/>
  <c r="F15" i="7" s="1"/>
  <c r="G302" i="6" s="1"/>
  <c r="H302" i="6" s="1"/>
  <c r="G194" i="6"/>
  <c r="H194" i="6" s="1"/>
  <c r="I874" i="6"/>
  <c r="J874" i="6" s="1"/>
  <c r="J875" i="6" s="1"/>
  <c r="G141" i="7" s="1"/>
  <c r="I311" i="8" s="1"/>
  <c r="J311" i="8" s="1"/>
  <c r="H127" i="6"/>
  <c r="F22" i="7" s="1"/>
  <c r="I255" i="6"/>
  <c r="K255" i="6" s="1"/>
  <c r="I903" i="6"/>
  <c r="J903" i="6" s="1"/>
  <c r="J904" i="6" s="1"/>
  <c r="G146" i="7" s="1"/>
  <c r="I914" i="6" s="1"/>
  <c r="J914" i="6" s="1"/>
  <c r="H904" i="6"/>
  <c r="F146" i="7" s="1"/>
  <c r="G914" i="6" s="1"/>
  <c r="H914" i="6" s="1"/>
  <c r="E1126" i="6"/>
  <c r="F1126" i="6" s="1"/>
  <c r="F1127" i="6" s="1"/>
  <c r="E182" i="7" s="1"/>
  <c r="E1087" i="6" s="1"/>
  <c r="F1087" i="6" s="1"/>
  <c r="H1272" i="6"/>
  <c r="F206" i="7" s="1"/>
  <c r="G1289" i="6" s="1"/>
  <c r="H1289" i="6" s="1"/>
  <c r="L1315" i="6"/>
  <c r="J177" i="6"/>
  <c r="G27" i="7" s="1"/>
  <c r="I153" i="6" s="1"/>
  <c r="J153" i="6" s="1"/>
  <c r="J154" i="6" s="1"/>
  <c r="G24" i="7" s="1"/>
  <c r="I30" i="8" s="1"/>
  <c r="J30" i="8" s="1"/>
  <c r="K544" i="6"/>
  <c r="K979" i="6"/>
  <c r="K994" i="6"/>
  <c r="I1370" i="6"/>
  <c r="K1370" i="6" s="1"/>
  <c r="H490" i="6"/>
  <c r="F79" i="7" s="1"/>
  <c r="G344" i="8" s="1"/>
  <c r="H344" i="8" s="1"/>
  <c r="L264" i="6"/>
  <c r="L872" i="6"/>
  <c r="K703" i="6"/>
  <c r="K867" i="6"/>
  <c r="K413" i="8"/>
  <c r="J1134" i="6"/>
  <c r="G183" i="7" s="1"/>
  <c r="I1093" i="6" s="1"/>
  <c r="J1093" i="6" s="1"/>
  <c r="K1270" i="6"/>
  <c r="K1319" i="6"/>
  <c r="F54" i="8"/>
  <c r="L54" i="8" s="1"/>
  <c r="K54" i="8"/>
  <c r="F53" i="8"/>
  <c r="K53" i="8"/>
  <c r="K512" i="8"/>
  <c r="F512" i="8"/>
  <c r="L512" i="8" s="1"/>
  <c r="J531" i="8"/>
  <c r="I27" i="9" s="1"/>
  <c r="J27" i="9" s="1"/>
  <c r="H531" i="8"/>
  <c r="G27" i="9" s="1"/>
  <c r="H27" i="9" s="1"/>
  <c r="K513" i="8"/>
  <c r="F513" i="8"/>
  <c r="L513" i="8" s="1"/>
  <c r="F511" i="8"/>
  <c r="K511" i="8"/>
  <c r="J579" i="8"/>
  <c r="I31" i="9" s="1"/>
  <c r="L560" i="8"/>
  <c r="K559" i="8"/>
  <c r="H559" i="8"/>
  <c r="H579" i="8" s="1"/>
  <c r="G31" i="9" s="1"/>
  <c r="H31" i="9" s="1"/>
  <c r="G30" i="9" s="1"/>
  <c r="H30" i="9" s="1"/>
  <c r="J533" i="8"/>
  <c r="J555" i="8" s="1"/>
  <c r="I29" i="9" s="1"/>
  <c r="J29" i="9" s="1"/>
  <c r="I28" i="9" s="1"/>
  <c r="J28" i="9" s="1"/>
  <c r="J507" i="8"/>
  <c r="I26" i="9" s="1"/>
  <c r="J26" i="9" s="1"/>
  <c r="H507" i="8"/>
  <c r="G26" i="9" s="1"/>
  <c r="H26" i="9" s="1"/>
  <c r="L486" i="8"/>
  <c r="K485" i="8"/>
  <c r="F485" i="8"/>
  <c r="F507" i="8" s="1"/>
  <c r="E26" i="9" s="1"/>
  <c r="F26" i="9" s="1"/>
  <c r="J435" i="8"/>
  <c r="I23" i="9" s="1"/>
  <c r="J23" i="9" s="1"/>
  <c r="L417" i="8"/>
  <c r="L416" i="8"/>
  <c r="K416" i="8"/>
  <c r="L415" i="8"/>
  <c r="H413" i="8"/>
  <c r="H435" i="8" s="1"/>
  <c r="G23" i="9" s="1"/>
  <c r="H23" i="9" s="1"/>
  <c r="K393" i="8"/>
  <c r="F393" i="8"/>
  <c r="L393" i="8" s="1"/>
  <c r="L392" i="8"/>
  <c r="K390" i="8"/>
  <c r="H390" i="8"/>
  <c r="H411" i="8" s="1"/>
  <c r="G22" i="9" s="1"/>
  <c r="H22" i="9" s="1"/>
  <c r="L366" i="8"/>
  <c r="L365" i="8"/>
  <c r="L341" i="8"/>
  <c r="L317" i="8"/>
  <c r="K317" i="8"/>
  <c r="L316" i="8"/>
  <c r="L315" i="8"/>
  <c r="J312" i="8"/>
  <c r="L309" i="8"/>
  <c r="L308" i="8"/>
  <c r="K306" i="8"/>
  <c r="L306" i="8"/>
  <c r="H303" i="8"/>
  <c r="J272" i="8"/>
  <c r="L214" i="8"/>
  <c r="L210" i="8"/>
  <c r="K209" i="8"/>
  <c r="F209" i="8"/>
  <c r="L209" i="8" s="1"/>
  <c r="J125" i="8"/>
  <c r="L113" i="8"/>
  <c r="J106" i="8"/>
  <c r="L106" i="8" s="1"/>
  <c r="L104" i="8"/>
  <c r="L103" i="8"/>
  <c r="J81" i="8"/>
  <c r="L81" i="8" s="1"/>
  <c r="L78" i="8"/>
  <c r="L77" i="8"/>
  <c r="J1381" i="6"/>
  <c r="G224" i="7" s="1"/>
  <c r="I897" i="6" s="1"/>
  <c r="J897" i="6" s="1"/>
  <c r="J898" i="6" s="1"/>
  <c r="G145" i="7" s="1"/>
  <c r="I346" i="8" s="1"/>
  <c r="J346" i="8" s="1"/>
  <c r="H1381" i="6"/>
  <c r="F224" i="7" s="1"/>
  <c r="G892" i="6" s="1"/>
  <c r="H892" i="6" s="1"/>
  <c r="H893" i="6" s="1"/>
  <c r="F144" i="7" s="1"/>
  <c r="G345" i="8" s="1"/>
  <c r="H345" i="8" s="1"/>
  <c r="L1380" i="6"/>
  <c r="L1379" i="6"/>
  <c r="F1381" i="6"/>
  <c r="E224" i="7" s="1"/>
  <c r="K1379" i="6"/>
  <c r="L1375" i="6"/>
  <c r="L1369" i="6"/>
  <c r="K1369" i="6"/>
  <c r="L1368" i="6"/>
  <c r="L1367" i="6"/>
  <c r="K1366" i="6"/>
  <c r="L1366" i="6"/>
  <c r="L1363" i="6"/>
  <c r="K1362" i="6"/>
  <c r="H1362" i="6"/>
  <c r="H1371" i="6" s="1"/>
  <c r="F222" i="7" s="1"/>
  <c r="G228" i="8" s="1"/>
  <c r="H228" i="8" s="1"/>
  <c r="L1355" i="6"/>
  <c r="L1354" i="6"/>
  <c r="L1345" i="6"/>
  <c r="K1344" i="6"/>
  <c r="H1344" i="6"/>
  <c r="L1339" i="6"/>
  <c r="I1334" i="6"/>
  <c r="K1334" i="6" s="1"/>
  <c r="H1335" i="6"/>
  <c r="F218" i="7" s="1"/>
  <c r="G468" i="8" s="1"/>
  <c r="H468" i="8" s="1"/>
  <c r="L1333" i="6"/>
  <c r="L1329" i="6"/>
  <c r="K1323" i="6"/>
  <c r="F1323" i="6"/>
  <c r="J1319" i="6"/>
  <c r="J1320" i="6" s="1"/>
  <c r="G215" i="7" s="1"/>
  <c r="I464" i="8" s="1"/>
  <c r="J464" i="8" s="1"/>
  <c r="F1316" i="6"/>
  <c r="E214" i="7" s="1"/>
  <c r="E463" i="8" s="1"/>
  <c r="L1314" i="6"/>
  <c r="K1314" i="6"/>
  <c r="K1308" i="6"/>
  <c r="F1308" i="6"/>
  <c r="L1308" i="6" s="1"/>
  <c r="L1293" i="6"/>
  <c r="K1287" i="6"/>
  <c r="F1287" i="6"/>
  <c r="J1270" i="6"/>
  <c r="L1270" i="6" s="1"/>
  <c r="J1265" i="6"/>
  <c r="L1265" i="6" s="1"/>
  <c r="H1259" i="6"/>
  <c r="K1244" i="6"/>
  <c r="L1244" i="6"/>
  <c r="L1243" i="6"/>
  <c r="L1239" i="6"/>
  <c r="K1232" i="6"/>
  <c r="L1232" i="6"/>
  <c r="L1220" i="6"/>
  <c r="L1219" i="6"/>
  <c r="L1204" i="6"/>
  <c r="K1197" i="6"/>
  <c r="F1197" i="6"/>
  <c r="H1191" i="6"/>
  <c r="J1174" i="6"/>
  <c r="L1174" i="6" s="1"/>
  <c r="K1173" i="6"/>
  <c r="H1173" i="6"/>
  <c r="L1173" i="6" s="1"/>
  <c r="K1167" i="6"/>
  <c r="L1167" i="6"/>
  <c r="J1155" i="6"/>
  <c r="L1155" i="6" s="1"/>
  <c r="J1144" i="6"/>
  <c r="J1146" i="6" s="1"/>
  <c r="G185" i="7" s="1"/>
  <c r="L1138" i="6"/>
  <c r="K1138" i="6"/>
  <c r="L1137" i="6"/>
  <c r="E1132" i="6"/>
  <c r="F1132" i="6" s="1"/>
  <c r="K1131" i="6"/>
  <c r="F1131" i="6"/>
  <c r="L1131" i="6" s="1"/>
  <c r="G1133" i="6"/>
  <c r="K1125" i="6"/>
  <c r="H1127" i="6"/>
  <c r="F182" i="7" s="1"/>
  <c r="G1087" i="6" s="1"/>
  <c r="H1087" i="6" s="1"/>
  <c r="L1125" i="6"/>
  <c r="J1124" i="6"/>
  <c r="J1127" i="6" s="1"/>
  <c r="G182" i="7" s="1"/>
  <c r="I1087" i="6" s="1"/>
  <c r="J1087" i="6" s="1"/>
  <c r="K1119" i="6"/>
  <c r="J1121" i="6"/>
  <c r="G181" i="7" s="1"/>
  <c r="I1106" i="6" s="1"/>
  <c r="J1106" i="6" s="1"/>
  <c r="H1119" i="6"/>
  <c r="K1118" i="6"/>
  <c r="L1118" i="6"/>
  <c r="L1113" i="6"/>
  <c r="J1101" i="6"/>
  <c r="J1103" i="6" s="1"/>
  <c r="G178" i="7" s="1"/>
  <c r="I1107" i="6" s="1"/>
  <c r="J1107" i="6" s="1"/>
  <c r="H1103" i="6"/>
  <c r="F178" i="7" s="1"/>
  <c r="G1107" i="6" s="1"/>
  <c r="H1107" i="6" s="1"/>
  <c r="K1077" i="6"/>
  <c r="L1078" i="6"/>
  <c r="L1077" i="6"/>
  <c r="K1071" i="6"/>
  <c r="F1071" i="6"/>
  <c r="L1071" i="6" s="1"/>
  <c r="L1070" i="6"/>
  <c r="J1074" i="6"/>
  <c r="G173" i="7" s="1"/>
  <c r="L1069" i="6"/>
  <c r="K1069" i="6"/>
  <c r="E1072" i="6"/>
  <c r="F1072" i="6" s="1"/>
  <c r="G1073" i="6"/>
  <c r="K1068" i="6"/>
  <c r="L1068" i="6"/>
  <c r="L1063" i="6"/>
  <c r="L1062" i="6"/>
  <c r="K1060" i="6"/>
  <c r="F1060" i="6"/>
  <c r="L1049" i="6"/>
  <c r="L1048" i="6"/>
  <c r="L1047" i="6"/>
  <c r="H1044" i="6"/>
  <c r="F169" i="7" s="1"/>
  <c r="G1056" i="6" s="1"/>
  <c r="H1056" i="6" s="1"/>
  <c r="E1043" i="6"/>
  <c r="K1043" i="6" s="1"/>
  <c r="J1028" i="6"/>
  <c r="G166" i="7" s="1"/>
  <c r="J1023" i="6"/>
  <c r="G165" i="7" s="1"/>
  <c r="L1021" i="6"/>
  <c r="K1021" i="6"/>
  <c r="E1022" i="6"/>
  <c r="H1023" i="6"/>
  <c r="F165" i="7" s="1"/>
  <c r="L1020" i="6"/>
  <c r="K1020" i="6"/>
  <c r="K1013" i="6"/>
  <c r="F1013" i="6"/>
  <c r="K1006" i="6"/>
  <c r="F1006" i="6"/>
  <c r="J994" i="6"/>
  <c r="K993" i="6"/>
  <c r="F993" i="6"/>
  <c r="L993" i="6" s="1"/>
  <c r="K992" i="6"/>
  <c r="F992" i="6"/>
  <c r="L992" i="6" s="1"/>
  <c r="L979" i="6"/>
  <c r="K969" i="6"/>
  <c r="H969" i="6"/>
  <c r="K968" i="6"/>
  <c r="L968" i="6"/>
  <c r="K962" i="6"/>
  <c r="H962" i="6"/>
  <c r="H965" i="6" s="1"/>
  <c r="F156" i="7" s="1"/>
  <c r="L950" i="6"/>
  <c r="J949" i="6"/>
  <c r="L949" i="6" s="1"/>
  <c r="I951" i="6"/>
  <c r="K951" i="6" s="1"/>
  <c r="H952" i="6"/>
  <c r="F154" i="7" s="1"/>
  <c r="G957" i="6" s="1"/>
  <c r="H957" i="6" s="1"/>
  <c r="H959" i="6" s="1"/>
  <c r="F155" i="7" s="1"/>
  <c r="G945" i="6" s="1"/>
  <c r="H945" i="6" s="1"/>
  <c r="L939" i="6"/>
  <c r="L938" i="6"/>
  <c r="E152" i="7"/>
  <c r="E958" i="6" s="1"/>
  <c r="L935" i="6"/>
  <c r="E151" i="7"/>
  <c r="J929" i="6"/>
  <c r="K919" i="6"/>
  <c r="F919" i="6"/>
  <c r="F921" i="6" s="1"/>
  <c r="E149" i="7" s="1"/>
  <c r="E928" i="6" s="1"/>
  <c r="K907" i="6"/>
  <c r="H907" i="6"/>
  <c r="L907" i="6" s="1"/>
  <c r="L902" i="6"/>
  <c r="L901" i="6"/>
  <c r="E146" i="7"/>
  <c r="E914" i="6" s="1"/>
  <c r="F914" i="6" s="1"/>
  <c r="L887" i="6"/>
  <c r="J882" i="6"/>
  <c r="L882" i="6" s="1"/>
  <c r="L881" i="6"/>
  <c r="L878" i="6"/>
  <c r="L873" i="6"/>
  <c r="F875" i="6"/>
  <c r="E141" i="7" s="1"/>
  <c r="J867" i="6"/>
  <c r="L867" i="6" s="1"/>
  <c r="K835" i="6"/>
  <c r="L835" i="6"/>
  <c r="L836" i="6"/>
  <c r="K831" i="6"/>
  <c r="H831" i="6"/>
  <c r="H832" i="6" s="1"/>
  <c r="F132" i="7" s="1"/>
  <c r="J823" i="6"/>
  <c r="G130" i="7" s="1"/>
  <c r="I296" i="8" s="1"/>
  <c r="J296" i="8" s="1"/>
  <c r="K821" i="6"/>
  <c r="L821" i="6"/>
  <c r="L816" i="6"/>
  <c r="J814" i="6"/>
  <c r="J817" i="6" s="1"/>
  <c r="G129" i="7" s="1"/>
  <c r="I295" i="8" s="1"/>
  <c r="J295" i="8" s="1"/>
  <c r="J810" i="6"/>
  <c r="J811" i="6" s="1"/>
  <c r="G128" i="7" s="1"/>
  <c r="L767" i="6"/>
  <c r="K765" i="6"/>
  <c r="H765" i="6"/>
  <c r="L765" i="6" s="1"/>
  <c r="L761" i="6"/>
  <c r="K749" i="6"/>
  <c r="F749" i="6"/>
  <c r="J745" i="6"/>
  <c r="L743" i="6"/>
  <c r="L739" i="6"/>
  <c r="K737" i="6"/>
  <c r="F737" i="6"/>
  <c r="L730" i="6"/>
  <c r="L723" i="6"/>
  <c r="L709" i="6"/>
  <c r="J703" i="6"/>
  <c r="K697" i="6"/>
  <c r="L697" i="6"/>
  <c r="F693" i="6"/>
  <c r="L693" i="6" s="1"/>
  <c r="L691" i="6"/>
  <c r="K691" i="6"/>
  <c r="K684" i="6"/>
  <c r="F684" i="6"/>
  <c r="L670" i="6"/>
  <c r="J666" i="6"/>
  <c r="K659" i="6"/>
  <c r="F659" i="6"/>
  <c r="L659" i="6" s="1"/>
  <c r="K602" i="6"/>
  <c r="L602" i="6"/>
  <c r="K601" i="6"/>
  <c r="F601" i="6"/>
  <c r="L601" i="6" s="1"/>
  <c r="K600" i="6"/>
  <c r="L600" i="6"/>
  <c r="K593" i="6"/>
  <c r="F593" i="6"/>
  <c r="L593" i="6" s="1"/>
  <c r="L592" i="6"/>
  <c r="K591" i="6"/>
  <c r="I594" i="6"/>
  <c r="K594" i="6" s="1"/>
  <c r="L591" i="6"/>
  <c r="J590" i="6"/>
  <c r="L590" i="6" s="1"/>
  <c r="L584" i="6"/>
  <c r="L583" i="6"/>
  <c r="K583" i="6"/>
  <c r="L582" i="6"/>
  <c r="K582" i="6"/>
  <c r="I585" i="6"/>
  <c r="K585" i="6" s="1"/>
  <c r="E586" i="6"/>
  <c r="K586" i="6" s="1"/>
  <c r="H587" i="6"/>
  <c r="F92" i="7" s="1"/>
  <c r="G750" i="6" s="1"/>
  <c r="H750" i="6" s="1"/>
  <c r="H752" i="6" s="1"/>
  <c r="F118" i="7" s="1"/>
  <c r="G615" i="6" s="1"/>
  <c r="H615" i="6" s="1"/>
  <c r="K581" i="6"/>
  <c r="L581" i="6"/>
  <c r="J576" i="6"/>
  <c r="L576" i="6" s="1"/>
  <c r="L571" i="6"/>
  <c r="K571" i="6"/>
  <c r="K570" i="6"/>
  <c r="F570" i="6"/>
  <c r="I566" i="6"/>
  <c r="J566" i="6" s="1"/>
  <c r="L566" i="6" s="1"/>
  <c r="L565" i="6"/>
  <c r="K565" i="6"/>
  <c r="H567" i="6"/>
  <c r="F90" i="7" s="1"/>
  <c r="G251" i="8" s="1"/>
  <c r="H251" i="8" s="1"/>
  <c r="K564" i="6"/>
  <c r="F564" i="6"/>
  <c r="L564" i="6" s="1"/>
  <c r="K562" i="6"/>
  <c r="F562" i="6"/>
  <c r="L557" i="6"/>
  <c r="I558" i="6"/>
  <c r="J558" i="6" s="1"/>
  <c r="K557" i="6"/>
  <c r="K556" i="6"/>
  <c r="H559" i="6"/>
  <c r="F89" i="7" s="1"/>
  <c r="G250" i="8" s="1"/>
  <c r="H250" i="8" s="1"/>
  <c r="F556" i="6"/>
  <c r="L556" i="6" s="1"/>
  <c r="K554" i="6"/>
  <c r="L554" i="6"/>
  <c r="E555" i="6"/>
  <c r="K555" i="6" s="1"/>
  <c r="K549" i="6"/>
  <c r="F549" i="6"/>
  <c r="L549" i="6" s="1"/>
  <c r="K548" i="6"/>
  <c r="F548" i="6"/>
  <c r="L548" i="6" s="1"/>
  <c r="K547" i="6"/>
  <c r="L547" i="6"/>
  <c r="L546" i="6"/>
  <c r="K546" i="6"/>
  <c r="L545" i="6"/>
  <c r="K545" i="6"/>
  <c r="J544" i="6"/>
  <c r="K543" i="6"/>
  <c r="F543" i="6"/>
  <c r="L542" i="6"/>
  <c r="K542" i="6"/>
  <c r="L541" i="6"/>
  <c r="K541" i="6"/>
  <c r="L534" i="6"/>
  <c r="L527" i="6"/>
  <c r="L526" i="6"/>
  <c r="L521" i="6"/>
  <c r="K516" i="6"/>
  <c r="L516" i="6"/>
  <c r="L488" i="6"/>
  <c r="H479" i="6"/>
  <c r="H480" i="6" s="1"/>
  <c r="F77" i="7" s="1"/>
  <c r="L470" i="6"/>
  <c r="L471" i="6"/>
  <c r="K466" i="6"/>
  <c r="F466" i="6"/>
  <c r="F467" i="6" s="1"/>
  <c r="L465" i="6"/>
  <c r="L451" i="6"/>
  <c r="K451" i="6"/>
  <c r="L449" i="6"/>
  <c r="K449" i="6"/>
  <c r="L432" i="6"/>
  <c r="K432" i="6"/>
  <c r="K431" i="6"/>
  <c r="H431" i="6"/>
  <c r="F434" i="6"/>
  <c r="E69" i="7" s="1"/>
  <c r="K426" i="6"/>
  <c r="F426" i="6"/>
  <c r="L426" i="6" s="1"/>
  <c r="H428" i="6"/>
  <c r="F68" i="7" s="1"/>
  <c r="G403" i="6" s="1"/>
  <c r="H403" i="6" s="1"/>
  <c r="I427" i="6"/>
  <c r="K427" i="6" s="1"/>
  <c r="K425" i="6"/>
  <c r="F425" i="6"/>
  <c r="J422" i="6"/>
  <c r="G67" i="7" s="1"/>
  <c r="I416" i="6" s="1"/>
  <c r="J416" i="6" s="1"/>
  <c r="H422" i="6"/>
  <c r="F67" i="7" s="1"/>
  <c r="G416" i="6" s="1"/>
  <c r="H416" i="6" s="1"/>
  <c r="L421" i="6"/>
  <c r="K421" i="6"/>
  <c r="K420" i="6"/>
  <c r="F420" i="6"/>
  <c r="K412" i="6"/>
  <c r="L412" i="6"/>
  <c r="H410" i="6"/>
  <c r="L402" i="6"/>
  <c r="K402" i="6"/>
  <c r="L400" i="6"/>
  <c r="K400" i="6"/>
  <c r="K398" i="6"/>
  <c r="F398" i="6"/>
  <c r="L393" i="6"/>
  <c r="K393" i="6"/>
  <c r="I394" i="6"/>
  <c r="K394" i="6" s="1"/>
  <c r="H395" i="6"/>
  <c r="F64" i="7" s="1"/>
  <c r="K392" i="6"/>
  <c r="F392" i="6"/>
  <c r="K387" i="6"/>
  <c r="F387" i="6"/>
  <c r="L387" i="6" s="1"/>
  <c r="K386" i="6"/>
  <c r="H386" i="6"/>
  <c r="L386" i="6" s="1"/>
  <c r="G376" i="6"/>
  <c r="H376" i="6" s="1"/>
  <c r="L376" i="6" s="1"/>
  <c r="I375" i="6"/>
  <c r="J375" i="6" s="1"/>
  <c r="K374" i="6"/>
  <c r="F374" i="6"/>
  <c r="K369" i="6"/>
  <c r="H369" i="6"/>
  <c r="L369" i="6" s="1"/>
  <c r="K365" i="6"/>
  <c r="F365" i="6"/>
  <c r="F366" i="6" s="1"/>
  <c r="E59" i="7" s="1"/>
  <c r="K360" i="6"/>
  <c r="E361" i="6"/>
  <c r="F361" i="6" s="1"/>
  <c r="L361" i="6" s="1"/>
  <c r="F360" i="6"/>
  <c r="L360" i="6" s="1"/>
  <c r="K359" i="6"/>
  <c r="F359" i="6"/>
  <c r="L359" i="6" s="1"/>
  <c r="J362" i="6"/>
  <c r="G58" i="7" s="1"/>
  <c r="I269" i="8" s="1"/>
  <c r="J269" i="8" s="1"/>
  <c r="H362" i="6"/>
  <c r="F58" i="7" s="1"/>
  <c r="G269" i="8" s="1"/>
  <c r="H269" i="8" s="1"/>
  <c r="L357" i="6"/>
  <c r="K357" i="6"/>
  <c r="E358" i="6"/>
  <c r="L356" i="6"/>
  <c r="K356" i="6"/>
  <c r="I352" i="6"/>
  <c r="H353" i="6"/>
  <c r="F57" i="7" s="1"/>
  <c r="G274" i="8" s="1"/>
  <c r="H274" i="8" s="1"/>
  <c r="L351" i="6"/>
  <c r="K351" i="6"/>
  <c r="I347" i="6"/>
  <c r="H348" i="6"/>
  <c r="F56" i="7" s="1"/>
  <c r="G382" i="6" s="1"/>
  <c r="H382" i="6" s="1"/>
  <c r="L346" i="6"/>
  <c r="F348" i="6"/>
  <c r="E56" i="7" s="1"/>
  <c r="E382" i="6" s="1"/>
  <c r="F382" i="6" s="1"/>
  <c r="K346" i="6"/>
  <c r="K324" i="6"/>
  <c r="H324" i="6"/>
  <c r="H325" i="6" s="1"/>
  <c r="F51" i="7" s="1"/>
  <c r="J325" i="6"/>
  <c r="G51" i="7" s="1"/>
  <c r="K323" i="6"/>
  <c r="F323" i="6"/>
  <c r="L323" i="6" s="1"/>
  <c r="K322" i="6"/>
  <c r="F322" i="6"/>
  <c r="F319" i="6"/>
  <c r="L319" i="6" s="1"/>
  <c r="L318" i="6"/>
  <c r="K318" i="6"/>
  <c r="K314" i="6"/>
  <c r="H314" i="6"/>
  <c r="H315" i="6" s="1"/>
  <c r="F49" i="7" s="1"/>
  <c r="K309" i="6"/>
  <c r="F309" i="6"/>
  <c r="L309" i="6" s="1"/>
  <c r="L307" i="6"/>
  <c r="K307" i="6"/>
  <c r="I308" i="6"/>
  <c r="J308" i="6" s="1"/>
  <c r="K306" i="6"/>
  <c r="F306" i="6"/>
  <c r="K301" i="6"/>
  <c r="L301" i="6"/>
  <c r="K300" i="6"/>
  <c r="H300" i="6"/>
  <c r="K295" i="6"/>
  <c r="F295" i="6"/>
  <c r="K296" i="6"/>
  <c r="J297" i="6"/>
  <c r="G46" i="7" s="1"/>
  <c r="I116" i="8" s="1"/>
  <c r="J116" i="8" s="1"/>
  <c r="K293" i="6"/>
  <c r="H293" i="6"/>
  <c r="H297" i="6" s="1"/>
  <c r="F46" i="7" s="1"/>
  <c r="G116" i="8" s="1"/>
  <c r="H116" i="8" s="1"/>
  <c r="L288" i="6"/>
  <c r="L286" i="6"/>
  <c r="K281" i="6"/>
  <c r="H281" i="6"/>
  <c r="L281" i="6" s="1"/>
  <c r="I275" i="6"/>
  <c r="K275" i="6" s="1"/>
  <c r="L274" i="6"/>
  <c r="K274" i="6"/>
  <c r="L273" i="6"/>
  <c r="L272" i="6"/>
  <c r="L266" i="6"/>
  <c r="L265" i="6"/>
  <c r="L254" i="6"/>
  <c r="F256" i="6"/>
  <c r="E40" i="7" s="1"/>
  <c r="E259" i="6" s="1"/>
  <c r="L253" i="6"/>
  <c r="L249" i="6"/>
  <c r="L246" i="6"/>
  <c r="K234" i="6"/>
  <c r="H234" i="6"/>
  <c r="L234" i="6" s="1"/>
  <c r="L233" i="6"/>
  <c r="L228" i="6"/>
  <c r="L222" i="6"/>
  <c r="L221" i="6"/>
  <c r="K218" i="6"/>
  <c r="H218" i="6"/>
  <c r="L218" i="6" s="1"/>
  <c r="K216" i="6"/>
  <c r="H216" i="6"/>
  <c r="L213" i="6"/>
  <c r="L212" i="6"/>
  <c r="L208" i="6"/>
  <c r="L187" i="6"/>
  <c r="E181" i="6"/>
  <c r="F181" i="6" s="1"/>
  <c r="K176" i="6"/>
  <c r="H176" i="6"/>
  <c r="H177" i="6" s="1"/>
  <c r="F27" i="7" s="1"/>
  <c r="G153" i="6" s="1"/>
  <c r="H153" i="6" s="1"/>
  <c r="H154" i="6" s="1"/>
  <c r="F24" i="7" s="1"/>
  <c r="G30" i="8" s="1"/>
  <c r="H30" i="8" s="1"/>
  <c r="L170" i="6"/>
  <c r="L166" i="6"/>
  <c r="K166" i="6"/>
  <c r="K164" i="6"/>
  <c r="H164" i="6"/>
  <c r="L164" i="6" s="1"/>
  <c r="L162" i="6"/>
  <c r="K162" i="6"/>
  <c r="J159" i="6"/>
  <c r="G25" i="7" s="1"/>
  <c r="I171" i="6" s="1"/>
  <c r="J171" i="6" s="1"/>
  <c r="J172" i="6" s="1"/>
  <c r="G26" i="7" s="1"/>
  <c r="I31" i="8" s="1"/>
  <c r="J31" i="8" s="1"/>
  <c r="K158" i="6"/>
  <c r="H159" i="6"/>
  <c r="F25" i="7" s="1"/>
  <c r="G171" i="6" s="1"/>
  <c r="H171" i="6" s="1"/>
  <c r="F158" i="6"/>
  <c r="L158" i="6" s="1"/>
  <c r="L157" i="6"/>
  <c r="K157" i="6"/>
  <c r="L151" i="6"/>
  <c r="E152" i="6"/>
  <c r="F152" i="6" s="1"/>
  <c r="L152" i="6" s="1"/>
  <c r="K151" i="6"/>
  <c r="K149" i="6"/>
  <c r="F149" i="6"/>
  <c r="K148" i="6"/>
  <c r="H148" i="6"/>
  <c r="L148" i="6" s="1"/>
  <c r="L146" i="6"/>
  <c r="K146" i="6"/>
  <c r="L145" i="6"/>
  <c r="K145" i="6"/>
  <c r="K144" i="6"/>
  <c r="F144" i="6"/>
  <c r="L144" i="6" s="1"/>
  <c r="K143" i="6"/>
  <c r="F143" i="6"/>
  <c r="L143" i="6" s="1"/>
  <c r="L142" i="6"/>
  <c r="L141" i="6"/>
  <c r="K136" i="6"/>
  <c r="G137" i="6"/>
  <c r="K137" i="6" s="1"/>
  <c r="L136" i="6"/>
  <c r="L133" i="6"/>
  <c r="L126" i="6"/>
  <c r="F127" i="6"/>
  <c r="E22" i="7" s="1"/>
  <c r="K121" i="6"/>
  <c r="L121" i="6"/>
  <c r="L115" i="6"/>
  <c r="H111" i="6"/>
  <c r="F19" i="7" s="1"/>
  <c r="L107" i="6"/>
  <c r="H104" i="6"/>
  <c r="F18" i="7" s="1"/>
  <c r="L100" i="6"/>
  <c r="J97" i="6"/>
  <c r="G17" i="7" s="1"/>
  <c r="H97" i="6"/>
  <c r="F17" i="7" s="1"/>
  <c r="K93" i="6"/>
  <c r="L93" i="6"/>
  <c r="K89" i="6"/>
  <c r="H89" i="6"/>
  <c r="L89" i="6" s="1"/>
  <c r="K82" i="6"/>
  <c r="L82" i="6"/>
  <c r="L79" i="6"/>
  <c r="L75" i="6"/>
  <c r="K75" i="6"/>
  <c r="F69" i="6"/>
  <c r="E13" i="7" s="1"/>
  <c r="L68" i="6"/>
  <c r="K66" i="6"/>
  <c r="H66" i="6"/>
  <c r="H69" i="6" s="1"/>
  <c r="F13" i="7" s="1"/>
  <c r="K67" i="6"/>
  <c r="K61" i="6"/>
  <c r="L61" i="6"/>
  <c r="H62" i="6"/>
  <c r="F12" i="7" s="1"/>
  <c r="G1348" i="6" s="1"/>
  <c r="H1348" i="6" s="1"/>
  <c r="L58" i="6"/>
  <c r="J51" i="6"/>
  <c r="J55" i="6" s="1"/>
  <c r="G11" i="7" s="1"/>
  <c r="L43" i="6"/>
  <c r="L40" i="6"/>
  <c r="L36" i="6"/>
  <c r="L33" i="6"/>
  <c r="L29" i="6"/>
  <c r="K22" i="6"/>
  <c r="L22" i="6"/>
  <c r="L19" i="6"/>
  <c r="L15" i="6"/>
  <c r="H16" i="6"/>
  <c r="F5" i="7" s="1"/>
  <c r="G1346" i="6" s="1"/>
  <c r="H1346" i="6" s="1"/>
  <c r="K12" i="6"/>
  <c r="F12" i="6"/>
  <c r="K8" i="6"/>
  <c r="L8" i="6"/>
  <c r="J6" i="6"/>
  <c r="J9" i="6" s="1"/>
  <c r="G4" i="7" s="1"/>
  <c r="I1356" i="6" s="1"/>
  <c r="J1356" i="6" s="1"/>
  <c r="H9" i="6"/>
  <c r="F4" i="7" s="1"/>
  <c r="G1356" i="6" s="1"/>
  <c r="H1356" i="6" s="1"/>
  <c r="E215" i="7"/>
  <c r="E464" i="8" s="1"/>
  <c r="J1271" i="6"/>
  <c r="J1266" i="6"/>
  <c r="E174" i="7"/>
  <c r="E620" i="6" s="1"/>
  <c r="J868" i="6"/>
  <c r="H133" i="7"/>
  <c r="F563" i="6"/>
  <c r="L563" i="6" s="1"/>
  <c r="G75" i="7"/>
  <c r="J289" i="6"/>
  <c r="E34" i="7"/>
  <c r="E30" i="7"/>
  <c r="E6" i="8" s="1"/>
  <c r="E28" i="7"/>
  <c r="E5" i="8" s="1"/>
  <c r="F5" i="8" s="1"/>
  <c r="E20" i="7"/>
  <c r="F826" i="6" l="1"/>
  <c r="F1027" i="6"/>
  <c r="L1027" i="6" s="1"/>
  <c r="K577" i="6"/>
  <c r="F537" i="6"/>
  <c r="E87" i="7" s="1"/>
  <c r="E550" i="6" s="1"/>
  <c r="F550" i="6" s="1"/>
  <c r="L745" i="6"/>
  <c r="L934" i="6"/>
  <c r="F130" i="6"/>
  <c r="I131" i="6" s="1"/>
  <c r="J131" i="6" s="1"/>
  <c r="L131" i="6" s="1"/>
  <c r="K620" i="6"/>
  <c r="F620" i="6"/>
  <c r="L620" i="6" s="1"/>
  <c r="I1095" i="6"/>
  <c r="J1095" i="6" s="1"/>
  <c r="J1096" i="6" s="1"/>
  <c r="G177" i="7" s="1"/>
  <c r="I369" i="8" s="1"/>
  <c r="J369" i="8" s="1"/>
  <c r="I621" i="6"/>
  <c r="J621" i="6" s="1"/>
  <c r="G438" i="8"/>
  <c r="H438" i="8" s="1"/>
  <c r="K745" i="6"/>
  <c r="L207" i="6"/>
  <c r="K479" i="6"/>
  <c r="I1081" i="6"/>
  <c r="J1081" i="6" s="1"/>
  <c r="I619" i="6"/>
  <c r="J619" i="6" s="1"/>
  <c r="E391" i="8"/>
  <c r="K391" i="8" s="1"/>
  <c r="K711" i="6"/>
  <c r="K814" i="6"/>
  <c r="L999" i="6"/>
  <c r="K999" i="6"/>
  <c r="K94" i="6"/>
  <c r="L47" i="6"/>
  <c r="K410" i="6"/>
  <c r="L1309" i="6"/>
  <c r="L48" i="6"/>
  <c r="I119" i="8"/>
  <c r="J119" i="8" s="1"/>
  <c r="G453" i="6"/>
  <c r="H453" i="6" s="1"/>
  <c r="K32" i="8"/>
  <c r="K641" i="6"/>
  <c r="K439" i="6"/>
  <c r="F579" i="8"/>
  <c r="E31" i="9" s="1"/>
  <c r="F31" i="9" s="1"/>
  <c r="E30" i="9" s="1"/>
  <c r="F30" i="9" s="1"/>
  <c r="L559" i="8"/>
  <c r="L579" i="8" s="1"/>
  <c r="F822" i="6"/>
  <c r="L822" i="6" s="1"/>
  <c r="K822" i="6"/>
  <c r="I268" i="6"/>
  <c r="J268" i="6" s="1"/>
  <c r="F910" i="6"/>
  <c r="E147" i="7" s="1"/>
  <c r="E342" i="6" s="1"/>
  <c r="F342" i="6" s="1"/>
  <c r="G1193" i="6"/>
  <c r="H1193" i="6" s="1"/>
  <c r="F1139" i="6"/>
  <c r="G1187" i="6"/>
  <c r="H1187" i="6" s="1"/>
  <c r="G1181" i="6"/>
  <c r="H1181" i="6" s="1"/>
  <c r="L199" i="6"/>
  <c r="K34" i="8"/>
  <c r="L850" i="6"/>
  <c r="J69" i="6"/>
  <c r="G13" i="7" s="1"/>
  <c r="L204" i="6"/>
  <c r="L1328" i="6"/>
  <c r="L203" i="6"/>
  <c r="H31" i="7"/>
  <c r="K294" i="6"/>
  <c r="H32" i="7"/>
  <c r="L200" i="6"/>
  <c r="L130" i="6"/>
  <c r="J127" i="6"/>
  <c r="G22" i="7" s="1"/>
  <c r="I510" i="6" s="1"/>
  <c r="J510" i="6" s="1"/>
  <c r="J1221" i="6"/>
  <c r="L1221" i="6" s="1"/>
  <c r="J30" i="6"/>
  <c r="G7" i="7" s="1"/>
  <c r="L132" i="6"/>
  <c r="J255" i="6"/>
  <c r="J256" i="6" s="1"/>
  <c r="F33" i="8"/>
  <c r="L33" i="8" s="1"/>
  <c r="H76" i="6"/>
  <c r="F14" i="7" s="1"/>
  <c r="G188" i="6" s="1"/>
  <c r="H188" i="6" s="1"/>
  <c r="I443" i="6"/>
  <c r="J443" i="6" s="1"/>
  <c r="K442" i="6"/>
  <c r="J1228" i="6"/>
  <c r="L1228" i="6" s="1"/>
  <c r="F230" i="6"/>
  <c r="L230" i="6" s="1"/>
  <c r="H261" i="6"/>
  <c r="F41" i="7" s="1"/>
  <c r="G84" i="8" s="1"/>
  <c r="H84" i="8" s="1"/>
  <c r="F1158" i="6"/>
  <c r="L1158" i="6" s="1"/>
  <c r="L209" i="6"/>
  <c r="L110" i="6"/>
  <c r="H33" i="7"/>
  <c r="L1126" i="6"/>
  <c r="I529" i="6"/>
  <c r="K529" i="6" s="1"/>
  <c r="L175" i="6"/>
  <c r="H1159" i="6"/>
  <c r="F187" i="7" s="1"/>
  <c r="G1163" i="6" s="1"/>
  <c r="H1163" i="6" s="1"/>
  <c r="H1164" i="6" s="1"/>
  <c r="F188" i="7" s="1"/>
  <c r="G207" i="8" s="1"/>
  <c r="H207" i="8" s="1"/>
  <c r="H982" i="6"/>
  <c r="F159" i="7" s="1"/>
  <c r="G1261" i="6" s="1"/>
  <c r="H1261" i="6" s="1"/>
  <c r="F770" i="6"/>
  <c r="E120" i="7" s="1"/>
  <c r="E773" i="6" s="1"/>
  <c r="F773" i="6" s="1"/>
  <c r="L101" i="6"/>
  <c r="L820" i="6"/>
  <c r="L879" i="6"/>
  <c r="F1371" i="6"/>
  <c r="E222" i="7" s="1"/>
  <c r="E228" i="8" s="1"/>
  <c r="F228" i="8" s="1"/>
  <c r="F34" i="8"/>
  <c r="L34" i="8" s="1"/>
  <c r="E1198" i="6"/>
  <c r="F1198" i="6" s="1"/>
  <c r="K101" i="6"/>
  <c r="L980" i="6"/>
  <c r="J757" i="6"/>
  <c r="J758" i="6" s="1"/>
  <c r="K536" i="6"/>
  <c r="F1043" i="6"/>
  <c r="F1044" i="6" s="1"/>
  <c r="K903" i="6"/>
  <c r="J537" i="6"/>
  <c r="G87" i="7" s="1"/>
  <c r="K810" i="6"/>
  <c r="G1234" i="6"/>
  <c r="H1234" i="6" s="1"/>
  <c r="H1235" i="6" s="1"/>
  <c r="F200" i="7" s="1"/>
  <c r="G791" i="6" s="1"/>
  <c r="H791" i="6" s="1"/>
  <c r="I880" i="6"/>
  <c r="K880" i="6" s="1"/>
  <c r="F1064" i="6"/>
  <c r="L1064" i="6" s="1"/>
  <c r="I1260" i="6"/>
  <c r="J1260" i="6" s="1"/>
  <c r="J517" i="6"/>
  <c r="L517" i="6" s="1"/>
  <c r="I1000" i="6"/>
  <c r="J1000" i="6" s="1"/>
  <c r="J1057" i="6"/>
  <c r="G171" i="7" s="1"/>
  <c r="I371" i="8" s="1"/>
  <c r="J371" i="8" s="1"/>
  <c r="F595" i="6"/>
  <c r="L595" i="6" s="1"/>
  <c r="I986" i="6"/>
  <c r="J986" i="6" s="1"/>
  <c r="G1083" i="6"/>
  <c r="H1083" i="6" s="1"/>
  <c r="J1340" i="6"/>
  <c r="J1341" i="6" s="1"/>
  <c r="G219" i="7" s="1"/>
  <c r="H219" i="7" s="1"/>
  <c r="K447" i="6"/>
  <c r="L886" i="6"/>
  <c r="L86" i="6"/>
  <c r="H90" i="6"/>
  <c r="F16" i="7" s="1"/>
  <c r="F389" i="6"/>
  <c r="E63" i="7" s="1"/>
  <c r="E438" i="8"/>
  <c r="F438" i="8" s="1"/>
  <c r="K1254" i="6"/>
  <c r="L914" i="6"/>
  <c r="I1007" i="6"/>
  <c r="J1007" i="6" s="1"/>
  <c r="L755" i="6"/>
  <c r="K686" i="6"/>
  <c r="J1156" i="6"/>
  <c r="J1159" i="6" s="1"/>
  <c r="G187" i="7" s="1"/>
  <c r="I1163" i="6" s="1"/>
  <c r="J1163" i="6" s="1"/>
  <c r="J1164" i="6" s="1"/>
  <c r="G188" i="7" s="1"/>
  <c r="I207" i="8" s="1"/>
  <c r="J207" i="8" s="1"/>
  <c r="J267" i="6"/>
  <c r="L267" i="6" s="1"/>
  <c r="H172" i="6"/>
  <c r="F26" i="7" s="1"/>
  <c r="G31" i="8" s="1"/>
  <c r="H31" i="8" s="1"/>
  <c r="L247" i="6"/>
  <c r="K405" i="6"/>
  <c r="F1229" i="6"/>
  <c r="E199" i="7" s="1"/>
  <c r="E1234" i="6" s="1"/>
  <c r="F1234" i="6" s="1"/>
  <c r="F1235" i="6" s="1"/>
  <c r="E200" i="7" s="1"/>
  <c r="E791" i="6" s="1"/>
  <c r="F791" i="6" s="1"/>
  <c r="G1210" i="6"/>
  <c r="H1210" i="6" s="1"/>
  <c r="H1211" i="6" s="1"/>
  <c r="F196" i="7" s="1"/>
  <c r="G198" i="8" s="1"/>
  <c r="H198" i="8" s="1"/>
  <c r="J138" i="6"/>
  <c r="G23" i="7" s="1"/>
  <c r="I29" i="8" s="1"/>
  <c r="J29" i="8" s="1"/>
  <c r="J51" i="8" s="1"/>
  <c r="I8" i="9" s="1"/>
  <c r="J8" i="9" s="1"/>
  <c r="J1370" i="6"/>
  <c r="J1371" i="6" s="1"/>
  <c r="G222" i="7" s="1"/>
  <c r="G1349" i="6"/>
  <c r="H1349" i="6" s="1"/>
  <c r="G1350" i="6" s="1"/>
  <c r="H1350" i="6" s="1"/>
  <c r="L1350" i="6" s="1"/>
  <c r="F1310" i="6"/>
  <c r="L1310" i="6" s="1"/>
  <c r="K1310" i="6"/>
  <c r="K981" i="6"/>
  <c r="J981" i="6"/>
  <c r="J982" i="6" s="1"/>
  <c r="H152" i="7"/>
  <c r="F437" i="6"/>
  <c r="L437" i="6" s="1"/>
  <c r="L467" i="8"/>
  <c r="K361" i="6"/>
  <c r="K441" i="6"/>
  <c r="F159" i="6"/>
  <c r="E25" i="7" s="1"/>
  <c r="E171" i="6" s="1"/>
  <c r="K171" i="6" s="1"/>
  <c r="F404" i="6"/>
  <c r="L404" i="6" s="1"/>
  <c r="J225" i="6"/>
  <c r="G35" i="7" s="1"/>
  <c r="I278" i="8" s="1"/>
  <c r="J278" i="8" s="1"/>
  <c r="G1089" i="6"/>
  <c r="H1089" i="6" s="1"/>
  <c r="H1090" i="6" s="1"/>
  <c r="F176" i="7" s="1"/>
  <c r="G368" i="8" s="1"/>
  <c r="H368" i="8" s="1"/>
  <c r="K1282" i="6"/>
  <c r="E530" i="6"/>
  <c r="K530" i="6" s="1"/>
  <c r="K6" i="6"/>
  <c r="K27" i="6"/>
  <c r="F27" i="6"/>
  <c r="E1114" i="6"/>
  <c r="H1115" i="6"/>
  <c r="F180" i="7" s="1"/>
  <c r="G1054" i="6" s="1"/>
  <c r="H1054" i="6" s="1"/>
  <c r="H1057" i="6" s="1"/>
  <c r="F171" i="7" s="1"/>
  <c r="G371" i="8" s="1"/>
  <c r="H371" i="8" s="1"/>
  <c r="L5" i="6"/>
  <c r="F435" i="8"/>
  <c r="E23" i="9" s="1"/>
  <c r="F23" i="9" s="1"/>
  <c r="L23" i="9" s="1"/>
  <c r="L414" i="8"/>
  <c r="F41" i="6"/>
  <c r="K41" i="6"/>
  <c r="L826" i="6"/>
  <c r="E74" i="7"/>
  <c r="H74" i="7" s="1"/>
  <c r="L467" i="6"/>
  <c r="F718" i="6"/>
  <c r="L718" i="6" s="1"/>
  <c r="K718" i="6"/>
  <c r="F80" i="6"/>
  <c r="K80" i="6"/>
  <c r="F666" i="6"/>
  <c r="L666" i="6" s="1"/>
  <c r="K666" i="6"/>
  <c r="F1214" i="6"/>
  <c r="L1214" i="6" s="1"/>
  <c r="K1214" i="6"/>
  <c r="E1261" i="6"/>
  <c r="F1261" i="6" s="1"/>
  <c r="E1008" i="6"/>
  <c r="F1008" i="6" s="1"/>
  <c r="E1015" i="6"/>
  <c r="F1015" i="6" s="1"/>
  <c r="K1145" i="6"/>
  <c r="F1145" i="6"/>
  <c r="F891" i="6"/>
  <c r="L891" i="6" s="1"/>
  <c r="K891" i="6"/>
  <c r="F1191" i="6"/>
  <c r="L1191" i="6" s="1"/>
  <c r="K1191" i="6"/>
  <c r="L515" i="6"/>
  <c r="F518" i="6"/>
  <c r="E84" i="7" s="1"/>
  <c r="E522" i="6" s="1"/>
  <c r="F522" i="6" s="1"/>
  <c r="F523" i="6" s="1"/>
  <c r="F225" i="6"/>
  <c r="E35" i="7" s="1"/>
  <c r="E278" i="8" s="1"/>
  <c r="F278" i="8" s="1"/>
  <c r="L217" i="6"/>
  <c r="F929" i="6"/>
  <c r="L929" i="6" s="1"/>
  <c r="K929" i="6"/>
  <c r="F751" i="6"/>
  <c r="L751" i="6" s="1"/>
  <c r="K751" i="6"/>
  <c r="F1050" i="6"/>
  <c r="K1050" i="6"/>
  <c r="H770" i="6"/>
  <c r="F120" i="7" s="1"/>
  <c r="G773" i="6" s="1"/>
  <c r="H773" i="6" s="1"/>
  <c r="E987" i="6"/>
  <c r="F987" i="6" s="1"/>
  <c r="L874" i="6"/>
  <c r="L1112" i="6"/>
  <c r="E1001" i="6"/>
  <c r="F1001" i="6" s="1"/>
  <c r="K874" i="6"/>
  <c r="K1358" i="6"/>
  <c r="H1358" i="6"/>
  <c r="L1358" i="6" s="1"/>
  <c r="H1121" i="6"/>
  <c r="F181" i="7" s="1"/>
  <c r="G1106" i="6" s="1"/>
  <c r="H1106" i="6" s="1"/>
  <c r="H1109" i="6" s="1"/>
  <c r="F179" i="7" s="1"/>
  <c r="G370" i="8" s="1"/>
  <c r="H370" i="8" s="1"/>
  <c r="L1119" i="6"/>
  <c r="E1120" i="6"/>
  <c r="F802" i="6"/>
  <c r="K802" i="6"/>
  <c r="L840" i="6"/>
  <c r="H971" i="6"/>
  <c r="F157" i="7" s="1"/>
  <c r="G975" i="6" s="1"/>
  <c r="H975" i="6" s="1"/>
  <c r="H976" i="6" s="1"/>
  <c r="F158" i="7" s="1"/>
  <c r="G149" i="8" s="1"/>
  <c r="I970" i="6"/>
  <c r="K970" i="6" s="1"/>
  <c r="F806" i="6"/>
  <c r="K806" i="6"/>
  <c r="L969" i="6"/>
  <c r="H605" i="6"/>
  <c r="F94" i="7" s="1"/>
  <c r="G574" i="6" s="1"/>
  <c r="H574" i="6" s="1"/>
  <c r="E604" i="6"/>
  <c r="F604" i="6" s="1"/>
  <c r="L604" i="6" s="1"/>
  <c r="I603" i="6"/>
  <c r="F985" i="6"/>
  <c r="L985" i="6" s="1"/>
  <c r="K985" i="6"/>
  <c r="J1205" i="6"/>
  <c r="K1205" i="6"/>
  <c r="F974" i="6"/>
  <c r="L974" i="6" s="1"/>
  <c r="K974" i="6"/>
  <c r="K855" i="6"/>
  <c r="F855" i="6"/>
  <c r="L855" i="6" s="1"/>
  <c r="K119" i="6"/>
  <c r="F119" i="6"/>
  <c r="F1259" i="6"/>
  <c r="L1259" i="6" s="1"/>
  <c r="K1259" i="6"/>
  <c r="G143" i="7"/>
  <c r="L888" i="6"/>
  <c r="F815" i="6"/>
  <c r="K815" i="6"/>
  <c r="F7" i="6"/>
  <c r="L7" i="6" s="1"/>
  <c r="K7" i="6"/>
  <c r="L1222" i="6"/>
  <c r="F1223" i="6"/>
  <c r="E198" i="7" s="1"/>
  <c r="E1193" i="6" s="1"/>
  <c r="F1193" i="6" s="1"/>
  <c r="F845" i="6"/>
  <c r="L845" i="6" s="1"/>
  <c r="K845" i="6"/>
  <c r="L324" i="6"/>
  <c r="F859" i="6"/>
  <c r="K859" i="6"/>
  <c r="K956" i="6"/>
  <c r="F956" i="6"/>
  <c r="L956" i="6" s="1"/>
  <c r="J31" i="9"/>
  <c r="I30" i="9" s="1"/>
  <c r="J30" i="9" s="1"/>
  <c r="I509" i="6"/>
  <c r="J509" i="6" s="1"/>
  <c r="I503" i="6"/>
  <c r="J503" i="6" s="1"/>
  <c r="I1307" i="6"/>
  <c r="J1307" i="6" s="1"/>
  <c r="J1311" i="6" s="1"/>
  <c r="G213" i="7" s="1"/>
  <c r="I1298" i="6" s="1"/>
  <c r="J1298" i="6" s="1"/>
  <c r="J1299" i="6" s="1"/>
  <c r="G211" i="7" s="1"/>
  <c r="I462" i="8" s="1"/>
  <c r="J462" i="8" s="1"/>
  <c r="J248" i="6"/>
  <c r="L248" i="6" s="1"/>
  <c r="L558" i="6"/>
  <c r="J559" i="6"/>
  <c r="G89" i="7" s="1"/>
  <c r="I250" i="8" s="1"/>
  <c r="J250" i="8" s="1"/>
  <c r="F452" i="6"/>
  <c r="L452" i="6" s="1"/>
  <c r="K452" i="6"/>
  <c r="F1168" i="6"/>
  <c r="L1168" i="6" s="1"/>
  <c r="K1168" i="6"/>
  <c r="F699" i="6"/>
  <c r="L699" i="6" s="1"/>
  <c r="K1100" i="6"/>
  <c r="F1100" i="6"/>
  <c r="K34" i="6"/>
  <c r="F34" i="6"/>
  <c r="J869" i="6"/>
  <c r="G140" i="7" s="1"/>
  <c r="I313" i="8" s="1"/>
  <c r="J313" i="8" s="1"/>
  <c r="L108" i="6"/>
  <c r="L1330" i="6"/>
  <c r="K1126" i="6"/>
  <c r="K87" i="6"/>
  <c r="F87" i="6"/>
  <c r="F705" i="6"/>
  <c r="L705" i="6" s="1"/>
  <c r="K705" i="6"/>
  <c r="F732" i="6"/>
  <c r="L732" i="6" s="1"/>
  <c r="K732" i="6"/>
  <c r="F13" i="6"/>
  <c r="K13" i="6"/>
  <c r="F844" i="6"/>
  <c r="K844" i="6"/>
  <c r="F415" i="6"/>
  <c r="L415" i="6" s="1"/>
  <c r="H531" i="6"/>
  <c r="F86" i="7" s="1"/>
  <c r="G724" i="6" s="1"/>
  <c r="H724" i="6" s="1"/>
  <c r="E1180" i="6"/>
  <c r="F1180" i="6" s="1"/>
  <c r="F672" i="6"/>
  <c r="L672" i="6" s="1"/>
  <c r="K672" i="6"/>
  <c r="K653" i="6"/>
  <c r="F653" i="6"/>
  <c r="L653" i="6" s="1"/>
  <c r="F863" i="6"/>
  <c r="K863" i="6"/>
  <c r="F679" i="6"/>
  <c r="L679" i="6" s="1"/>
  <c r="K679" i="6"/>
  <c r="F52" i="6"/>
  <c r="K52" i="6"/>
  <c r="F839" i="6"/>
  <c r="K839" i="6"/>
  <c r="K1132" i="6"/>
  <c r="K287" i="6"/>
  <c r="F287" i="6"/>
  <c r="H217" i="7"/>
  <c r="F483" i="6"/>
  <c r="L483" i="6" s="1"/>
  <c r="K483" i="6"/>
  <c r="F854" i="6"/>
  <c r="K854" i="6"/>
  <c r="F1102" i="6"/>
  <c r="L1102" i="6" s="1"/>
  <c r="K1102" i="6"/>
  <c r="K20" i="6"/>
  <c r="F20" i="6"/>
  <c r="F647" i="6"/>
  <c r="L647" i="6" s="1"/>
  <c r="K647" i="6"/>
  <c r="K59" i="6"/>
  <c r="F59" i="6"/>
  <c r="L66" i="6"/>
  <c r="F1240" i="6"/>
  <c r="F109" i="6"/>
  <c r="F111" i="6" s="1"/>
  <c r="H303" i="6"/>
  <c r="F47" i="7" s="1"/>
  <c r="F827" i="6"/>
  <c r="L827" i="6" s="1"/>
  <c r="K827" i="6"/>
  <c r="F414" i="6"/>
  <c r="L414" i="6" s="1"/>
  <c r="K414" i="6"/>
  <c r="K73" i="6"/>
  <c r="F73" i="6"/>
  <c r="K108" i="6"/>
  <c r="K1275" i="6"/>
  <c r="F1275" i="6"/>
  <c r="K131" i="6"/>
  <c r="J920" i="6"/>
  <c r="L920" i="6" s="1"/>
  <c r="E1186" i="6"/>
  <c r="F1186" i="6" s="1"/>
  <c r="L1281" i="6"/>
  <c r="F1255" i="6"/>
  <c r="L1255" i="6" s="1"/>
  <c r="K1255" i="6"/>
  <c r="F1179" i="6"/>
  <c r="L1179" i="6" s="1"/>
  <c r="K1179" i="6"/>
  <c r="K849" i="6"/>
  <c r="F849" i="6"/>
  <c r="G1016" i="6"/>
  <c r="H1016" i="6" s="1"/>
  <c r="G1002" i="6"/>
  <c r="H1002" i="6" s="1"/>
  <c r="G225" i="8"/>
  <c r="H225" i="8" s="1"/>
  <c r="G575" i="6"/>
  <c r="H575" i="6" s="1"/>
  <c r="G1009" i="6"/>
  <c r="H1009" i="6" s="1"/>
  <c r="G995" i="6"/>
  <c r="H995" i="6" s="1"/>
  <c r="H174" i="7"/>
  <c r="E1094" i="6"/>
  <c r="E1088" i="6"/>
  <c r="E1082" i="6"/>
  <c r="G268" i="6"/>
  <c r="H268" i="6" s="1"/>
  <c r="H269" i="6" s="1"/>
  <c r="F42" i="7" s="1"/>
  <c r="G79" i="8" s="1"/>
  <c r="H79" i="8" s="1"/>
  <c r="G276" i="6"/>
  <c r="H276" i="6" s="1"/>
  <c r="H277" i="6" s="1"/>
  <c r="F43" i="7" s="1"/>
  <c r="G80" i="8" s="1"/>
  <c r="H80" i="8" s="1"/>
  <c r="I489" i="6"/>
  <c r="J489" i="6" s="1"/>
  <c r="J490" i="6" s="1"/>
  <c r="G79" i="7" s="1"/>
  <c r="I344" i="8" s="1"/>
  <c r="J344" i="8" s="1"/>
  <c r="I475" i="6"/>
  <c r="J475" i="6" s="1"/>
  <c r="J476" i="6" s="1"/>
  <c r="G76" i="7" s="1"/>
  <c r="I484" i="6"/>
  <c r="J484" i="6" s="1"/>
  <c r="J485" i="6" s="1"/>
  <c r="G78" i="7" s="1"/>
  <c r="I226" i="8" s="1"/>
  <c r="J226" i="8" s="1"/>
  <c r="G1307" i="6"/>
  <c r="H1307" i="6" s="1"/>
  <c r="H1311" i="6" s="1"/>
  <c r="F213" i="7" s="1"/>
  <c r="G509" i="6"/>
  <c r="H509" i="6" s="1"/>
  <c r="G503" i="6"/>
  <c r="H503" i="6" s="1"/>
  <c r="H49" i="7"/>
  <c r="G127" i="8"/>
  <c r="G310" i="6"/>
  <c r="H310" i="6" s="1"/>
  <c r="H311" i="6" s="1"/>
  <c r="F48" i="7" s="1"/>
  <c r="G126" i="8" s="1"/>
  <c r="H126" i="8" s="1"/>
  <c r="G328" i="6"/>
  <c r="H328" i="6" s="1"/>
  <c r="G942" i="6"/>
  <c r="H942" i="6" s="1"/>
  <c r="G924" i="6"/>
  <c r="H924" i="6" s="1"/>
  <c r="G341" i="6"/>
  <c r="H341" i="6" s="1"/>
  <c r="G913" i="6"/>
  <c r="H913" i="6" s="1"/>
  <c r="H915" i="6" s="1"/>
  <c r="F148" i="7" s="1"/>
  <c r="G925" i="6" s="1"/>
  <c r="H925" i="6" s="1"/>
  <c r="G493" i="6"/>
  <c r="H493" i="6" s="1"/>
  <c r="H59" i="7"/>
  <c r="E272" i="8"/>
  <c r="I1150" i="6"/>
  <c r="G796" i="6"/>
  <c r="H796" i="6" s="1"/>
  <c r="G778" i="6"/>
  <c r="H778" i="6" s="1"/>
  <c r="F489" i="6"/>
  <c r="L868" i="6"/>
  <c r="L962" i="6"/>
  <c r="L390" i="8"/>
  <c r="H34" i="7"/>
  <c r="E35" i="8"/>
  <c r="F1289" i="6"/>
  <c r="E504" i="6"/>
  <c r="E510" i="6"/>
  <c r="F958" i="6"/>
  <c r="K958" i="6"/>
  <c r="G1014" i="6"/>
  <c r="H1014" i="6" s="1"/>
  <c r="G1000" i="6"/>
  <c r="H1000" i="6" s="1"/>
  <c r="G986" i="6"/>
  <c r="H986" i="6" s="1"/>
  <c r="G1260" i="6"/>
  <c r="H1260" i="6" s="1"/>
  <c r="G1007" i="6"/>
  <c r="H1007" i="6" s="1"/>
  <c r="F475" i="6"/>
  <c r="K914" i="6"/>
  <c r="G401" i="6"/>
  <c r="H401" i="6" s="1"/>
  <c r="G413" i="6"/>
  <c r="H413" i="6" s="1"/>
  <c r="F464" i="8"/>
  <c r="L464" i="8" s="1"/>
  <c r="K464" i="8"/>
  <c r="E440" i="6"/>
  <c r="E450" i="6"/>
  <c r="H132" i="7"/>
  <c r="G305" i="8"/>
  <c r="H141" i="7"/>
  <c r="E311" i="8"/>
  <c r="I1031" i="6"/>
  <c r="J1031" i="6" s="1"/>
  <c r="I1036" i="6"/>
  <c r="J1036" i="6" s="1"/>
  <c r="G1036" i="6"/>
  <c r="H1036" i="6" s="1"/>
  <c r="G1031" i="6"/>
  <c r="H1031" i="6" s="1"/>
  <c r="F1192" i="6"/>
  <c r="F484" i="6"/>
  <c r="L176" i="6"/>
  <c r="L1362" i="6"/>
  <c r="H20" i="7"/>
  <c r="E1306" i="6"/>
  <c r="E1294" i="6"/>
  <c r="E1283" i="6"/>
  <c r="E1277" i="6"/>
  <c r="G573" i="6"/>
  <c r="H573" i="6" s="1"/>
  <c r="G685" i="6"/>
  <c r="H685" i="6" s="1"/>
  <c r="G1288" i="6"/>
  <c r="H1288" i="6" s="1"/>
  <c r="H1290" i="6" s="1"/>
  <c r="F209" i="7" s="1"/>
  <c r="G256" i="8" s="1"/>
  <c r="H256" i="8" s="1"/>
  <c r="G692" i="6"/>
  <c r="H692" i="6" s="1"/>
  <c r="H694" i="6" s="1"/>
  <c r="F109" i="7" s="1"/>
  <c r="G783" i="6" s="1"/>
  <c r="H783" i="6" s="1"/>
  <c r="G1253" i="6"/>
  <c r="H1253" i="6" s="1"/>
  <c r="G698" i="6"/>
  <c r="H698" i="6" s="1"/>
  <c r="H700" i="6" s="1"/>
  <c r="F110" i="7" s="1"/>
  <c r="G991" i="6" s="1"/>
  <c r="H991" i="6" s="1"/>
  <c r="G704" i="6"/>
  <c r="H704" i="6" s="1"/>
  <c r="H706" i="6" s="1"/>
  <c r="F111" i="7" s="1"/>
  <c r="G652" i="6"/>
  <c r="H652" i="6" s="1"/>
  <c r="H654" i="6" s="1"/>
  <c r="F103" i="7" s="1"/>
  <c r="G638" i="6" s="1"/>
  <c r="H638" i="6" s="1"/>
  <c r="G710" i="6"/>
  <c r="H710" i="6" s="1"/>
  <c r="G658" i="6"/>
  <c r="H658" i="6" s="1"/>
  <c r="G717" i="6"/>
  <c r="H717" i="6" s="1"/>
  <c r="G665" i="6"/>
  <c r="H665" i="6" s="1"/>
  <c r="H667" i="6" s="1"/>
  <c r="F105" i="7" s="1"/>
  <c r="G639" i="6" s="1"/>
  <c r="H639" i="6" s="1"/>
  <c r="G671" i="6"/>
  <c r="H671" i="6" s="1"/>
  <c r="G731" i="6"/>
  <c r="H731" i="6" s="1"/>
  <c r="G678" i="6"/>
  <c r="H678" i="6" s="1"/>
  <c r="F223" i="7"/>
  <c r="G437" i="8" s="1"/>
  <c r="H437" i="8" s="1"/>
  <c r="K463" i="8"/>
  <c r="F463" i="8"/>
  <c r="L463" i="8" s="1"/>
  <c r="G504" i="6"/>
  <c r="H504" i="6" s="1"/>
  <c r="G510" i="6"/>
  <c r="H510" i="6" s="1"/>
  <c r="G1037" i="6"/>
  <c r="H1037" i="6" s="1"/>
  <c r="G1032" i="6"/>
  <c r="H1032" i="6" s="1"/>
  <c r="F6" i="8"/>
  <c r="F27" i="8" s="1"/>
  <c r="E7" i="9" s="1"/>
  <c r="I1108" i="6"/>
  <c r="J1108" i="6" s="1"/>
  <c r="J1109" i="6" s="1"/>
  <c r="G179" i="7" s="1"/>
  <c r="I1089" i="6"/>
  <c r="J1089" i="6" s="1"/>
  <c r="J1090" i="6" s="1"/>
  <c r="G176" i="7" s="1"/>
  <c r="I368" i="8" s="1"/>
  <c r="J368" i="8" s="1"/>
  <c r="I1083" i="6"/>
  <c r="J1083" i="6" s="1"/>
  <c r="F567" i="6"/>
  <c r="E90" i="7" s="1"/>
  <c r="E251" i="8" s="1"/>
  <c r="F1028" i="6"/>
  <c r="E166" i="7" s="1"/>
  <c r="H166" i="7" s="1"/>
  <c r="F1134" i="6"/>
  <c r="E183" i="7" s="1"/>
  <c r="E1093" i="6" s="1"/>
  <c r="K467" i="8"/>
  <c r="F260" i="6"/>
  <c r="F259" i="6"/>
  <c r="I310" i="6"/>
  <c r="J310" i="6" s="1"/>
  <c r="J311" i="6" s="1"/>
  <c r="G48" i="7" s="1"/>
  <c r="I126" i="8" s="1"/>
  <c r="J126" i="8" s="1"/>
  <c r="J147" i="8" s="1"/>
  <c r="I12" i="9" s="1"/>
  <c r="J12" i="9" s="1"/>
  <c r="I328" i="6"/>
  <c r="J328" i="6" s="1"/>
  <c r="I942" i="6"/>
  <c r="J942" i="6" s="1"/>
  <c r="I924" i="6"/>
  <c r="J924" i="6" s="1"/>
  <c r="I341" i="6"/>
  <c r="J341" i="6" s="1"/>
  <c r="I913" i="6"/>
  <c r="J913" i="6" s="1"/>
  <c r="J915" i="6" s="1"/>
  <c r="G148" i="7" s="1"/>
  <c r="I925" i="6" s="1"/>
  <c r="J925" i="6" s="1"/>
  <c r="I493" i="6"/>
  <c r="J493" i="6" s="1"/>
  <c r="H77" i="7"/>
  <c r="G343" i="8"/>
  <c r="F928" i="6"/>
  <c r="E1215" i="6"/>
  <c r="E1210" i="6"/>
  <c r="K558" i="6"/>
  <c r="F29" i="8"/>
  <c r="F313" i="8"/>
  <c r="F468" i="8"/>
  <c r="I1357" i="6"/>
  <c r="J1357" i="6" s="1"/>
  <c r="J1359" i="6" s="1"/>
  <c r="G221" i="7" s="1"/>
  <c r="I56" i="8" s="1"/>
  <c r="J56" i="8" s="1"/>
  <c r="I1349" i="6"/>
  <c r="H128" i="7"/>
  <c r="I302" i="8"/>
  <c r="I1037" i="6"/>
  <c r="J1037" i="6" s="1"/>
  <c r="I1032" i="6"/>
  <c r="J1032" i="6" s="1"/>
  <c r="G1294" i="6"/>
  <c r="H1294" i="6" s="1"/>
  <c r="H1295" i="6" s="1"/>
  <c r="F210" i="7" s="1"/>
  <c r="G257" i="8" s="1"/>
  <c r="H257" i="8" s="1"/>
  <c r="G1283" i="6"/>
  <c r="H1283" i="6" s="1"/>
  <c r="H1284" i="6" s="1"/>
  <c r="F208" i="7" s="1"/>
  <c r="G200" i="8" s="1"/>
  <c r="H200" i="8" s="1"/>
  <c r="G1277" i="6"/>
  <c r="H1277" i="6" s="1"/>
  <c r="H1278" i="6" s="1"/>
  <c r="F207" i="7" s="1"/>
  <c r="G201" i="8" s="1"/>
  <c r="H201" i="8" s="1"/>
  <c r="F465" i="8"/>
  <c r="H75" i="7"/>
  <c r="H225" i="6"/>
  <c r="F35" i="7" s="1"/>
  <c r="G278" i="8" s="1"/>
  <c r="H278" i="8" s="1"/>
  <c r="L300" i="6"/>
  <c r="L1344" i="6"/>
  <c r="L53" i="8"/>
  <c r="F531" i="8"/>
  <c r="E27" i="9" s="1"/>
  <c r="F27" i="9" s="1"/>
  <c r="L27" i="9" s="1"/>
  <c r="L511" i="8"/>
  <c r="L531" i="8" s="1"/>
  <c r="L533" i="8"/>
  <c r="E536" i="8" s="1"/>
  <c r="L26" i="9"/>
  <c r="L485" i="8"/>
  <c r="L507" i="8" s="1"/>
  <c r="K26" i="9"/>
  <c r="L413" i="8"/>
  <c r="L312" i="8"/>
  <c r="L125" i="8"/>
  <c r="I892" i="6"/>
  <c r="J892" i="6" s="1"/>
  <c r="J893" i="6" s="1"/>
  <c r="G144" i="7" s="1"/>
  <c r="I345" i="8" s="1"/>
  <c r="J345" i="8" s="1"/>
  <c r="G897" i="6"/>
  <c r="H897" i="6" s="1"/>
  <c r="H898" i="6" s="1"/>
  <c r="F145" i="7" s="1"/>
  <c r="G346" i="8" s="1"/>
  <c r="H346" i="8" s="1"/>
  <c r="H224" i="7"/>
  <c r="E897" i="6"/>
  <c r="E892" i="6"/>
  <c r="L1381" i="6"/>
  <c r="J1334" i="6"/>
  <c r="L1323" i="6"/>
  <c r="F1325" i="6"/>
  <c r="L1320" i="6"/>
  <c r="L1319" i="6"/>
  <c r="H215" i="7"/>
  <c r="H214" i="7"/>
  <c r="L1316" i="6"/>
  <c r="L1287" i="6"/>
  <c r="L1271" i="6"/>
  <c r="J1272" i="6"/>
  <c r="L1266" i="6"/>
  <c r="J1267" i="6"/>
  <c r="I789" i="6"/>
  <c r="J1223" i="6"/>
  <c r="L1197" i="6"/>
  <c r="I1175" i="6"/>
  <c r="H1176" i="6"/>
  <c r="L1144" i="6"/>
  <c r="L1139" i="6"/>
  <c r="F1140" i="6"/>
  <c r="G1081" i="6"/>
  <c r="H1081" i="6" s="1"/>
  <c r="L1132" i="6"/>
  <c r="K1133" i="6"/>
  <c r="H1133" i="6"/>
  <c r="L1127" i="6"/>
  <c r="K1087" i="6"/>
  <c r="L1087" i="6"/>
  <c r="L1124" i="6"/>
  <c r="H182" i="7"/>
  <c r="L1101" i="6"/>
  <c r="H1073" i="6"/>
  <c r="K1073" i="6"/>
  <c r="L1072" i="6"/>
  <c r="F1074" i="6"/>
  <c r="K1072" i="6"/>
  <c r="L1060" i="6"/>
  <c r="F1022" i="6"/>
  <c r="K1022" i="6"/>
  <c r="L1013" i="6"/>
  <c r="L1006" i="6"/>
  <c r="L994" i="6"/>
  <c r="J951" i="6"/>
  <c r="J952" i="6" s="1"/>
  <c r="G154" i="7" s="1"/>
  <c r="H151" i="7"/>
  <c r="E930" i="6"/>
  <c r="L919" i="6"/>
  <c r="I909" i="6"/>
  <c r="H910" i="6"/>
  <c r="H146" i="7"/>
  <c r="L904" i="6"/>
  <c r="L903" i="6"/>
  <c r="L875" i="6"/>
  <c r="L831" i="6"/>
  <c r="L832" i="6"/>
  <c r="L814" i="6"/>
  <c r="L810" i="6"/>
  <c r="L811" i="6"/>
  <c r="L757" i="6"/>
  <c r="L749" i="6"/>
  <c r="L737" i="6"/>
  <c r="L703" i="6"/>
  <c r="L684" i="6"/>
  <c r="J594" i="6"/>
  <c r="L594" i="6" s="1"/>
  <c r="F586" i="6"/>
  <c r="J585" i="6"/>
  <c r="L570" i="6"/>
  <c r="K566" i="6"/>
  <c r="J567" i="6"/>
  <c r="G90" i="7" s="1"/>
  <c r="L562" i="6"/>
  <c r="F555" i="6"/>
  <c r="L544" i="6"/>
  <c r="L543" i="6"/>
  <c r="F551" i="6"/>
  <c r="E88" i="7" s="1"/>
  <c r="L480" i="6"/>
  <c r="L479" i="6"/>
  <c r="L466" i="6"/>
  <c r="I433" i="6"/>
  <c r="H434" i="6"/>
  <c r="F69" i="7" s="1"/>
  <c r="L431" i="6"/>
  <c r="J427" i="6"/>
  <c r="L425" i="6"/>
  <c r="F428" i="6"/>
  <c r="I406" i="6"/>
  <c r="J406" i="6" s="1"/>
  <c r="G406" i="6"/>
  <c r="H406" i="6" s="1"/>
  <c r="L420" i="6"/>
  <c r="F422" i="6"/>
  <c r="L410" i="6"/>
  <c r="L398" i="6"/>
  <c r="J394" i="6"/>
  <c r="L392" i="6"/>
  <c r="F395" i="6"/>
  <c r="H389" i="6"/>
  <c r="F63" i="7" s="1"/>
  <c r="I388" i="6"/>
  <c r="K376" i="6"/>
  <c r="K375" i="6"/>
  <c r="L375" i="6"/>
  <c r="L374" i="6"/>
  <c r="H371" i="6"/>
  <c r="I370" i="6"/>
  <c r="L366" i="6"/>
  <c r="L365" i="6"/>
  <c r="F358" i="6"/>
  <c r="K358" i="6"/>
  <c r="J352" i="6"/>
  <c r="K352" i="6"/>
  <c r="J347" i="6"/>
  <c r="K347" i="6"/>
  <c r="L322" i="6"/>
  <c r="F325" i="6"/>
  <c r="E50" i="7"/>
  <c r="L315" i="6"/>
  <c r="L314" i="6"/>
  <c r="L308" i="6"/>
  <c r="K308" i="6"/>
  <c r="L306" i="6"/>
  <c r="L295" i="6"/>
  <c r="F297" i="6"/>
  <c r="E46" i="7" s="1"/>
  <c r="L293" i="6"/>
  <c r="L289" i="6"/>
  <c r="J290" i="6"/>
  <c r="H283" i="6"/>
  <c r="F44" i="7" s="1"/>
  <c r="G114" i="8" s="1"/>
  <c r="I282" i="6"/>
  <c r="J275" i="6"/>
  <c r="L275" i="6" s="1"/>
  <c r="J269" i="6"/>
  <c r="L255" i="6"/>
  <c r="H236" i="6"/>
  <c r="F37" i="7" s="1"/>
  <c r="G242" i="6" s="1"/>
  <c r="H242" i="6" s="1"/>
  <c r="I235" i="6"/>
  <c r="L216" i="6"/>
  <c r="H27" i="7"/>
  <c r="L177" i="6"/>
  <c r="K153" i="6"/>
  <c r="L153" i="6"/>
  <c r="K152" i="6"/>
  <c r="L149" i="6"/>
  <c r="E150" i="6"/>
  <c r="E147" i="6"/>
  <c r="K147" i="6" s="1"/>
  <c r="H137" i="6"/>
  <c r="L137" i="6" s="1"/>
  <c r="K134" i="6"/>
  <c r="L134" i="6"/>
  <c r="L127" i="6"/>
  <c r="F102" i="6"/>
  <c r="L102" i="6" s="1"/>
  <c r="L94" i="6"/>
  <c r="E95" i="6"/>
  <c r="L51" i="6"/>
  <c r="L12" i="6"/>
  <c r="L6" i="6"/>
  <c r="H87" i="7" l="1"/>
  <c r="J622" i="6"/>
  <c r="G97" i="7" s="1"/>
  <c r="I372" i="8" s="1"/>
  <c r="J372" i="8" s="1"/>
  <c r="F391" i="8"/>
  <c r="L391" i="8" s="1"/>
  <c r="F596" i="6"/>
  <c r="E93" i="7" s="1"/>
  <c r="J1084" i="6"/>
  <c r="G175" i="7" s="1"/>
  <c r="I367" i="8" s="1"/>
  <c r="J367" i="8" s="1"/>
  <c r="H459" i="8"/>
  <c r="G24" i="9" s="1"/>
  <c r="H24" i="9" s="1"/>
  <c r="K536" i="8"/>
  <c r="F536" i="8"/>
  <c r="J1229" i="6"/>
  <c r="G199" i="7" s="1"/>
  <c r="I1234" i="6" s="1"/>
  <c r="K31" i="9"/>
  <c r="L30" i="9"/>
  <c r="T30" i="9" s="1"/>
  <c r="J518" i="6"/>
  <c r="G84" i="7" s="1"/>
  <c r="L313" i="8"/>
  <c r="E494" i="6"/>
  <c r="F494" i="6" s="1"/>
  <c r="E329" i="6"/>
  <c r="F329" i="6" s="1"/>
  <c r="G119" i="8"/>
  <c r="H119" i="8" s="1"/>
  <c r="H1397" i="6"/>
  <c r="J1397" i="6"/>
  <c r="G1008" i="6"/>
  <c r="H1008" i="6" s="1"/>
  <c r="H140" i="7"/>
  <c r="L869" i="6"/>
  <c r="G1001" i="6"/>
  <c r="H1001" i="6" s="1"/>
  <c r="K313" i="8"/>
  <c r="E943" i="6"/>
  <c r="F943" i="6" s="1"/>
  <c r="F823" i="6"/>
  <c r="K30" i="9"/>
  <c r="E31" i="13" s="1"/>
  <c r="D31" i="12" s="1"/>
  <c r="F31" i="12" s="1"/>
  <c r="L31" i="9"/>
  <c r="F1065" i="6"/>
  <c r="L1065" i="6" s="1"/>
  <c r="J1376" i="6"/>
  <c r="G223" i="7" s="1"/>
  <c r="I437" i="8" s="1"/>
  <c r="J437" i="8" s="1"/>
  <c r="L69" i="6"/>
  <c r="I1302" i="6"/>
  <c r="J1302" i="6" s="1"/>
  <c r="J1303" i="6" s="1"/>
  <c r="G212" i="7" s="1"/>
  <c r="I461" i="8" s="1"/>
  <c r="J461" i="8" s="1"/>
  <c r="H13" i="7"/>
  <c r="I504" i="6"/>
  <c r="J504" i="6" s="1"/>
  <c r="L981" i="6"/>
  <c r="L1156" i="6"/>
  <c r="F1159" i="6"/>
  <c r="E187" i="7" s="1"/>
  <c r="E1163" i="6" s="1"/>
  <c r="L1370" i="6"/>
  <c r="E36" i="7"/>
  <c r="H36" i="7" s="1"/>
  <c r="H22" i="7"/>
  <c r="F530" i="6"/>
  <c r="L1341" i="6"/>
  <c r="L1340" i="6"/>
  <c r="H996" i="6"/>
  <c r="F161" i="7" s="1"/>
  <c r="G151" i="8" s="1"/>
  <c r="H151" i="8" s="1"/>
  <c r="H1262" i="6"/>
  <c r="F204" i="7" s="1"/>
  <c r="G987" i="6"/>
  <c r="H987" i="6" s="1"/>
  <c r="H988" i="6" s="1"/>
  <c r="F160" i="7" s="1"/>
  <c r="G150" i="8" s="1"/>
  <c r="H150" i="8" s="1"/>
  <c r="J529" i="6"/>
  <c r="J531" i="6" s="1"/>
  <c r="G86" i="7" s="1"/>
  <c r="I724" i="6" s="1"/>
  <c r="J724" i="6" s="1"/>
  <c r="G1252" i="6"/>
  <c r="H1252" i="6" s="1"/>
  <c r="H1256" i="6" s="1"/>
  <c r="F203" i="7" s="1"/>
  <c r="G255" i="8" s="1"/>
  <c r="H255" i="8" s="1"/>
  <c r="H25" i="7"/>
  <c r="L1043" i="6"/>
  <c r="H1084" i="6"/>
  <c r="F175" i="7" s="1"/>
  <c r="G367" i="8" s="1"/>
  <c r="H367" i="8" s="1"/>
  <c r="L109" i="6"/>
  <c r="L159" i="6"/>
  <c r="E1169" i="6"/>
  <c r="F1169" i="6" s="1"/>
  <c r="J970" i="6"/>
  <c r="L970" i="6" s="1"/>
  <c r="J880" i="6"/>
  <c r="G1015" i="6"/>
  <c r="H1015" i="6" s="1"/>
  <c r="H1017" i="6" s="1"/>
  <c r="F164" i="7" s="1"/>
  <c r="G154" i="8" s="1"/>
  <c r="H154" i="8" s="1"/>
  <c r="G738" i="6"/>
  <c r="H738" i="6" s="1"/>
  <c r="H740" i="6" s="1"/>
  <c r="F116" i="7" s="1"/>
  <c r="G629" i="6" s="1"/>
  <c r="H629" i="6" s="1"/>
  <c r="H630" i="6" s="1"/>
  <c r="F99" i="7" s="1"/>
  <c r="G248" i="8" s="1"/>
  <c r="H248" i="8" s="1"/>
  <c r="L537" i="6"/>
  <c r="I465" i="8"/>
  <c r="J465" i="8" s="1"/>
  <c r="L465" i="8" s="1"/>
  <c r="L1028" i="6"/>
  <c r="I550" i="6"/>
  <c r="J550" i="6" s="1"/>
  <c r="G646" i="6"/>
  <c r="H646" i="6" s="1"/>
  <c r="H648" i="6" s="1"/>
  <c r="F102" i="7" s="1"/>
  <c r="G744" i="6"/>
  <c r="H744" i="6" s="1"/>
  <c r="H746" i="6" s="1"/>
  <c r="F117" i="7" s="1"/>
  <c r="G792" i="6" s="1"/>
  <c r="H792" i="6" s="1"/>
  <c r="L278" i="8"/>
  <c r="H1351" i="6"/>
  <c r="F220" i="7" s="1"/>
  <c r="G55" i="8" s="1"/>
  <c r="H55" i="8" s="1"/>
  <c r="F171" i="6"/>
  <c r="L171" i="6" s="1"/>
  <c r="K1350" i="6"/>
  <c r="H1359" i="6"/>
  <c r="F221" i="7" s="1"/>
  <c r="H138" i="6"/>
  <c r="L138" i="6" s="1"/>
  <c r="L411" i="8"/>
  <c r="F411" i="8"/>
  <c r="E22" i="9" s="1"/>
  <c r="K22" i="9" s="1"/>
  <c r="L435" i="8"/>
  <c r="K23" i="9"/>
  <c r="L802" i="6"/>
  <c r="F803" i="6"/>
  <c r="K1120" i="6"/>
  <c r="F1120" i="6"/>
  <c r="K484" i="6"/>
  <c r="K475" i="6"/>
  <c r="G798" i="6"/>
  <c r="H798" i="6" s="1"/>
  <c r="E14" i="6"/>
  <c r="L13" i="6"/>
  <c r="E21" i="6"/>
  <c r="L20" i="6"/>
  <c r="E53" i="6"/>
  <c r="L52" i="6"/>
  <c r="E74" i="6"/>
  <c r="L73" i="6"/>
  <c r="F807" i="6"/>
  <c r="L806" i="6"/>
  <c r="E81" i="6"/>
  <c r="L80" i="6"/>
  <c r="J921" i="6"/>
  <c r="L921" i="6" s="1"/>
  <c r="L849" i="6"/>
  <c r="F851" i="6"/>
  <c r="F1051" i="6"/>
  <c r="L1050" i="6"/>
  <c r="L815" i="6"/>
  <c r="F817" i="6"/>
  <c r="H1003" i="6"/>
  <c r="F162" i="7" s="1"/>
  <c r="G152" i="8" s="1"/>
  <c r="H152" i="8" s="1"/>
  <c r="F864" i="6"/>
  <c r="L863" i="6"/>
  <c r="F860" i="6"/>
  <c r="L859" i="6"/>
  <c r="F976" i="6"/>
  <c r="E158" i="7" s="1"/>
  <c r="E149" i="8" s="1"/>
  <c r="F149" i="8" s="1"/>
  <c r="F1146" i="6"/>
  <c r="L1145" i="6"/>
  <c r="F828" i="6"/>
  <c r="L1205" i="6"/>
  <c r="J1206" i="6"/>
  <c r="E201" i="7"/>
  <c r="L1240" i="6"/>
  <c r="F290" i="6"/>
  <c r="E45" i="7" s="1"/>
  <c r="E115" i="8" s="1"/>
  <c r="F115" i="8" s="1"/>
  <c r="L287" i="6"/>
  <c r="L41" i="6"/>
  <c r="E42" i="6"/>
  <c r="E1187" i="6"/>
  <c r="F1187" i="6" s="1"/>
  <c r="F1188" i="6" s="1"/>
  <c r="E192" i="7" s="1"/>
  <c r="E784" i="6" s="1"/>
  <c r="F784" i="6" s="1"/>
  <c r="E1199" i="6"/>
  <c r="F1199" i="6" s="1"/>
  <c r="F1200" i="6" s="1"/>
  <c r="E194" i="7" s="1"/>
  <c r="J250" i="6"/>
  <c r="G39" i="7" s="1"/>
  <c r="E1181" i="6"/>
  <c r="F1181" i="6" s="1"/>
  <c r="F1182" i="6" s="1"/>
  <c r="E60" i="6"/>
  <c r="L59" i="6"/>
  <c r="E35" i="6"/>
  <c r="L34" i="6"/>
  <c r="J603" i="6"/>
  <c r="K603" i="6"/>
  <c r="L844" i="6"/>
  <c r="F846" i="6"/>
  <c r="E1276" i="6"/>
  <c r="L1275" i="6"/>
  <c r="F841" i="6"/>
  <c r="L839" i="6"/>
  <c r="F1103" i="6"/>
  <c r="L1100" i="6"/>
  <c r="F605" i="6"/>
  <c r="E94" i="7" s="1"/>
  <c r="E744" i="6" s="1"/>
  <c r="I342" i="8"/>
  <c r="H143" i="7"/>
  <c r="K1114" i="6"/>
  <c r="F1114" i="6"/>
  <c r="E28" i="6"/>
  <c r="L27" i="6"/>
  <c r="K604" i="6"/>
  <c r="H1010" i="6"/>
  <c r="F163" i="7" s="1"/>
  <c r="G153" i="8" s="1"/>
  <c r="H153" i="8" s="1"/>
  <c r="H931" i="6"/>
  <c r="F150" i="7" s="1"/>
  <c r="G173" i="8" s="1"/>
  <c r="H173" i="8" s="1"/>
  <c r="E120" i="6"/>
  <c r="L119" i="6"/>
  <c r="E453" i="6"/>
  <c r="F453" i="6" s="1"/>
  <c r="L453" i="6" s="1"/>
  <c r="E443" i="6"/>
  <c r="F443" i="6" s="1"/>
  <c r="L443" i="6" s="1"/>
  <c r="L854" i="6"/>
  <c r="F856" i="6"/>
  <c r="E88" i="6"/>
  <c r="L87" i="6"/>
  <c r="F9" i="6"/>
  <c r="F7" i="9"/>
  <c r="G411" i="6"/>
  <c r="H411" i="6" s="1"/>
  <c r="H417" i="6" s="1"/>
  <c r="F66" i="7" s="1"/>
  <c r="G221" i="8" s="1"/>
  <c r="H221" i="8" s="1"/>
  <c r="G399" i="6"/>
  <c r="H399" i="6" s="1"/>
  <c r="H407" i="6" s="1"/>
  <c r="F65" i="7" s="1"/>
  <c r="G457" i="6" s="1"/>
  <c r="H457" i="6" s="1"/>
  <c r="H458" i="6" s="1"/>
  <c r="F72" i="7" s="1"/>
  <c r="G223" i="8" s="1"/>
  <c r="H223" i="8" s="1"/>
  <c r="G438" i="6"/>
  <c r="H438" i="6" s="1"/>
  <c r="G448" i="6"/>
  <c r="H448" i="6" s="1"/>
  <c r="F251" i="8"/>
  <c r="H305" i="8"/>
  <c r="K305" i="8"/>
  <c r="F504" i="6"/>
  <c r="G1298" i="6"/>
  <c r="H1298" i="6" s="1"/>
  <c r="H1299" i="6" s="1"/>
  <c r="F211" i="7" s="1"/>
  <c r="G462" i="8" s="1"/>
  <c r="H462" i="8" s="1"/>
  <c r="G1302" i="6"/>
  <c r="H1302" i="6" s="1"/>
  <c r="H1303" i="6" s="1"/>
  <c r="F212" i="7" s="1"/>
  <c r="G461" i="8" s="1"/>
  <c r="H461" i="8" s="1"/>
  <c r="H642" i="6"/>
  <c r="F101" i="7" s="1"/>
  <c r="G258" i="8" s="1"/>
  <c r="H258" i="8" s="1"/>
  <c r="H50" i="7"/>
  <c r="E964" i="6"/>
  <c r="H46" i="7"/>
  <c r="E116" i="8"/>
  <c r="G440" i="6"/>
  <c r="H440" i="6" s="1"/>
  <c r="G450" i="6"/>
  <c r="H450" i="6" s="1"/>
  <c r="H90" i="7"/>
  <c r="I251" i="8"/>
  <c r="J251" i="8" s="1"/>
  <c r="H154" i="7"/>
  <c r="I957" i="6"/>
  <c r="F510" i="6"/>
  <c r="L510" i="6" s="1"/>
  <c r="K510" i="6"/>
  <c r="J1150" i="6"/>
  <c r="I511" i="6"/>
  <c r="H512" i="6"/>
  <c r="F83" i="7" s="1"/>
  <c r="G381" i="6" s="1"/>
  <c r="H381" i="6" s="1"/>
  <c r="H383" i="6" s="1"/>
  <c r="F62" i="7" s="1"/>
  <c r="G276" i="8" s="1"/>
  <c r="H276" i="8" s="1"/>
  <c r="J277" i="6"/>
  <c r="G43" i="7" s="1"/>
  <c r="H1038" i="6"/>
  <c r="F168" i="7" s="1"/>
  <c r="E399" i="6"/>
  <c r="E438" i="6"/>
  <c r="E448" i="6"/>
  <c r="E411" i="6"/>
  <c r="F261" i="6"/>
  <c r="E1036" i="6"/>
  <c r="E1031" i="6"/>
  <c r="F959" i="6"/>
  <c r="L958" i="6"/>
  <c r="H506" i="6"/>
  <c r="F82" i="7" s="1"/>
  <c r="G377" i="6" s="1"/>
  <c r="H377" i="6" s="1"/>
  <c r="H378" i="6" s="1"/>
  <c r="F61" i="7" s="1"/>
  <c r="G275" i="8" s="1"/>
  <c r="H275" i="8" s="1"/>
  <c r="I505" i="6"/>
  <c r="L225" i="6"/>
  <c r="F104" i="6"/>
  <c r="L104" i="6" s="1"/>
  <c r="J596" i="6"/>
  <c r="G93" i="7" s="1"/>
  <c r="H1033" i="6"/>
  <c r="F167" i="7" s="1"/>
  <c r="H149" i="8"/>
  <c r="F1215" i="6"/>
  <c r="F1306" i="6"/>
  <c r="K1306" i="6"/>
  <c r="F1294" i="6"/>
  <c r="I798" i="6"/>
  <c r="J798" i="6" s="1"/>
  <c r="I370" i="8"/>
  <c r="J370" i="8" s="1"/>
  <c r="J387" i="8" s="1"/>
  <c r="I21" i="9" s="1"/>
  <c r="J21" i="9" s="1"/>
  <c r="F311" i="8"/>
  <c r="L311" i="8" s="1"/>
  <c r="K311" i="8"/>
  <c r="F35" i="8"/>
  <c r="L35" i="8" s="1"/>
  <c r="K35" i="8"/>
  <c r="F490" i="6"/>
  <c r="L489" i="6"/>
  <c r="H127" i="8"/>
  <c r="L127" i="8" s="1"/>
  <c r="K127" i="8"/>
  <c r="I1016" i="6"/>
  <c r="J1016" i="6" s="1"/>
  <c r="I1002" i="6"/>
  <c r="J1002" i="6" s="1"/>
  <c r="I225" i="8"/>
  <c r="J225" i="8" s="1"/>
  <c r="I575" i="6"/>
  <c r="J575" i="6" s="1"/>
  <c r="I1009" i="6"/>
  <c r="I995" i="6"/>
  <c r="J995" i="6" s="1"/>
  <c r="K1094" i="6"/>
  <c r="F1094" i="6"/>
  <c r="L1094" i="6" s="1"/>
  <c r="H114" i="8"/>
  <c r="H222" i="7"/>
  <c r="I228" i="8"/>
  <c r="J1349" i="6"/>
  <c r="F1283" i="6"/>
  <c r="F440" i="6"/>
  <c r="F476" i="6"/>
  <c r="L475" i="6"/>
  <c r="F272" i="8"/>
  <c r="L272" i="8" s="1"/>
  <c r="K272" i="8"/>
  <c r="F1088" i="6"/>
  <c r="K1088" i="6"/>
  <c r="F1194" i="6"/>
  <c r="E193" i="7" s="1"/>
  <c r="E797" i="6" s="1"/>
  <c r="F797" i="6" s="1"/>
  <c r="J1033" i="6"/>
  <c r="G167" i="7" s="1"/>
  <c r="K489" i="6"/>
  <c r="F1210" i="6"/>
  <c r="H343" i="8"/>
  <c r="K343" i="8"/>
  <c r="E197" i="8"/>
  <c r="F1277" i="6"/>
  <c r="F485" i="6"/>
  <c r="L484" i="6"/>
  <c r="F450" i="6"/>
  <c r="F1082" i="6"/>
  <c r="L1082" i="6" s="1"/>
  <c r="K1082" i="6"/>
  <c r="H35" i="7"/>
  <c r="J1038" i="6"/>
  <c r="G168" i="7" s="1"/>
  <c r="H243" i="6"/>
  <c r="F38" i="7" s="1"/>
  <c r="G85" i="8" s="1"/>
  <c r="H85" i="8" s="1"/>
  <c r="H99" i="8" s="1"/>
  <c r="G10" i="9" s="1"/>
  <c r="H10" i="9" s="1"/>
  <c r="H578" i="6"/>
  <c r="F91" i="7" s="1"/>
  <c r="G252" i="8" s="1"/>
  <c r="H252" i="8" s="1"/>
  <c r="J302" i="8"/>
  <c r="K302" i="8"/>
  <c r="G788" i="6"/>
  <c r="H788" i="6" s="1"/>
  <c r="G633" i="6"/>
  <c r="H633" i="6" s="1"/>
  <c r="G625" i="6"/>
  <c r="H625" i="6" s="1"/>
  <c r="H626" i="6" s="1"/>
  <c r="F98" i="7" s="1"/>
  <c r="G247" i="8" s="1"/>
  <c r="H247" i="8" s="1"/>
  <c r="K278" i="8"/>
  <c r="K27" i="9"/>
  <c r="K897" i="6"/>
  <c r="F897" i="6"/>
  <c r="F892" i="6"/>
  <c r="K892" i="6"/>
  <c r="L1371" i="6"/>
  <c r="L1334" i="6"/>
  <c r="J1335" i="6"/>
  <c r="E216" i="7"/>
  <c r="L1325" i="6"/>
  <c r="G206" i="7"/>
  <c r="L1272" i="6"/>
  <c r="G205" i="7"/>
  <c r="L1267" i="6"/>
  <c r="J789" i="6"/>
  <c r="G198" i="7"/>
  <c r="L1223" i="6"/>
  <c r="K1175" i="6"/>
  <c r="J1175" i="6"/>
  <c r="F190" i="7"/>
  <c r="E184" i="7"/>
  <c r="E619" i="6" s="1"/>
  <c r="L1140" i="6"/>
  <c r="L1133" i="6"/>
  <c r="H1134" i="6"/>
  <c r="F1093" i="6"/>
  <c r="E173" i="7"/>
  <c r="L1073" i="6"/>
  <c r="H1074" i="6"/>
  <c r="F173" i="7" s="1"/>
  <c r="L1044" i="6"/>
  <c r="E169" i="7"/>
  <c r="L1022" i="6"/>
  <c r="F1023" i="6"/>
  <c r="G159" i="7"/>
  <c r="L982" i="6"/>
  <c r="J971" i="6"/>
  <c r="L951" i="6"/>
  <c r="L952" i="6"/>
  <c r="K930" i="6"/>
  <c r="F930" i="6"/>
  <c r="K909" i="6"/>
  <c r="J909" i="6"/>
  <c r="F147" i="7"/>
  <c r="G943" i="6" s="1"/>
  <c r="H943" i="6" s="1"/>
  <c r="H946" i="6" s="1"/>
  <c r="F153" i="7" s="1"/>
  <c r="G174" i="8" s="1"/>
  <c r="H174" i="8" s="1"/>
  <c r="G119" i="7"/>
  <c r="L758" i="6"/>
  <c r="L586" i="6"/>
  <c r="F587" i="6"/>
  <c r="L585" i="6"/>
  <c r="J587" i="6"/>
  <c r="G92" i="7" s="1"/>
  <c r="I750" i="6" s="1"/>
  <c r="J750" i="6" s="1"/>
  <c r="J752" i="6" s="1"/>
  <c r="G118" i="7" s="1"/>
  <c r="I615" i="6" s="1"/>
  <c r="J615" i="6" s="1"/>
  <c r="L567" i="6"/>
  <c r="L555" i="6"/>
  <c r="F559" i="6"/>
  <c r="E85" i="7"/>
  <c r="K433" i="6"/>
  <c r="J433" i="6"/>
  <c r="L427" i="6"/>
  <c r="J428" i="6"/>
  <c r="G68" i="7" s="1"/>
  <c r="I403" i="6" s="1"/>
  <c r="J403" i="6" s="1"/>
  <c r="E68" i="7"/>
  <c r="E67" i="7"/>
  <c r="L422" i="6"/>
  <c r="L394" i="6"/>
  <c r="J395" i="6"/>
  <c r="G64" i="7" s="1"/>
  <c r="E64" i="7"/>
  <c r="J388" i="6"/>
  <c r="K388" i="6"/>
  <c r="F60" i="7"/>
  <c r="G273" i="8" s="1"/>
  <c r="J370" i="6"/>
  <c r="K370" i="6"/>
  <c r="L358" i="6"/>
  <c r="F362" i="6"/>
  <c r="J353" i="6"/>
  <c r="L352" i="6"/>
  <c r="L347" i="6"/>
  <c r="J348" i="6"/>
  <c r="E51" i="7"/>
  <c r="L325" i="6"/>
  <c r="L297" i="6"/>
  <c r="G45" i="7"/>
  <c r="K282" i="6"/>
  <c r="J282" i="6"/>
  <c r="G42" i="7"/>
  <c r="G40" i="7"/>
  <c r="L256" i="6"/>
  <c r="K235" i="6"/>
  <c r="J235" i="6"/>
  <c r="K150" i="6"/>
  <c r="F150" i="6"/>
  <c r="L150" i="6" s="1"/>
  <c r="F147" i="6"/>
  <c r="E19" i="7"/>
  <c r="L111" i="6"/>
  <c r="F95" i="6"/>
  <c r="K95" i="6"/>
  <c r="H187" i="7" l="1"/>
  <c r="L1159" i="6"/>
  <c r="F22" i="9"/>
  <c r="L22" i="9" s="1"/>
  <c r="L536" i="8"/>
  <c r="L555" i="8" s="1"/>
  <c r="F555" i="8"/>
  <c r="E29" i="9" s="1"/>
  <c r="L1229" i="6"/>
  <c r="F619" i="6"/>
  <c r="K619" i="6"/>
  <c r="E172" i="7"/>
  <c r="H172" i="7" s="1"/>
  <c r="L518" i="6"/>
  <c r="G1095" i="6"/>
  <c r="H1095" i="6" s="1"/>
  <c r="G621" i="6"/>
  <c r="H621" i="6" s="1"/>
  <c r="H622" i="6" s="1"/>
  <c r="F97" i="7" s="1"/>
  <c r="G372" i="8" s="1"/>
  <c r="H372" i="8" s="1"/>
  <c r="E1095" i="6"/>
  <c r="E621" i="6"/>
  <c r="L290" i="6"/>
  <c r="K550" i="6"/>
  <c r="E239" i="6"/>
  <c r="K239" i="6" s="1"/>
  <c r="L504" i="6"/>
  <c r="E130" i="7"/>
  <c r="L823" i="6"/>
  <c r="K504" i="6"/>
  <c r="G634" i="6"/>
  <c r="H634" i="6" s="1"/>
  <c r="H635" i="6" s="1"/>
  <c r="F100" i="7" s="1"/>
  <c r="G249" i="8" s="1"/>
  <c r="H249" i="8" s="1"/>
  <c r="H793" i="6"/>
  <c r="F124" i="7" s="1"/>
  <c r="G205" i="8" s="1"/>
  <c r="H205" i="8" s="1"/>
  <c r="K465" i="8"/>
  <c r="L529" i="6"/>
  <c r="L530" i="6"/>
  <c r="F531" i="6"/>
  <c r="L880" i="6"/>
  <c r="J883" i="6"/>
  <c r="F23" i="7"/>
  <c r="H23" i="7" s="1"/>
  <c r="H483" i="8"/>
  <c r="G25" i="9" s="1"/>
  <c r="H25" i="9" s="1"/>
  <c r="F172" i="6"/>
  <c r="E26" i="7" s="1"/>
  <c r="H195" i="8"/>
  <c r="G14" i="9" s="1"/>
  <c r="H14" i="9" s="1"/>
  <c r="E18" i="7"/>
  <c r="H18" i="7" s="1"/>
  <c r="F28" i="6"/>
  <c r="K28" i="6"/>
  <c r="E1245" i="6"/>
  <c r="H201" i="7"/>
  <c r="K35" i="6"/>
  <c r="F35" i="6"/>
  <c r="E136" i="7"/>
  <c r="L851" i="6"/>
  <c r="E131" i="7"/>
  <c r="L828" i="6"/>
  <c r="E1252" i="6"/>
  <c r="F1252" i="6" s="1"/>
  <c r="E178" i="7"/>
  <c r="L1103" i="6"/>
  <c r="E134" i="7"/>
  <c r="L841" i="6"/>
  <c r="E138" i="7"/>
  <c r="L860" i="6"/>
  <c r="G149" i="7"/>
  <c r="H149" i="7" s="1"/>
  <c r="E135" i="7"/>
  <c r="L846" i="6"/>
  <c r="L864" i="6"/>
  <c r="E139" i="7"/>
  <c r="K74" i="6"/>
  <c r="F74" i="6"/>
  <c r="F1121" i="6"/>
  <c r="L1120" i="6"/>
  <c r="E170" i="7"/>
  <c r="L1051" i="6"/>
  <c r="J342" i="8"/>
  <c r="K342" i="8"/>
  <c r="L807" i="6"/>
  <c r="E127" i="7"/>
  <c r="F239" i="6"/>
  <c r="E240" i="6" s="1"/>
  <c r="E4" i="7"/>
  <c r="L9" i="6"/>
  <c r="L1114" i="6"/>
  <c r="F1115" i="6"/>
  <c r="K21" i="6"/>
  <c r="F21" i="6"/>
  <c r="F88" i="6"/>
  <c r="K88" i="6"/>
  <c r="G195" i="7"/>
  <c r="L1206" i="6"/>
  <c r="E137" i="7"/>
  <c r="L856" i="6"/>
  <c r="H147" i="8"/>
  <c r="G12" i="9" s="1"/>
  <c r="H12" i="9" s="1"/>
  <c r="E738" i="6"/>
  <c r="F738" i="6" s="1"/>
  <c r="F14" i="6"/>
  <c r="K14" i="6"/>
  <c r="E646" i="6"/>
  <c r="F646" i="6" s="1"/>
  <c r="F81" i="6"/>
  <c r="K81" i="6"/>
  <c r="L250" i="6"/>
  <c r="E574" i="6"/>
  <c r="F42" i="6"/>
  <c r="K42" i="6"/>
  <c r="K1276" i="6"/>
  <c r="F1276" i="6"/>
  <c r="L1276" i="6" s="1"/>
  <c r="K443" i="6"/>
  <c r="L596" i="6"/>
  <c r="E129" i="7"/>
  <c r="L817" i="6"/>
  <c r="E126" i="7"/>
  <c r="L803" i="6"/>
  <c r="F53" i="6"/>
  <c r="K53" i="6"/>
  <c r="F60" i="6"/>
  <c r="K60" i="6"/>
  <c r="E185" i="7"/>
  <c r="L1146" i="6"/>
  <c r="K120" i="6"/>
  <c r="F120" i="6"/>
  <c r="K453" i="6"/>
  <c r="J605" i="6"/>
  <c r="L603" i="6"/>
  <c r="F1284" i="6"/>
  <c r="H39" i="7"/>
  <c r="I260" i="6"/>
  <c r="E1288" i="6"/>
  <c r="E692" i="6"/>
  <c r="E1253" i="6"/>
  <c r="E698" i="6"/>
  <c r="E704" i="6"/>
  <c r="E652" i="6"/>
  <c r="E710" i="6"/>
  <c r="E658" i="6"/>
  <c r="E717" i="6"/>
  <c r="E665" i="6"/>
  <c r="E671" i="6"/>
  <c r="E731" i="6"/>
  <c r="E678" i="6"/>
  <c r="F678" i="6" s="1"/>
  <c r="E685" i="6"/>
  <c r="L302" i="8"/>
  <c r="J339" i="8"/>
  <c r="I19" i="9" s="1"/>
  <c r="J19" i="9" s="1"/>
  <c r="J228" i="8"/>
  <c r="L228" i="8" s="1"/>
  <c r="K228" i="8"/>
  <c r="J1009" i="6"/>
  <c r="E79" i="7"/>
  <c r="L490" i="6"/>
  <c r="L1306" i="6"/>
  <c r="I573" i="6"/>
  <c r="J573" i="6" s="1"/>
  <c r="I731" i="6"/>
  <c r="J731" i="6" s="1"/>
  <c r="I678" i="6"/>
  <c r="I685" i="6"/>
  <c r="J685" i="6" s="1"/>
  <c r="I1288" i="6"/>
  <c r="J1288" i="6" s="1"/>
  <c r="I692" i="6"/>
  <c r="J692" i="6" s="1"/>
  <c r="J694" i="6" s="1"/>
  <c r="G109" i="7" s="1"/>
  <c r="I783" i="6" s="1"/>
  <c r="J783" i="6" s="1"/>
  <c r="I1253" i="6"/>
  <c r="J1253" i="6" s="1"/>
  <c r="I698" i="6"/>
  <c r="J698" i="6" s="1"/>
  <c r="J700" i="6" s="1"/>
  <c r="G110" i="7" s="1"/>
  <c r="I991" i="6" s="1"/>
  <c r="J991" i="6" s="1"/>
  <c r="J996" i="6" s="1"/>
  <c r="G161" i="7" s="1"/>
  <c r="I151" i="8" s="1"/>
  <c r="J151" i="8" s="1"/>
  <c r="I704" i="6"/>
  <c r="J704" i="6" s="1"/>
  <c r="I652" i="6"/>
  <c r="J652" i="6" s="1"/>
  <c r="J654" i="6" s="1"/>
  <c r="G103" i="7" s="1"/>
  <c r="I638" i="6" s="1"/>
  <c r="J638" i="6" s="1"/>
  <c r="I710" i="6"/>
  <c r="J710" i="6" s="1"/>
  <c r="I658" i="6"/>
  <c r="J658" i="6" s="1"/>
  <c r="I717" i="6"/>
  <c r="J717" i="6" s="1"/>
  <c r="I665" i="6"/>
  <c r="J665" i="6" s="1"/>
  <c r="J667" i="6" s="1"/>
  <c r="G105" i="7" s="1"/>
  <c r="I639" i="6" s="1"/>
  <c r="I671" i="6"/>
  <c r="J671" i="6" s="1"/>
  <c r="E155" i="7"/>
  <c r="F448" i="6"/>
  <c r="I401" i="6"/>
  <c r="J401" i="6" s="1"/>
  <c r="I413" i="6"/>
  <c r="J413" i="6" s="1"/>
  <c r="I117" i="8"/>
  <c r="J117" i="8" s="1"/>
  <c r="I680" i="6"/>
  <c r="J680" i="6" s="1"/>
  <c r="I673" i="6"/>
  <c r="J673" i="6" s="1"/>
  <c r="I660" i="6"/>
  <c r="J660" i="6" s="1"/>
  <c r="I687" i="6"/>
  <c r="J687" i="6" s="1"/>
  <c r="H19" i="7"/>
  <c r="E509" i="6"/>
  <c r="E503" i="6"/>
  <c r="E1307" i="6"/>
  <c r="E268" i="6"/>
  <c r="H273" i="8"/>
  <c r="J551" i="6"/>
  <c r="L550" i="6"/>
  <c r="E78" i="7"/>
  <c r="L485" i="6"/>
  <c r="F411" i="6"/>
  <c r="J1151" i="6"/>
  <c r="F744" i="6"/>
  <c r="K251" i="8"/>
  <c r="E942" i="6"/>
  <c r="E924" i="6"/>
  <c r="E341" i="6"/>
  <c r="E913" i="6"/>
  <c r="E493" i="6"/>
  <c r="E328" i="6"/>
  <c r="H216" i="7"/>
  <c r="E466" i="8"/>
  <c r="L1088" i="6"/>
  <c r="F116" i="8"/>
  <c r="L116" i="8" s="1"/>
  <c r="K116" i="8"/>
  <c r="I80" i="8"/>
  <c r="J80" i="8" s="1"/>
  <c r="H119" i="7"/>
  <c r="I769" i="6"/>
  <c r="E1083" i="6"/>
  <c r="F197" i="8"/>
  <c r="I726" i="6"/>
  <c r="J726" i="6" s="1"/>
  <c r="J727" i="6" s="1"/>
  <c r="G114" i="7" s="1"/>
  <c r="I107" i="8" s="1"/>
  <c r="J107" i="8" s="1"/>
  <c r="I719" i="6"/>
  <c r="J719" i="6" s="1"/>
  <c r="I712" i="6"/>
  <c r="J712" i="6" s="1"/>
  <c r="I733" i="6"/>
  <c r="J733" i="6" s="1"/>
  <c r="J1351" i="6"/>
  <c r="G220" i="7" s="1"/>
  <c r="K957" i="6"/>
  <c r="J957" i="6"/>
  <c r="K964" i="6"/>
  <c r="F964" i="6"/>
  <c r="L251" i="8"/>
  <c r="K511" i="6"/>
  <c r="J511" i="6"/>
  <c r="E41" i="7"/>
  <c r="I79" i="8"/>
  <c r="J79" i="8" s="1"/>
  <c r="E778" i="6"/>
  <c r="E796" i="6"/>
  <c r="K1163" i="6"/>
  <c r="F1163" i="6"/>
  <c r="F1216" i="6"/>
  <c r="E401" i="6"/>
  <c r="E413" i="6"/>
  <c r="H169" i="7"/>
  <c r="E1056" i="6"/>
  <c r="G1180" i="6"/>
  <c r="G1198" i="6"/>
  <c r="G1192" i="6"/>
  <c r="G1186" i="6"/>
  <c r="H205" i="7"/>
  <c r="I1294" i="6"/>
  <c r="I1283" i="6"/>
  <c r="I1277" i="6"/>
  <c r="F1295" i="6"/>
  <c r="F1031" i="6"/>
  <c r="K1031" i="6"/>
  <c r="G673" i="6"/>
  <c r="H673" i="6" s="1"/>
  <c r="H674" i="6" s="1"/>
  <c r="F106" i="7" s="1"/>
  <c r="G110" i="8" s="1"/>
  <c r="H110" i="8" s="1"/>
  <c r="G117" i="8"/>
  <c r="H117" i="8" s="1"/>
  <c r="G680" i="6"/>
  <c r="H680" i="6" s="1"/>
  <c r="H681" i="6" s="1"/>
  <c r="F107" i="7" s="1"/>
  <c r="G109" i="8" s="1"/>
  <c r="H109" i="8" s="1"/>
  <c r="G660" i="6"/>
  <c r="H660" i="6" s="1"/>
  <c r="H661" i="6" s="1"/>
  <c r="F104" i="7" s="1"/>
  <c r="G108" i="8" s="1"/>
  <c r="H108" i="8" s="1"/>
  <c r="G687" i="6"/>
  <c r="H687" i="6" s="1"/>
  <c r="H688" i="6" s="1"/>
  <c r="F108" i="7" s="1"/>
  <c r="G111" i="8" s="1"/>
  <c r="H111" i="8" s="1"/>
  <c r="L305" i="8"/>
  <c r="H339" i="8"/>
  <c r="G19" i="9" s="1"/>
  <c r="H19" i="9" s="1"/>
  <c r="J1234" i="6"/>
  <c r="K1234" i="6"/>
  <c r="J505" i="6"/>
  <c r="K505" i="6"/>
  <c r="K1036" i="6"/>
  <c r="F1036" i="6"/>
  <c r="H40" i="7"/>
  <c r="I259" i="6"/>
  <c r="H45" i="7"/>
  <c r="I115" i="8"/>
  <c r="H84" i="7"/>
  <c r="I522" i="6"/>
  <c r="H159" i="7"/>
  <c r="I1261" i="6"/>
  <c r="I1008" i="6"/>
  <c r="I1015" i="6"/>
  <c r="I1001" i="6"/>
  <c r="I987" i="6"/>
  <c r="G56" i="8"/>
  <c r="H56" i="8" s="1"/>
  <c r="H75" i="8" s="1"/>
  <c r="G9" i="9" s="1"/>
  <c r="H9" i="9" s="1"/>
  <c r="F1211" i="6"/>
  <c r="G733" i="6"/>
  <c r="H733" i="6" s="1"/>
  <c r="H734" i="6" s="1"/>
  <c r="F115" i="7" s="1"/>
  <c r="G712" i="6"/>
  <c r="H712" i="6" s="1"/>
  <c r="H713" i="6" s="1"/>
  <c r="F112" i="7" s="1"/>
  <c r="G101" i="8" s="1"/>
  <c r="H101" i="8" s="1"/>
  <c r="G726" i="6"/>
  <c r="H726" i="6" s="1"/>
  <c r="H727" i="6" s="1"/>
  <c r="G719" i="6"/>
  <c r="H719" i="6" s="1"/>
  <c r="H720" i="6" s="1"/>
  <c r="F113" i="7" s="1"/>
  <c r="G102" i="8" s="1"/>
  <c r="H102" i="8" s="1"/>
  <c r="F399" i="6"/>
  <c r="H444" i="6"/>
  <c r="F70" i="7" s="1"/>
  <c r="G222" i="8" s="1"/>
  <c r="H222" i="8" s="1"/>
  <c r="H206" i="7"/>
  <c r="I1289" i="6"/>
  <c r="G155" i="8"/>
  <c r="H155" i="8" s="1"/>
  <c r="H171" i="8" s="1"/>
  <c r="G13" i="9" s="1"/>
  <c r="H13" i="9" s="1"/>
  <c r="H363" i="8"/>
  <c r="G20" i="9" s="1"/>
  <c r="H20" i="9" s="1"/>
  <c r="L343" i="8"/>
  <c r="E76" i="7"/>
  <c r="L476" i="6"/>
  <c r="F438" i="6"/>
  <c r="H454" i="6"/>
  <c r="F71" i="7" s="1"/>
  <c r="G461" i="6" s="1"/>
  <c r="H461" i="6" s="1"/>
  <c r="H462" i="6" s="1"/>
  <c r="F73" i="7" s="1"/>
  <c r="G224" i="8" s="1"/>
  <c r="H224" i="8" s="1"/>
  <c r="F898" i="6"/>
  <c r="L897" i="6"/>
  <c r="F893" i="6"/>
  <c r="L892" i="6"/>
  <c r="G218" i="7"/>
  <c r="L1335" i="6"/>
  <c r="I1169" i="6"/>
  <c r="H199" i="7"/>
  <c r="F1170" i="6"/>
  <c r="I1199" i="6"/>
  <c r="I1193" i="6"/>
  <c r="I1187" i="6"/>
  <c r="I1181" i="6"/>
  <c r="H198" i="7"/>
  <c r="E191" i="7"/>
  <c r="E774" i="6"/>
  <c r="L1175" i="6"/>
  <c r="J1176" i="6"/>
  <c r="E1081" i="6"/>
  <c r="H184" i="7"/>
  <c r="F183" i="7"/>
  <c r="L1134" i="6"/>
  <c r="L1074" i="6"/>
  <c r="H173" i="7"/>
  <c r="E165" i="7"/>
  <c r="L1023" i="6"/>
  <c r="G157" i="7"/>
  <c r="L971" i="6"/>
  <c r="L930" i="6"/>
  <c r="G494" i="6"/>
  <c r="G342" i="6"/>
  <c r="G329" i="6"/>
  <c r="J910" i="6"/>
  <c r="L909" i="6"/>
  <c r="E573" i="6"/>
  <c r="H93" i="7"/>
  <c r="L587" i="6"/>
  <c r="E92" i="7"/>
  <c r="E89" i="7"/>
  <c r="L559" i="6"/>
  <c r="L433" i="6"/>
  <c r="J434" i="6"/>
  <c r="L428" i="6"/>
  <c r="H68" i="7"/>
  <c r="E403" i="6"/>
  <c r="H67" i="7"/>
  <c r="E406" i="6"/>
  <c r="E416" i="6"/>
  <c r="H64" i="7"/>
  <c r="L395" i="6"/>
  <c r="L388" i="6"/>
  <c r="J389" i="6"/>
  <c r="L370" i="6"/>
  <c r="J371" i="6"/>
  <c r="E58" i="7"/>
  <c r="L362" i="6"/>
  <c r="G57" i="7"/>
  <c r="L353" i="6"/>
  <c r="G56" i="7"/>
  <c r="L348" i="6"/>
  <c r="E310" i="6"/>
  <c r="H51" i="7"/>
  <c r="L282" i="6"/>
  <c r="J283" i="6"/>
  <c r="J236" i="6"/>
  <c r="L235" i="6"/>
  <c r="L147" i="6"/>
  <c r="F154" i="6"/>
  <c r="L95" i="6"/>
  <c r="F97" i="6"/>
  <c r="E1089" i="6" l="1"/>
  <c r="E1108" i="6"/>
  <c r="E276" i="6"/>
  <c r="K1095" i="6"/>
  <c r="F29" i="9"/>
  <c r="K29" i="9"/>
  <c r="F1095" i="6"/>
  <c r="L1095" i="6" s="1"/>
  <c r="K621" i="6"/>
  <c r="F621" i="6"/>
  <c r="L621" i="6" s="1"/>
  <c r="L619" i="6"/>
  <c r="F622" i="6"/>
  <c r="J720" i="6"/>
  <c r="G113" i="7" s="1"/>
  <c r="I102" i="8" s="1"/>
  <c r="J102" i="8" s="1"/>
  <c r="L172" i="6"/>
  <c r="J713" i="6"/>
  <c r="G112" i="7" s="1"/>
  <c r="I101" i="8" s="1"/>
  <c r="J101" i="8" s="1"/>
  <c r="E296" i="8"/>
  <c r="H130" i="7"/>
  <c r="I928" i="6"/>
  <c r="J928" i="6" s="1"/>
  <c r="L239" i="6"/>
  <c r="E241" i="6"/>
  <c r="F241" i="6" s="1"/>
  <c r="L241" i="6" s="1"/>
  <c r="G29" i="8"/>
  <c r="K29" i="8" s="1"/>
  <c r="E86" i="7"/>
  <c r="L531" i="6"/>
  <c r="G142" i="7"/>
  <c r="L883" i="6"/>
  <c r="H127" i="7"/>
  <c r="E294" i="8"/>
  <c r="H126" i="7"/>
  <c r="E293" i="8"/>
  <c r="E298" i="8"/>
  <c r="H134" i="7"/>
  <c r="H137" i="7"/>
  <c r="E301" i="8"/>
  <c r="E1107" i="6"/>
  <c r="H178" i="7"/>
  <c r="G94" i="7"/>
  <c r="L605" i="6"/>
  <c r="F76" i="6"/>
  <c r="L74" i="6"/>
  <c r="F574" i="6"/>
  <c r="F37" i="6"/>
  <c r="L35" i="6"/>
  <c r="J661" i="6"/>
  <c r="G104" i="7" s="1"/>
  <c r="I108" i="8" s="1"/>
  <c r="J108" i="8" s="1"/>
  <c r="E1150" i="6"/>
  <c r="H185" i="7"/>
  <c r="L1115" i="6"/>
  <c r="E180" i="7"/>
  <c r="E181" i="7"/>
  <c r="L1121" i="6"/>
  <c r="F1278" i="6"/>
  <c r="E207" i="7" s="1"/>
  <c r="L60" i="6"/>
  <c r="F62" i="6"/>
  <c r="L81" i="6"/>
  <c r="F83" i="6"/>
  <c r="E299" i="8"/>
  <c r="H135" i="7"/>
  <c r="F1245" i="6"/>
  <c r="K1245" i="6"/>
  <c r="L14" i="6"/>
  <c r="F16" i="6"/>
  <c r="E303" i="8"/>
  <c r="H138" i="7"/>
  <c r="E295" i="8"/>
  <c r="H129" i="7"/>
  <c r="L342" i="8"/>
  <c r="J363" i="8"/>
  <c r="I20" i="9" s="1"/>
  <c r="J20" i="9" s="1"/>
  <c r="H195" i="7"/>
  <c r="I1215" i="6"/>
  <c r="I1210" i="6"/>
  <c r="E297" i="8"/>
  <c r="H131" i="7"/>
  <c r="L88" i="6"/>
  <c r="F90" i="6"/>
  <c r="L21" i="6"/>
  <c r="F23" i="6"/>
  <c r="E304" i="8"/>
  <c r="H139" i="7"/>
  <c r="E1356" i="6"/>
  <c r="H4" i="7"/>
  <c r="E1055" i="6"/>
  <c r="H170" i="7"/>
  <c r="L120" i="6"/>
  <c r="F122" i="6"/>
  <c r="L42" i="6"/>
  <c r="F44" i="6"/>
  <c r="H136" i="7"/>
  <c r="E300" i="8"/>
  <c r="L53" i="6"/>
  <c r="F55" i="6"/>
  <c r="L28" i="6"/>
  <c r="F30" i="6"/>
  <c r="H218" i="7"/>
  <c r="I468" i="8"/>
  <c r="F444" i="6"/>
  <c r="H1180" i="6"/>
  <c r="K341" i="6"/>
  <c r="F341" i="6"/>
  <c r="G88" i="7"/>
  <c r="L551" i="6"/>
  <c r="K509" i="6"/>
  <c r="F509" i="6"/>
  <c r="F665" i="6"/>
  <c r="K665" i="6"/>
  <c r="F692" i="6"/>
  <c r="K692" i="6"/>
  <c r="J1001" i="6"/>
  <c r="K1001" i="6"/>
  <c r="J1235" i="6"/>
  <c r="L1234" i="6"/>
  <c r="J1289" i="6"/>
  <c r="L1289" i="6" s="1"/>
  <c r="K1289" i="6"/>
  <c r="J987" i="6"/>
  <c r="K987" i="6"/>
  <c r="J115" i="8"/>
  <c r="L115" i="8" s="1"/>
  <c r="K115" i="8"/>
  <c r="H1198" i="6"/>
  <c r="F1164" i="6"/>
  <c r="L1163" i="6"/>
  <c r="F740" i="6"/>
  <c r="F648" i="6"/>
  <c r="J769" i="6"/>
  <c r="K769" i="6"/>
  <c r="K913" i="6"/>
  <c r="F913" i="6"/>
  <c r="F746" i="6"/>
  <c r="F503" i="6"/>
  <c r="K503" i="6"/>
  <c r="K671" i="6"/>
  <c r="F671" i="6"/>
  <c r="F1253" i="6"/>
  <c r="L1253" i="6" s="1"/>
  <c r="K1253" i="6"/>
  <c r="E208" i="7"/>
  <c r="E200" i="8" s="1"/>
  <c r="J674" i="6"/>
  <c r="G106" i="7" s="1"/>
  <c r="I110" i="8" s="1"/>
  <c r="J110" i="8" s="1"/>
  <c r="L505" i="6"/>
  <c r="J506" i="6"/>
  <c r="G82" i="7" s="1"/>
  <c r="I377" i="6" s="1"/>
  <c r="J377" i="6" s="1"/>
  <c r="J378" i="6" s="1"/>
  <c r="G61" i="7" s="1"/>
  <c r="I275" i="8" s="1"/>
  <c r="J275" i="8" s="1"/>
  <c r="H1192" i="6"/>
  <c r="E197" i="7"/>
  <c r="K493" i="6"/>
  <c r="F493" i="6"/>
  <c r="E226" i="8"/>
  <c r="H78" i="7"/>
  <c r="K1307" i="6"/>
  <c r="F1307" i="6"/>
  <c r="E945" i="6"/>
  <c r="K731" i="6"/>
  <c r="F731" i="6"/>
  <c r="F698" i="6"/>
  <c r="K698" i="6"/>
  <c r="E210" i="7"/>
  <c r="H1186" i="6"/>
  <c r="E84" i="8"/>
  <c r="F1083" i="6"/>
  <c r="L1083" i="6" s="1"/>
  <c r="K1083" i="6"/>
  <c r="F328" i="6"/>
  <c r="K328" i="6"/>
  <c r="J706" i="6"/>
  <c r="G111" i="7" s="1"/>
  <c r="F704" i="6"/>
  <c r="F706" i="6" s="1"/>
  <c r="K704" i="6"/>
  <c r="E196" i="7"/>
  <c r="F685" i="6"/>
  <c r="K685" i="6"/>
  <c r="F652" i="6"/>
  <c r="K652" i="6"/>
  <c r="J734" i="6"/>
  <c r="G115" i="7" s="1"/>
  <c r="H89" i="7"/>
  <c r="E250" i="8"/>
  <c r="H58" i="7"/>
  <c r="E269" i="8"/>
  <c r="H165" i="7"/>
  <c r="E1032" i="6"/>
  <c r="E1037" i="6"/>
  <c r="L1031" i="6"/>
  <c r="F401" i="6"/>
  <c r="L401" i="6" s="1"/>
  <c r="K401" i="6"/>
  <c r="F778" i="6"/>
  <c r="J512" i="6"/>
  <c r="G83" i="7" s="1"/>
  <c r="I381" i="6" s="1"/>
  <c r="J381" i="6" s="1"/>
  <c r="L511" i="6"/>
  <c r="K1108" i="6"/>
  <c r="F1108" i="6"/>
  <c r="L1108" i="6" s="1"/>
  <c r="F276" i="6"/>
  <c r="K276" i="6"/>
  <c r="E31" i="8"/>
  <c r="H26" i="7"/>
  <c r="J1261" i="6"/>
  <c r="K1261" i="6"/>
  <c r="L1036" i="6"/>
  <c r="J1294" i="6"/>
  <c r="K1294" i="6"/>
  <c r="F413" i="6"/>
  <c r="L413" i="6" s="1"/>
  <c r="K413" i="6"/>
  <c r="F796" i="6"/>
  <c r="J959" i="6"/>
  <c r="L957" i="6"/>
  <c r="I55" i="8"/>
  <c r="J55" i="8" s="1"/>
  <c r="J75" i="8" s="1"/>
  <c r="I9" i="9" s="1"/>
  <c r="J9" i="9" s="1"/>
  <c r="F1089" i="6"/>
  <c r="K1089" i="6"/>
  <c r="F466" i="8"/>
  <c r="L466" i="8" s="1"/>
  <c r="K466" i="8"/>
  <c r="K268" i="6"/>
  <c r="F268" i="6"/>
  <c r="F454" i="6"/>
  <c r="K678" i="6"/>
  <c r="J678" i="6"/>
  <c r="J681" i="6" s="1"/>
  <c r="G107" i="7" s="1"/>
  <c r="I109" i="8" s="1"/>
  <c r="J109" i="8" s="1"/>
  <c r="F710" i="6"/>
  <c r="K710" i="6"/>
  <c r="H56" i="7"/>
  <c r="I382" i="6"/>
  <c r="E225" i="8"/>
  <c r="E575" i="6"/>
  <c r="E1009" i="6"/>
  <c r="E995" i="6"/>
  <c r="E1016" i="6"/>
  <c r="E1002" i="6"/>
  <c r="H76" i="7"/>
  <c r="H57" i="7"/>
  <c r="I274" i="8"/>
  <c r="H157" i="7"/>
  <c r="I975" i="6"/>
  <c r="J1008" i="6"/>
  <c r="K1008" i="6"/>
  <c r="J1283" i="6"/>
  <c r="K1283" i="6"/>
  <c r="F942" i="6"/>
  <c r="K942" i="6"/>
  <c r="G186" i="7"/>
  <c r="K658" i="6"/>
  <c r="F658" i="6"/>
  <c r="J260" i="6"/>
  <c r="L260" i="6" s="1"/>
  <c r="K260" i="6"/>
  <c r="J688" i="6"/>
  <c r="G108" i="7" s="1"/>
  <c r="I111" i="8" s="1"/>
  <c r="J522" i="6"/>
  <c r="K522" i="6"/>
  <c r="H92" i="7"/>
  <c r="E750" i="6"/>
  <c r="G609" i="6"/>
  <c r="H609" i="6" s="1"/>
  <c r="H610" i="6" s="1"/>
  <c r="F95" i="7" s="1"/>
  <c r="G253" i="8" s="1"/>
  <c r="H253" i="8" s="1"/>
  <c r="G614" i="6"/>
  <c r="H614" i="6" s="1"/>
  <c r="H616" i="6" s="1"/>
  <c r="F96" i="7" s="1"/>
  <c r="G254" i="8" s="1"/>
  <c r="H254" i="8" s="1"/>
  <c r="K1015" i="6"/>
  <c r="J1015" i="6"/>
  <c r="J259" i="6"/>
  <c r="K259" i="6"/>
  <c r="J1277" i="6"/>
  <c r="K1277" i="6"/>
  <c r="K1056" i="6"/>
  <c r="F1056" i="6"/>
  <c r="L1056" i="6" s="1"/>
  <c r="F965" i="6"/>
  <c r="L964" i="6"/>
  <c r="K240" i="6"/>
  <c r="F240" i="6"/>
  <c r="F924" i="6"/>
  <c r="K924" i="6"/>
  <c r="E344" i="8"/>
  <c r="H79" i="7"/>
  <c r="F717" i="6"/>
  <c r="K717" i="6"/>
  <c r="F1288" i="6"/>
  <c r="K1288" i="6"/>
  <c r="E145" i="7"/>
  <c r="L898" i="6"/>
  <c r="E144" i="7"/>
  <c r="L893" i="6"/>
  <c r="J1169" i="6"/>
  <c r="K1169" i="6"/>
  <c r="E189" i="7"/>
  <c r="J1199" i="6"/>
  <c r="K1199" i="6"/>
  <c r="J1187" i="6"/>
  <c r="K1187" i="6"/>
  <c r="J1193" i="6"/>
  <c r="K1193" i="6"/>
  <c r="J1181" i="6"/>
  <c r="K1181" i="6"/>
  <c r="E779" i="6"/>
  <c r="F774" i="6"/>
  <c r="G190" i="7"/>
  <c r="L1176" i="6"/>
  <c r="F1081" i="6"/>
  <c r="K1081" i="6"/>
  <c r="G1093" i="6"/>
  <c r="H183" i="7"/>
  <c r="F114" i="7"/>
  <c r="H342" i="6"/>
  <c r="G147" i="7"/>
  <c r="I943" i="6" s="1"/>
  <c r="L910" i="6"/>
  <c r="H494" i="6"/>
  <c r="H329" i="6"/>
  <c r="J639" i="6"/>
  <c r="K573" i="6"/>
  <c r="F573" i="6"/>
  <c r="G69" i="7"/>
  <c r="L434" i="6"/>
  <c r="F403" i="6"/>
  <c r="L403" i="6" s="1"/>
  <c r="K403" i="6"/>
  <c r="F406" i="6"/>
  <c r="K406" i="6"/>
  <c r="K416" i="6"/>
  <c r="F416" i="6"/>
  <c r="G63" i="7"/>
  <c r="L389" i="6"/>
  <c r="G60" i="7"/>
  <c r="L371" i="6"/>
  <c r="F310" i="6"/>
  <c r="K310" i="6"/>
  <c r="L283" i="6"/>
  <c r="G44" i="7"/>
  <c r="L236" i="6"/>
  <c r="G37" i="7"/>
  <c r="E24" i="7"/>
  <c r="L154" i="6"/>
  <c r="E17" i="7"/>
  <c r="H17" i="7" s="1"/>
  <c r="L97" i="6"/>
  <c r="F1096" i="6" l="1"/>
  <c r="E177" i="7" s="1"/>
  <c r="E369" i="8" s="1"/>
  <c r="F369" i="8" s="1"/>
  <c r="E28" i="9"/>
  <c r="L29" i="9"/>
  <c r="K928" i="6"/>
  <c r="E97" i="7"/>
  <c r="L622" i="6"/>
  <c r="I438" i="8"/>
  <c r="H29" i="8"/>
  <c r="L29" i="8" s="1"/>
  <c r="K241" i="6"/>
  <c r="F296" i="8"/>
  <c r="L296" i="8" s="1"/>
  <c r="K296" i="8"/>
  <c r="E724" i="6"/>
  <c r="H86" i="7"/>
  <c r="H267" i="8"/>
  <c r="G17" i="9" s="1"/>
  <c r="H17" i="9" s="1"/>
  <c r="H142" i="7"/>
  <c r="I277" i="8"/>
  <c r="J1290" i="6"/>
  <c r="G209" i="7" s="1"/>
  <c r="I256" i="8" s="1"/>
  <c r="J256" i="8" s="1"/>
  <c r="E9" i="7"/>
  <c r="H9" i="7" s="1"/>
  <c r="L44" i="6"/>
  <c r="E21" i="7"/>
  <c r="L122" i="6"/>
  <c r="J1210" i="6"/>
  <c r="K1210" i="6"/>
  <c r="E12" i="7"/>
  <c r="L62" i="6"/>
  <c r="F1055" i="6"/>
  <c r="L1055" i="6" s="1"/>
  <c r="K1055" i="6"/>
  <c r="F1356" i="6"/>
  <c r="K1356" i="6"/>
  <c r="H181" i="7"/>
  <c r="E1106" i="6"/>
  <c r="E7" i="7"/>
  <c r="L30" i="6"/>
  <c r="E5" i="7"/>
  <c r="L16" i="6"/>
  <c r="F298" i="8"/>
  <c r="L298" i="8" s="1"/>
  <c r="K298" i="8"/>
  <c r="L23" i="6"/>
  <c r="E6" i="7"/>
  <c r="H6" i="7" s="1"/>
  <c r="F1150" i="6"/>
  <c r="K1150" i="6"/>
  <c r="F293" i="8"/>
  <c r="K293" i="8"/>
  <c r="F297" i="8"/>
  <c r="L297" i="8" s="1"/>
  <c r="K297" i="8"/>
  <c r="J1215" i="6"/>
  <c r="K1215" i="6"/>
  <c r="I1252" i="6"/>
  <c r="I738" i="6"/>
  <c r="I744" i="6"/>
  <c r="I646" i="6"/>
  <c r="I574" i="6"/>
  <c r="H94" i="7"/>
  <c r="K301" i="8"/>
  <c r="F301" i="8"/>
  <c r="L301" i="8" s="1"/>
  <c r="E1054" i="6"/>
  <c r="H180" i="7"/>
  <c r="F303" i="8"/>
  <c r="L303" i="8" s="1"/>
  <c r="K303" i="8"/>
  <c r="E11" i="7"/>
  <c r="L55" i="6"/>
  <c r="K300" i="8"/>
  <c r="F300" i="8"/>
  <c r="L300" i="8" s="1"/>
  <c r="E16" i="7"/>
  <c r="H16" i="7" s="1"/>
  <c r="L90" i="6"/>
  <c r="F294" i="8"/>
  <c r="L294" i="8" s="1"/>
  <c r="K294" i="8"/>
  <c r="K299" i="8"/>
  <c r="F299" i="8"/>
  <c r="L299" i="8" s="1"/>
  <c r="E15" i="7"/>
  <c r="L83" i="6"/>
  <c r="E14" i="7"/>
  <c r="L76" i="6"/>
  <c r="F1107" i="6"/>
  <c r="L1107" i="6" s="1"/>
  <c r="K1107" i="6"/>
  <c r="K295" i="8"/>
  <c r="F295" i="8"/>
  <c r="L295" i="8" s="1"/>
  <c r="K304" i="8"/>
  <c r="F304" i="8"/>
  <c r="L304" i="8" s="1"/>
  <c r="F1246" i="6"/>
  <c r="L1245" i="6"/>
  <c r="L37" i="6"/>
  <c r="E8" i="7"/>
  <c r="H8" i="7" s="1"/>
  <c r="L276" i="6"/>
  <c r="F277" i="6"/>
  <c r="K250" i="8"/>
  <c r="F250" i="8"/>
  <c r="L250" i="8" s="1"/>
  <c r="J770" i="6"/>
  <c r="L769" i="6"/>
  <c r="H1200" i="6"/>
  <c r="F194" i="7" s="1"/>
  <c r="G774" i="6" s="1"/>
  <c r="H774" i="6" s="1"/>
  <c r="H775" i="6" s="1"/>
  <c r="F121" i="7" s="1"/>
  <c r="G202" i="8" s="1"/>
  <c r="H202" i="8" s="1"/>
  <c r="G200" i="7"/>
  <c r="L1235" i="6"/>
  <c r="F512" i="6"/>
  <c r="L509" i="6"/>
  <c r="J943" i="6"/>
  <c r="K943" i="6"/>
  <c r="G107" i="8"/>
  <c r="H107" i="8" s="1"/>
  <c r="L717" i="6"/>
  <c r="J261" i="6"/>
  <c r="L259" i="6"/>
  <c r="J523" i="6"/>
  <c r="L522" i="6"/>
  <c r="F1016" i="6"/>
  <c r="L1016" i="6" s="1"/>
  <c r="K1016" i="6"/>
  <c r="F654" i="6"/>
  <c r="L652" i="6"/>
  <c r="F945" i="6"/>
  <c r="F946" i="6" s="1"/>
  <c r="L671" i="6"/>
  <c r="F667" i="6"/>
  <c r="L665" i="6"/>
  <c r="L678" i="6"/>
  <c r="J111" i="8"/>
  <c r="F995" i="6"/>
  <c r="L995" i="6" s="1"/>
  <c r="K995" i="6"/>
  <c r="L710" i="6"/>
  <c r="I788" i="6"/>
  <c r="I633" i="6"/>
  <c r="J633" i="6" s="1"/>
  <c r="I625" i="6"/>
  <c r="J625" i="6" s="1"/>
  <c r="J626" i="6" s="1"/>
  <c r="G98" i="7" s="1"/>
  <c r="I247" i="8" s="1"/>
  <c r="J247" i="8" s="1"/>
  <c r="L1307" i="6"/>
  <c r="F1311" i="6"/>
  <c r="H144" i="7"/>
  <c r="E345" i="8"/>
  <c r="L240" i="6"/>
  <c r="F243" i="6"/>
  <c r="L1008" i="6"/>
  <c r="J1010" i="6"/>
  <c r="G163" i="7" s="1"/>
  <c r="I153" i="8" s="1"/>
  <c r="J153" i="8" s="1"/>
  <c r="F1002" i="6"/>
  <c r="L1002" i="6" s="1"/>
  <c r="K1002" i="6"/>
  <c r="G155" i="7"/>
  <c r="L959" i="6"/>
  <c r="J1295" i="6"/>
  <c r="L1294" i="6"/>
  <c r="L928" i="6"/>
  <c r="J931" i="6"/>
  <c r="G150" i="7" s="1"/>
  <c r="I173" i="8" s="1"/>
  <c r="J173" i="8" s="1"/>
  <c r="F269" i="8"/>
  <c r="K269" i="8"/>
  <c r="E188" i="7"/>
  <c r="L1164" i="6"/>
  <c r="J468" i="8"/>
  <c r="K468" i="8"/>
  <c r="F1256" i="6"/>
  <c r="F269" i="6"/>
  <c r="L268" i="6"/>
  <c r="E111" i="7"/>
  <c r="L706" i="6"/>
  <c r="E257" i="8"/>
  <c r="F915" i="6"/>
  <c r="L913" i="6"/>
  <c r="L692" i="6"/>
  <c r="F694" i="6"/>
  <c r="F200" i="8"/>
  <c r="J988" i="6"/>
  <c r="G160" i="7" s="1"/>
  <c r="I150" i="8" s="1"/>
  <c r="J150" i="8" s="1"/>
  <c r="L987" i="6"/>
  <c r="F343" i="6"/>
  <c r="E55" i="7" s="1"/>
  <c r="E337" i="6" s="1"/>
  <c r="F337" i="6" s="1"/>
  <c r="F338" i="6" s="1"/>
  <c r="L341" i="6"/>
  <c r="E70" i="7"/>
  <c r="H145" i="7"/>
  <c r="E346" i="8"/>
  <c r="L658" i="6"/>
  <c r="H63" i="7"/>
  <c r="I411" i="6"/>
  <c r="I399" i="6"/>
  <c r="I438" i="6"/>
  <c r="I448" i="6"/>
  <c r="J274" i="8"/>
  <c r="L274" i="8" s="1"/>
  <c r="K274" i="8"/>
  <c r="F225" i="8"/>
  <c r="L225" i="8" s="1"/>
  <c r="K225" i="8"/>
  <c r="E71" i="7"/>
  <c r="F1037" i="6"/>
  <c r="K1037" i="6"/>
  <c r="E198" i="8"/>
  <c r="F330" i="6"/>
  <c r="E52" i="7" s="1"/>
  <c r="E333" i="6" s="1"/>
  <c r="F333" i="6" s="1"/>
  <c r="F334" i="6" s="1"/>
  <c r="E53" i="7" s="1"/>
  <c r="E270" i="8" s="1"/>
  <c r="L328" i="6"/>
  <c r="H1188" i="6"/>
  <c r="F192" i="7" s="1"/>
  <c r="G784" i="6" s="1"/>
  <c r="H784" i="6" s="1"/>
  <c r="H785" i="6" s="1"/>
  <c r="F123" i="7" s="1"/>
  <c r="G204" i="8" s="1"/>
  <c r="H204" i="8" s="1"/>
  <c r="F226" i="8"/>
  <c r="L226" i="8" s="1"/>
  <c r="K226" i="8"/>
  <c r="H1194" i="6"/>
  <c r="F193" i="7" s="1"/>
  <c r="G797" i="6" s="1"/>
  <c r="H797" i="6" s="1"/>
  <c r="H799" i="6" s="1"/>
  <c r="F125" i="7" s="1"/>
  <c r="G206" i="8" s="1"/>
  <c r="H206" i="8" s="1"/>
  <c r="E117" i="7"/>
  <c r="E116" i="7"/>
  <c r="I197" i="8"/>
  <c r="H88" i="7"/>
  <c r="L1288" i="6"/>
  <c r="F1290" i="6"/>
  <c r="J1278" i="6"/>
  <c r="L1277" i="6"/>
  <c r="H44" i="7"/>
  <c r="I114" i="8"/>
  <c r="H69" i="7"/>
  <c r="I440" i="6"/>
  <c r="I450" i="6"/>
  <c r="K750" i="6"/>
  <c r="F750" i="6"/>
  <c r="L942" i="6"/>
  <c r="J1284" i="6"/>
  <c r="L1283" i="6"/>
  <c r="J382" i="6"/>
  <c r="L382" i="6" s="1"/>
  <c r="K382" i="6"/>
  <c r="K31" i="8"/>
  <c r="F31" i="8"/>
  <c r="L31" i="8" s="1"/>
  <c r="E201" i="8"/>
  <c r="L924" i="6"/>
  <c r="H37" i="7"/>
  <c r="I242" i="6"/>
  <c r="H60" i="7"/>
  <c r="I273" i="8"/>
  <c r="H190" i="7"/>
  <c r="I1180" i="6"/>
  <c r="I1198" i="6"/>
  <c r="I1192" i="6"/>
  <c r="I1186" i="6"/>
  <c r="I208" i="8"/>
  <c r="K575" i="6"/>
  <c r="F575" i="6"/>
  <c r="L575" i="6" s="1"/>
  <c r="L1089" i="6"/>
  <c r="F1090" i="6"/>
  <c r="J1262" i="6"/>
  <c r="G204" i="7" s="1"/>
  <c r="I155" i="8" s="1"/>
  <c r="L1261" i="6"/>
  <c r="I609" i="6"/>
  <c r="J609" i="6" s="1"/>
  <c r="J610" i="6" s="1"/>
  <c r="G95" i="7" s="1"/>
  <c r="I253" i="8" s="1"/>
  <c r="J253" i="8" s="1"/>
  <c r="I614" i="6"/>
  <c r="J614" i="6" s="1"/>
  <c r="J616" i="6" s="1"/>
  <c r="G96" i="7" s="1"/>
  <c r="I254" i="8" s="1"/>
  <c r="J254" i="8" s="1"/>
  <c r="L731" i="6"/>
  <c r="F506" i="6"/>
  <c r="L503" i="6"/>
  <c r="J1003" i="6"/>
  <c r="G162" i="7" s="1"/>
  <c r="I152" i="8" s="1"/>
  <c r="J152" i="8" s="1"/>
  <c r="L1001" i="6"/>
  <c r="L1015" i="6"/>
  <c r="J1017" i="6"/>
  <c r="G164" i="7" s="1"/>
  <c r="I154" i="8" s="1"/>
  <c r="J154" i="8" s="1"/>
  <c r="K1032" i="6"/>
  <c r="F1032" i="6"/>
  <c r="L493" i="6"/>
  <c r="F495" i="6"/>
  <c r="E80" i="7" s="1"/>
  <c r="E227" i="8" s="1"/>
  <c r="H24" i="7"/>
  <c r="E30" i="8"/>
  <c r="F344" i="8"/>
  <c r="K344" i="8"/>
  <c r="E156" i="7"/>
  <c r="L965" i="6"/>
  <c r="J975" i="6"/>
  <c r="K975" i="6"/>
  <c r="F1009" i="6"/>
  <c r="L1009" i="6" s="1"/>
  <c r="K1009" i="6"/>
  <c r="L685" i="6"/>
  <c r="F84" i="8"/>
  <c r="L698" i="6"/>
  <c r="F700" i="6"/>
  <c r="E199" i="8"/>
  <c r="E102" i="7"/>
  <c r="H1182" i="6"/>
  <c r="F191" i="7" s="1"/>
  <c r="G779" i="6" s="1"/>
  <c r="H779" i="6" s="1"/>
  <c r="H780" i="6" s="1"/>
  <c r="F122" i="7" s="1"/>
  <c r="G203" i="8" s="1"/>
  <c r="H203" i="8" s="1"/>
  <c r="L704" i="6"/>
  <c r="J1170" i="6"/>
  <c r="L1169" i="6"/>
  <c r="E790" i="6"/>
  <c r="L1199" i="6"/>
  <c r="L1187" i="6"/>
  <c r="L1181" i="6"/>
  <c r="L1193" i="6"/>
  <c r="F779" i="6"/>
  <c r="F775" i="6"/>
  <c r="L1081" i="6"/>
  <c r="F1084" i="6"/>
  <c r="H1093" i="6"/>
  <c r="K1093" i="6"/>
  <c r="I494" i="6"/>
  <c r="I342" i="6"/>
  <c r="I329" i="6"/>
  <c r="H147" i="7"/>
  <c r="H343" i="6"/>
  <c r="H495" i="6"/>
  <c r="H330" i="6"/>
  <c r="J642" i="6"/>
  <c r="L573" i="6"/>
  <c r="L406" i="6"/>
  <c r="F407" i="6"/>
  <c r="L416" i="6"/>
  <c r="F417" i="6"/>
  <c r="L310" i="6"/>
  <c r="F311" i="6"/>
  <c r="H51" i="8" l="1"/>
  <c r="G8" i="9" s="1"/>
  <c r="H8" i="9" s="1"/>
  <c r="F28" i="9"/>
  <c r="L28" i="9" s="1"/>
  <c r="T28" i="9" s="1"/>
  <c r="K28" i="9"/>
  <c r="E36" i="13" s="1"/>
  <c r="K438" i="8"/>
  <c r="J438" i="8"/>
  <c r="E372" i="8"/>
  <c r="H97" i="7"/>
  <c r="F724" i="6"/>
  <c r="L724" i="6" s="1"/>
  <c r="K724" i="6"/>
  <c r="J277" i="8"/>
  <c r="L277" i="8" s="1"/>
  <c r="K277" i="8"/>
  <c r="F578" i="6"/>
  <c r="J383" i="6"/>
  <c r="G62" i="7" s="1"/>
  <c r="E202" i="7"/>
  <c r="L1246" i="6"/>
  <c r="J1252" i="6"/>
  <c r="K1252" i="6"/>
  <c r="H7" i="7"/>
  <c r="H14" i="7"/>
  <c r="E188" i="6"/>
  <c r="H15" i="7"/>
  <c r="E302" i="6"/>
  <c r="J574" i="6"/>
  <c r="K574" i="6"/>
  <c r="E1357" i="6"/>
  <c r="E1349" i="6"/>
  <c r="H11" i="7"/>
  <c r="F1151" i="6"/>
  <c r="L1150" i="6"/>
  <c r="J646" i="6"/>
  <c r="K646" i="6"/>
  <c r="E1347" i="6"/>
  <c r="H21" i="7"/>
  <c r="F1106" i="6"/>
  <c r="K1106" i="6"/>
  <c r="J1216" i="6"/>
  <c r="L1215" i="6"/>
  <c r="L1356" i="6"/>
  <c r="K1054" i="6"/>
  <c r="F1054" i="6"/>
  <c r="E1348" i="6"/>
  <c r="H12" i="7"/>
  <c r="J744" i="6"/>
  <c r="K744" i="6"/>
  <c r="F339" i="8"/>
  <c r="E19" i="9" s="1"/>
  <c r="L293" i="8"/>
  <c r="L339" i="8" s="1"/>
  <c r="J1211" i="6"/>
  <c r="L1210" i="6"/>
  <c r="J738" i="6"/>
  <c r="K738" i="6"/>
  <c r="E1346" i="6"/>
  <c r="H5" i="7"/>
  <c r="F199" i="8"/>
  <c r="E222" i="8"/>
  <c r="E109" i="7"/>
  <c r="L694" i="6"/>
  <c r="E38" i="7"/>
  <c r="J788" i="6"/>
  <c r="H219" i="8"/>
  <c r="G15" i="9" s="1"/>
  <c r="H15" i="9" s="1"/>
  <c r="F30" i="8"/>
  <c r="K30" i="8"/>
  <c r="J1180" i="6"/>
  <c r="K1180" i="6"/>
  <c r="F201" i="8"/>
  <c r="E153" i="7"/>
  <c r="E174" i="8" s="1"/>
  <c r="E629" i="6"/>
  <c r="E461" i="6"/>
  <c r="J411" i="6"/>
  <c r="K411" i="6"/>
  <c r="E103" i="7"/>
  <c r="L654" i="6"/>
  <c r="I791" i="6"/>
  <c r="H200" i="7"/>
  <c r="G208" i="7"/>
  <c r="L1284" i="6"/>
  <c r="J114" i="8"/>
  <c r="K114" i="8"/>
  <c r="J399" i="6"/>
  <c r="K399" i="6"/>
  <c r="E203" i="7"/>
  <c r="E43" i="7"/>
  <c r="L277" i="6"/>
  <c r="E634" i="6"/>
  <c r="J1198" i="6"/>
  <c r="K1198" i="6"/>
  <c r="E82" i="7"/>
  <c r="L506" i="6"/>
  <c r="J1192" i="6"/>
  <c r="K1192" i="6"/>
  <c r="J197" i="8"/>
  <c r="K197" i="8"/>
  <c r="L1037" i="6"/>
  <c r="F1038" i="6"/>
  <c r="J438" i="6"/>
  <c r="K438" i="6"/>
  <c r="F346" i="8"/>
  <c r="L346" i="8" s="1"/>
  <c r="K346" i="8"/>
  <c r="F257" i="8"/>
  <c r="E42" i="7"/>
  <c r="L269" i="6"/>
  <c r="L269" i="8"/>
  <c r="E105" i="7"/>
  <c r="L667" i="6"/>
  <c r="G41" i="7"/>
  <c r="L261" i="6"/>
  <c r="E83" i="7"/>
  <c r="L512" i="6"/>
  <c r="E1014" i="6"/>
  <c r="E1000" i="6"/>
  <c r="E986" i="6"/>
  <c r="E1260" i="6"/>
  <c r="E1007" i="6"/>
  <c r="H156" i="7"/>
  <c r="E176" i="7"/>
  <c r="L1090" i="6"/>
  <c r="J1186" i="6"/>
  <c r="K1186" i="6"/>
  <c r="J440" i="6"/>
  <c r="L440" i="6" s="1"/>
  <c r="K440" i="6"/>
  <c r="J448" i="6"/>
  <c r="K448" i="6"/>
  <c r="E213" i="7"/>
  <c r="L1311" i="6"/>
  <c r="J155" i="8"/>
  <c r="J208" i="8"/>
  <c r="J242" i="6"/>
  <c r="K242" i="6"/>
  <c r="J450" i="6"/>
  <c r="L450" i="6" s="1"/>
  <c r="K450" i="6"/>
  <c r="F198" i="8"/>
  <c r="L915" i="6"/>
  <c r="E148" i="7"/>
  <c r="H188" i="7"/>
  <c r="E207" i="8"/>
  <c r="I945" i="6"/>
  <c r="H155" i="7"/>
  <c r="G85" i="7"/>
  <c r="L523" i="6"/>
  <c r="L943" i="6"/>
  <c r="G120" i="7"/>
  <c r="L770" i="6"/>
  <c r="L344" i="8"/>
  <c r="L1032" i="6"/>
  <c r="F1033" i="6"/>
  <c r="J976" i="6"/>
  <c r="L975" i="6"/>
  <c r="E209" i="7"/>
  <c r="L1290" i="6"/>
  <c r="K345" i="8"/>
  <c r="F345" i="8"/>
  <c r="L345" i="8" s="1"/>
  <c r="L700" i="6"/>
  <c r="E110" i="7"/>
  <c r="F227" i="8"/>
  <c r="J273" i="8"/>
  <c r="L273" i="8" s="1"/>
  <c r="K273" i="8"/>
  <c r="L750" i="6"/>
  <c r="F752" i="6"/>
  <c r="G207" i="7"/>
  <c r="L1278" i="6"/>
  <c r="E792" i="6"/>
  <c r="F270" i="8"/>
  <c r="E788" i="6"/>
  <c r="F788" i="6" s="1"/>
  <c r="E625" i="6"/>
  <c r="E633" i="6"/>
  <c r="H111" i="7"/>
  <c r="J483" i="8"/>
  <c r="I25" i="9" s="1"/>
  <c r="J25" i="9" s="1"/>
  <c r="L468" i="8"/>
  <c r="G210" i="7"/>
  <c r="L1295" i="6"/>
  <c r="G189" i="7"/>
  <c r="L1170" i="6"/>
  <c r="F790" i="6"/>
  <c r="F780" i="6"/>
  <c r="E121" i="7"/>
  <c r="E202" i="8" s="1"/>
  <c r="E175" i="7"/>
  <c r="L1084" i="6"/>
  <c r="H1096" i="6"/>
  <c r="L1093" i="6"/>
  <c r="F52" i="7"/>
  <c r="J494" i="6"/>
  <c r="K494" i="6"/>
  <c r="J342" i="6"/>
  <c r="K342" i="6"/>
  <c r="J329" i="6"/>
  <c r="K329" i="6"/>
  <c r="F55" i="7"/>
  <c r="F80" i="7"/>
  <c r="G227" i="8" s="1"/>
  <c r="H227" i="8" s="1"/>
  <c r="H243" i="8" s="1"/>
  <c r="G16" i="9" s="1"/>
  <c r="H16" i="9" s="1"/>
  <c r="G101" i="7"/>
  <c r="E91" i="7"/>
  <c r="E65" i="7"/>
  <c r="E66" i="7"/>
  <c r="E54" i="7"/>
  <c r="E48" i="7"/>
  <c r="L311" i="6"/>
  <c r="E37" i="13" l="1"/>
  <c r="D37" i="12" s="1"/>
  <c r="F37" i="12" s="1"/>
  <c r="D36" i="12"/>
  <c r="F36" i="12" s="1"/>
  <c r="F372" i="8"/>
  <c r="L372" i="8" s="1"/>
  <c r="K372" i="8"/>
  <c r="L438" i="8"/>
  <c r="J459" i="8"/>
  <c r="I24" i="9" s="1"/>
  <c r="J24" i="9" s="1"/>
  <c r="E271" i="8"/>
  <c r="L788" i="6"/>
  <c r="F302" i="6"/>
  <c r="K302" i="6"/>
  <c r="G196" i="7"/>
  <c r="L1211" i="6"/>
  <c r="E186" i="7"/>
  <c r="L1151" i="6"/>
  <c r="F1349" i="6"/>
  <c r="L1349" i="6" s="1"/>
  <c r="K1349" i="6"/>
  <c r="L1054" i="6"/>
  <c r="F1057" i="6"/>
  <c r="J578" i="6"/>
  <c r="L574" i="6"/>
  <c r="F1346" i="6"/>
  <c r="K1346" i="6"/>
  <c r="G197" i="7"/>
  <c r="L1216" i="6"/>
  <c r="J740" i="6"/>
  <c r="L738" i="6"/>
  <c r="F1109" i="6"/>
  <c r="L1106" i="6"/>
  <c r="F1347" i="6"/>
  <c r="L1347" i="6" s="1"/>
  <c r="K1347" i="6"/>
  <c r="J746" i="6"/>
  <c r="L744" i="6"/>
  <c r="F1348" i="6"/>
  <c r="L1348" i="6" s="1"/>
  <c r="K1348" i="6"/>
  <c r="K188" i="6"/>
  <c r="F188" i="6"/>
  <c r="L188" i="6" s="1"/>
  <c r="I189" i="6" s="1"/>
  <c r="J648" i="6"/>
  <c r="L646" i="6"/>
  <c r="F1357" i="6"/>
  <c r="K1357" i="6"/>
  <c r="F19" i="9"/>
  <c r="L19" i="9" s="1"/>
  <c r="K19" i="9"/>
  <c r="J1256" i="6"/>
  <c r="L1252" i="6"/>
  <c r="E789" i="6"/>
  <c r="H202" i="7"/>
  <c r="H48" i="7"/>
  <c r="E126" i="8"/>
  <c r="I257" i="8"/>
  <c r="H210" i="7"/>
  <c r="E457" i="6"/>
  <c r="I796" i="6"/>
  <c r="I778" i="6"/>
  <c r="H85" i="7"/>
  <c r="J1188" i="6"/>
  <c r="L1186" i="6"/>
  <c r="F1014" i="6"/>
  <c r="K1014" i="6"/>
  <c r="F634" i="6"/>
  <c r="E255" i="8"/>
  <c r="E167" i="7"/>
  <c r="L1033" i="6"/>
  <c r="F1000" i="6"/>
  <c r="K1000" i="6"/>
  <c r="I84" i="8"/>
  <c r="H41" i="7"/>
  <c r="L197" i="8"/>
  <c r="L1180" i="6"/>
  <c r="J1182" i="6"/>
  <c r="E85" i="8"/>
  <c r="F202" i="8"/>
  <c r="F625" i="6"/>
  <c r="K625" i="6"/>
  <c r="G158" i="7"/>
  <c r="L976" i="6"/>
  <c r="F986" i="6"/>
  <c r="K986" i="6"/>
  <c r="E80" i="8"/>
  <c r="H43" i="7"/>
  <c r="H208" i="7"/>
  <c r="I200" i="8"/>
  <c r="F461" i="6"/>
  <c r="K788" i="6"/>
  <c r="H175" i="7"/>
  <c r="E367" i="8"/>
  <c r="F633" i="6"/>
  <c r="K633" i="6"/>
  <c r="I201" i="8"/>
  <c r="H207" i="7"/>
  <c r="H148" i="7"/>
  <c r="E925" i="6"/>
  <c r="K1260" i="6"/>
  <c r="F1260" i="6"/>
  <c r="E381" i="6"/>
  <c r="H83" i="7"/>
  <c r="E79" i="8"/>
  <c r="H42" i="7"/>
  <c r="L1198" i="6"/>
  <c r="J1200" i="6"/>
  <c r="J417" i="6"/>
  <c r="L411" i="6"/>
  <c r="E118" i="7"/>
  <c r="L752" i="6"/>
  <c r="E221" i="8"/>
  <c r="F271" i="8"/>
  <c r="H110" i="7"/>
  <c r="E991" i="6"/>
  <c r="E256" i="8"/>
  <c r="H209" i="7"/>
  <c r="I773" i="6"/>
  <c r="H120" i="7"/>
  <c r="J243" i="6"/>
  <c r="L242" i="6"/>
  <c r="J454" i="6"/>
  <c r="L448" i="6"/>
  <c r="F1007" i="6"/>
  <c r="K1007" i="6"/>
  <c r="E168" i="7"/>
  <c r="L1038" i="6"/>
  <c r="L114" i="8"/>
  <c r="F792" i="6"/>
  <c r="K207" i="8"/>
  <c r="F207" i="8"/>
  <c r="L207" i="8" s="1"/>
  <c r="J444" i="6"/>
  <c r="L438" i="6"/>
  <c r="E377" i="6"/>
  <c r="H82" i="7"/>
  <c r="E638" i="6"/>
  <c r="H103" i="7"/>
  <c r="F174" i="8"/>
  <c r="F222" i="8"/>
  <c r="E252" i="8"/>
  <c r="I258" i="8"/>
  <c r="J258" i="8" s="1"/>
  <c r="J945" i="6"/>
  <c r="K945" i="6"/>
  <c r="E1298" i="6"/>
  <c r="H213" i="7"/>
  <c r="E1302" i="6"/>
  <c r="E368" i="8"/>
  <c r="H176" i="7"/>
  <c r="J407" i="6"/>
  <c r="L399" i="6"/>
  <c r="H109" i="7"/>
  <c r="E783" i="6"/>
  <c r="L363" i="8"/>
  <c r="I276" i="8"/>
  <c r="J276" i="8" s="1"/>
  <c r="E639" i="6"/>
  <c r="H105" i="7"/>
  <c r="L1192" i="6"/>
  <c r="J1194" i="6"/>
  <c r="J791" i="6"/>
  <c r="L791" i="6" s="1"/>
  <c r="K791" i="6"/>
  <c r="F629" i="6"/>
  <c r="L30" i="8"/>
  <c r="L51" i="8" s="1"/>
  <c r="F51" i="8"/>
  <c r="E8" i="9" s="1"/>
  <c r="F363" i="8"/>
  <c r="E20" i="9" s="1"/>
  <c r="I790" i="6"/>
  <c r="H189" i="7"/>
  <c r="E122" i="7"/>
  <c r="E203" i="8" s="1"/>
  <c r="F177" i="7"/>
  <c r="L1096" i="6"/>
  <c r="G333" i="6"/>
  <c r="J343" i="6"/>
  <c r="L342" i="6"/>
  <c r="J330" i="6"/>
  <c r="L329" i="6"/>
  <c r="G337" i="6"/>
  <c r="J495" i="6"/>
  <c r="L494" i="6"/>
  <c r="F1398" i="6" l="1"/>
  <c r="G102" i="7"/>
  <c r="L648" i="6"/>
  <c r="L1057" i="6"/>
  <c r="E171" i="7"/>
  <c r="G117" i="7"/>
  <c r="L746" i="6"/>
  <c r="E208" i="8"/>
  <c r="H186" i="7"/>
  <c r="I199" i="8"/>
  <c r="H197" i="7"/>
  <c r="G203" i="7"/>
  <c r="L1256" i="6"/>
  <c r="E179" i="7"/>
  <c r="L1109" i="6"/>
  <c r="L1346" i="6"/>
  <c r="F1351" i="6"/>
  <c r="I198" i="8"/>
  <c r="H196" i="7"/>
  <c r="L1357" i="6"/>
  <c r="F1359" i="6"/>
  <c r="K189" i="6"/>
  <c r="J189" i="6"/>
  <c r="G91" i="7"/>
  <c r="L578" i="6"/>
  <c r="F789" i="6"/>
  <c r="K789" i="6"/>
  <c r="F1376" i="6"/>
  <c r="G116" i="7"/>
  <c r="L740" i="6"/>
  <c r="L302" i="6"/>
  <c r="F303" i="6"/>
  <c r="G65" i="7"/>
  <c r="L407" i="6"/>
  <c r="F221" i="8"/>
  <c r="L1188" i="6"/>
  <c r="G192" i="7"/>
  <c r="F457" i="6"/>
  <c r="F630" i="6"/>
  <c r="L945" i="6"/>
  <c r="J946" i="6"/>
  <c r="F377" i="6"/>
  <c r="K377" i="6"/>
  <c r="G38" i="7"/>
  <c r="L243" i="6"/>
  <c r="G194" i="7"/>
  <c r="L1200" i="6"/>
  <c r="K925" i="6"/>
  <c r="F925" i="6"/>
  <c r="K80" i="8"/>
  <c r="F80" i="8"/>
  <c r="L80" i="8" s="1"/>
  <c r="E726" i="6"/>
  <c r="E719" i="6"/>
  <c r="E712" i="6"/>
  <c r="E733" i="6"/>
  <c r="H167" i="7"/>
  <c r="G66" i="7"/>
  <c r="L417" i="6"/>
  <c r="F1017" i="6"/>
  <c r="L1014" i="6"/>
  <c r="F126" i="8"/>
  <c r="K126" i="8"/>
  <c r="F8" i="9"/>
  <c r="K8" i="9"/>
  <c r="K783" i="6"/>
  <c r="F783" i="6"/>
  <c r="F1298" i="6"/>
  <c r="K1298" i="6"/>
  <c r="K638" i="6"/>
  <c r="F638" i="6"/>
  <c r="G71" i="7"/>
  <c r="L454" i="6"/>
  <c r="F1262" i="6"/>
  <c r="L1260" i="6"/>
  <c r="K367" i="8"/>
  <c r="F367" i="8"/>
  <c r="F626" i="6"/>
  <c r="L625" i="6"/>
  <c r="F1003" i="6"/>
  <c r="L1000" i="6"/>
  <c r="J796" i="6"/>
  <c r="L796" i="6" s="1"/>
  <c r="K796" i="6"/>
  <c r="F20" i="9"/>
  <c r="L20" i="9" s="1"/>
  <c r="K20" i="9"/>
  <c r="L1182" i="6"/>
  <c r="G191" i="7"/>
  <c r="J778" i="6"/>
  <c r="L778" i="6" s="1"/>
  <c r="K778" i="6"/>
  <c r="H177" i="7"/>
  <c r="G369" i="8"/>
  <c r="L1194" i="6"/>
  <c r="G193" i="7"/>
  <c r="F1302" i="6"/>
  <c r="K1302" i="6"/>
  <c r="L1007" i="6"/>
  <c r="F1010" i="6"/>
  <c r="F256" i="8"/>
  <c r="L256" i="8" s="1"/>
  <c r="K256" i="8"/>
  <c r="H118" i="7"/>
  <c r="E615" i="6"/>
  <c r="F462" i="6"/>
  <c r="I149" i="8"/>
  <c r="H158" i="7"/>
  <c r="J84" i="8"/>
  <c r="K84" i="8"/>
  <c r="J257" i="8"/>
  <c r="K257" i="8"/>
  <c r="F203" i="8"/>
  <c r="F639" i="6"/>
  <c r="L639" i="6" s="1"/>
  <c r="K639" i="6"/>
  <c r="F991" i="6"/>
  <c r="K991" i="6"/>
  <c r="F381" i="6"/>
  <c r="K381" i="6"/>
  <c r="L633" i="6"/>
  <c r="F635" i="6"/>
  <c r="J200" i="8"/>
  <c r="K200" i="8"/>
  <c r="F368" i="8"/>
  <c r="L368" i="8" s="1"/>
  <c r="K368" i="8"/>
  <c r="F252" i="8"/>
  <c r="F79" i="8"/>
  <c r="K79" i="8"/>
  <c r="J201" i="8"/>
  <c r="L201" i="8" s="1"/>
  <c r="K201" i="8"/>
  <c r="F85" i="8"/>
  <c r="G70" i="7"/>
  <c r="L444" i="6"/>
  <c r="E117" i="8"/>
  <c r="H168" i="7"/>
  <c r="E660" i="6"/>
  <c r="E680" i="6"/>
  <c r="E687" i="6"/>
  <c r="E673" i="6"/>
  <c r="J773" i="6"/>
  <c r="L773" i="6" s="1"/>
  <c r="K773" i="6"/>
  <c r="L986" i="6"/>
  <c r="F988" i="6"/>
  <c r="F255" i="8"/>
  <c r="J790" i="6"/>
  <c r="K790" i="6"/>
  <c r="H333" i="6"/>
  <c r="G80" i="7"/>
  <c r="L495" i="6"/>
  <c r="G52" i="7"/>
  <c r="L330" i="6"/>
  <c r="G55" i="7"/>
  <c r="L343" i="6"/>
  <c r="H337" i="6"/>
  <c r="I629" i="6" l="1"/>
  <c r="H116" i="7"/>
  <c r="I252" i="8"/>
  <c r="H91" i="7"/>
  <c r="J190" i="6"/>
  <c r="L189" i="6"/>
  <c r="E221" i="7"/>
  <c r="L1359" i="6"/>
  <c r="I792" i="6"/>
  <c r="H117" i="7"/>
  <c r="E220" i="7"/>
  <c r="L1351" i="6"/>
  <c r="L789" i="6"/>
  <c r="F793" i="6"/>
  <c r="E124" i="7" s="1"/>
  <c r="E205" i="8" s="1"/>
  <c r="F205" i="8" s="1"/>
  <c r="F208" i="8"/>
  <c r="L208" i="8" s="1"/>
  <c r="K208" i="8"/>
  <c r="H171" i="7"/>
  <c r="E371" i="8"/>
  <c r="E370" i="8"/>
  <c r="E798" i="6"/>
  <c r="H179" i="7"/>
  <c r="I255" i="8"/>
  <c r="H203" i="7"/>
  <c r="J199" i="8"/>
  <c r="L199" i="8" s="1"/>
  <c r="K199" i="8"/>
  <c r="E223" i="7"/>
  <c r="L1376" i="6"/>
  <c r="E47" i="7"/>
  <c r="L303" i="6"/>
  <c r="J198" i="8"/>
  <c r="L198" i="8" s="1"/>
  <c r="K198" i="8"/>
  <c r="I634" i="6"/>
  <c r="H102" i="7"/>
  <c r="H80" i="7"/>
  <c r="I227" i="8"/>
  <c r="I222" i="8"/>
  <c r="H70" i="7"/>
  <c r="L79" i="8"/>
  <c r="F99" i="8"/>
  <c r="E10" i="9" s="1"/>
  <c r="E73" i="7"/>
  <c r="H191" i="7"/>
  <c r="I779" i="6"/>
  <c r="F719" i="6"/>
  <c r="K719" i="6"/>
  <c r="I457" i="6"/>
  <c r="H65" i="7"/>
  <c r="E100" i="7"/>
  <c r="J149" i="8"/>
  <c r="K149" i="8"/>
  <c r="E204" i="7"/>
  <c r="L1262" i="6"/>
  <c r="F712" i="6"/>
  <c r="K712" i="6"/>
  <c r="H194" i="7"/>
  <c r="I774" i="6"/>
  <c r="L200" i="8"/>
  <c r="L1010" i="6"/>
  <c r="E163" i="7"/>
  <c r="L783" i="6"/>
  <c r="F785" i="6"/>
  <c r="E123" i="7" s="1"/>
  <c r="E204" i="8" s="1"/>
  <c r="L1017" i="6"/>
  <c r="E164" i="7"/>
  <c r="K733" i="6"/>
  <c r="F733" i="6"/>
  <c r="E99" i="7"/>
  <c r="L84" i="8"/>
  <c r="F1299" i="6"/>
  <c r="L1298" i="6"/>
  <c r="F996" i="6"/>
  <c r="L991" i="6"/>
  <c r="H369" i="8"/>
  <c r="K369" i="8"/>
  <c r="L367" i="8"/>
  <c r="F147" i="8"/>
  <c r="E12" i="9" s="1"/>
  <c r="L126" i="8"/>
  <c r="L147" i="8" s="1"/>
  <c r="L925" i="6"/>
  <c r="F931" i="6"/>
  <c r="K680" i="6"/>
  <c r="F680" i="6"/>
  <c r="L257" i="8"/>
  <c r="L626" i="6"/>
  <c r="E98" i="7"/>
  <c r="L377" i="6"/>
  <c r="F378" i="6"/>
  <c r="H192" i="7"/>
  <c r="I784" i="6"/>
  <c r="K117" i="8"/>
  <c r="F117" i="8"/>
  <c r="L117" i="8" s="1"/>
  <c r="K660" i="6"/>
  <c r="F660" i="6"/>
  <c r="G153" i="7"/>
  <c r="L946" i="6"/>
  <c r="E160" i="7"/>
  <c r="L988" i="6"/>
  <c r="F687" i="6"/>
  <c r="K687" i="6"/>
  <c r="F383" i="6"/>
  <c r="L381" i="6"/>
  <c r="K615" i="6"/>
  <c r="F615" i="6"/>
  <c r="L615" i="6" s="1"/>
  <c r="H193" i="7"/>
  <c r="I797" i="6"/>
  <c r="E640" i="6"/>
  <c r="L638" i="6"/>
  <c r="I221" i="8"/>
  <c r="H66" i="7"/>
  <c r="F458" i="6"/>
  <c r="F673" i="6"/>
  <c r="K673" i="6"/>
  <c r="L1302" i="6"/>
  <c r="F1303" i="6"/>
  <c r="E162" i="7"/>
  <c r="L1003" i="6"/>
  <c r="I461" i="6"/>
  <c r="H71" i="7"/>
  <c r="L8" i="9"/>
  <c r="F726" i="6"/>
  <c r="K726" i="6"/>
  <c r="I85" i="8"/>
  <c r="H38" i="7"/>
  <c r="L790" i="6"/>
  <c r="H338" i="6"/>
  <c r="I337" i="6"/>
  <c r="H55" i="7"/>
  <c r="H334" i="6"/>
  <c r="I333" i="6"/>
  <c r="H52" i="7"/>
  <c r="F1397" i="6" l="1"/>
  <c r="K1397" i="6"/>
  <c r="J255" i="8"/>
  <c r="L255" i="8" s="1"/>
  <c r="K255" i="8"/>
  <c r="E56" i="8"/>
  <c r="H221" i="7"/>
  <c r="F798" i="6"/>
  <c r="K798" i="6"/>
  <c r="G29" i="7"/>
  <c r="L190" i="6"/>
  <c r="F370" i="8"/>
  <c r="K370" i="8"/>
  <c r="K371" i="8"/>
  <c r="F371" i="8"/>
  <c r="L371" i="8" s="1"/>
  <c r="J252" i="8"/>
  <c r="L252" i="8" s="1"/>
  <c r="K252" i="8"/>
  <c r="H47" i="7"/>
  <c r="E119" i="8"/>
  <c r="E437" i="8"/>
  <c r="H223" i="7"/>
  <c r="J792" i="6"/>
  <c r="K792" i="6"/>
  <c r="J634" i="6"/>
  <c r="K634" i="6"/>
  <c r="H220" i="7"/>
  <c r="E55" i="8"/>
  <c r="J629" i="6"/>
  <c r="K629" i="6"/>
  <c r="F640" i="6"/>
  <c r="K640" i="6"/>
  <c r="L687" i="6"/>
  <c r="F688" i="6"/>
  <c r="F204" i="8"/>
  <c r="E249" i="8"/>
  <c r="J461" i="6"/>
  <c r="K461" i="6"/>
  <c r="L673" i="6"/>
  <c r="F674" i="6"/>
  <c r="F12" i="9"/>
  <c r="L12" i="9" s="1"/>
  <c r="K12" i="9"/>
  <c r="L1299" i="6"/>
  <c r="E211" i="7"/>
  <c r="J774" i="6"/>
  <c r="K774" i="6"/>
  <c r="K779" i="6"/>
  <c r="J779" i="6"/>
  <c r="J227" i="8"/>
  <c r="L227" i="8" s="1"/>
  <c r="K227" i="8"/>
  <c r="E62" i="7"/>
  <c r="L383" i="6"/>
  <c r="H98" i="7"/>
  <c r="E247" i="8"/>
  <c r="H164" i="7"/>
  <c r="E154" i="8"/>
  <c r="L149" i="8"/>
  <c r="J171" i="8"/>
  <c r="I13" i="9" s="1"/>
  <c r="J13" i="9" s="1"/>
  <c r="J222" i="8"/>
  <c r="L222" i="8" s="1"/>
  <c r="K222" i="8"/>
  <c r="J221" i="8"/>
  <c r="K221" i="8"/>
  <c r="E161" i="7"/>
  <c r="L996" i="6"/>
  <c r="K797" i="6"/>
  <c r="J797" i="6"/>
  <c r="E61" i="7"/>
  <c r="L378" i="6"/>
  <c r="L733" i="6"/>
  <c r="F734" i="6"/>
  <c r="E155" i="8"/>
  <c r="H204" i="7"/>
  <c r="L719" i="6"/>
  <c r="F720" i="6"/>
  <c r="L1303" i="6"/>
  <c r="E212" i="7"/>
  <c r="H153" i="7"/>
  <c r="I174" i="8"/>
  <c r="J85" i="8"/>
  <c r="K85" i="8"/>
  <c r="E152" i="8"/>
  <c r="H162" i="7"/>
  <c r="F10" i="9"/>
  <c r="L726" i="6"/>
  <c r="F727" i="6"/>
  <c r="L660" i="6"/>
  <c r="F661" i="6"/>
  <c r="L931" i="6"/>
  <c r="E150" i="7"/>
  <c r="E72" i="7"/>
  <c r="H387" i="8"/>
  <c r="G21" i="9" s="1"/>
  <c r="H21" i="9" s="1"/>
  <c r="L369" i="8"/>
  <c r="H160" i="7"/>
  <c r="E150" i="8"/>
  <c r="J784" i="6"/>
  <c r="K784" i="6"/>
  <c r="L680" i="6"/>
  <c r="F681" i="6"/>
  <c r="E248" i="8"/>
  <c r="H163" i="7"/>
  <c r="E153" i="8"/>
  <c r="L712" i="6"/>
  <c r="F713" i="6"/>
  <c r="J457" i="6"/>
  <c r="K457" i="6"/>
  <c r="E224" i="8"/>
  <c r="F54" i="7"/>
  <c r="J337" i="6"/>
  <c r="K337" i="6"/>
  <c r="F53" i="7"/>
  <c r="G270" i="8" s="1"/>
  <c r="J333" i="6"/>
  <c r="K333" i="6"/>
  <c r="G271" i="8" l="1"/>
  <c r="F1399" i="6"/>
  <c r="E227" i="7" s="1"/>
  <c r="E118" i="8" s="1"/>
  <c r="L1397" i="6"/>
  <c r="L370" i="8"/>
  <c r="L387" i="8" s="1"/>
  <c r="F387" i="8"/>
  <c r="E21" i="9" s="1"/>
  <c r="F21" i="9" s="1"/>
  <c r="L21" i="9" s="1"/>
  <c r="L792" i="6"/>
  <c r="J793" i="6"/>
  <c r="L798" i="6"/>
  <c r="F799" i="6"/>
  <c r="E125" i="7" s="1"/>
  <c r="E206" i="8" s="1"/>
  <c r="J630" i="6"/>
  <c r="L629" i="6"/>
  <c r="K55" i="8"/>
  <c r="F55" i="8"/>
  <c r="I181" i="6"/>
  <c r="I194" i="6"/>
  <c r="H29" i="7"/>
  <c r="K437" i="8"/>
  <c r="F437" i="8"/>
  <c r="F56" i="8"/>
  <c r="L56" i="8" s="1"/>
  <c r="K56" i="8"/>
  <c r="J635" i="6"/>
  <c r="L634" i="6"/>
  <c r="K119" i="8"/>
  <c r="F119" i="8"/>
  <c r="L119" i="8" s="1"/>
  <c r="L713" i="6"/>
  <c r="E112" i="7"/>
  <c r="H150" i="7"/>
  <c r="E173" i="8"/>
  <c r="E275" i="8"/>
  <c r="H61" i="7"/>
  <c r="K154" i="8"/>
  <c r="F154" i="8"/>
  <c r="L154" i="8" s="1"/>
  <c r="F249" i="8"/>
  <c r="L797" i="6"/>
  <c r="J799" i="6"/>
  <c r="L784" i="6"/>
  <c r="J785" i="6"/>
  <c r="L221" i="8"/>
  <c r="J462" i="6"/>
  <c r="L461" i="6"/>
  <c r="E108" i="7"/>
  <c r="L688" i="6"/>
  <c r="L720" i="6"/>
  <c r="E113" i="7"/>
  <c r="H271" i="8"/>
  <c r="L681" i="6"/>
  <c r="E107" i="7"/>
  <c r="E115" i="7"/>
  <c r="L734" i="6"/>
  <c r="E276" i="8"/>
  <c r="H62" i="7"/>
  <c r="H270" i="8"/>
  <c r="F248" i="8"/>
  <c r="E114" i="7"/>
  <c r="L727" i="6"/>
  <c r="J174" i="8"/>
  <c r="K174" i="8"/>
  <c r="F155" i="8"/>
  <c r="L155" i="8" s="1"/>
  <c r="K155" i="8"/>
  <c r="L774" i="6"/>
  <c r="J775" i="6"/>
  <c r="L640" i="6"/>
  <c r="F642" i="6"/>
  <c r="J458" i="6"/>
  <c r="L457" i="6"/>
  <c r="E223" i="8"/>
  <c r="H212" i="7"/>
  <c r="E461" i="8"/>
  <c r="J99" i="8"/>
  <c r="I10" i="9" s="1"/>
  <c r="L85" i="8"/>
  <c r="L99" i="8" s="1"/>
  <c r="E106" i="7"/>
  <c r="L674" i="6"/>
  <c r="K152" i="8"/>
  <c r="F152" i="8"/>
  <c r="L152" i="8" s="1"/>
  <c r="J780" i="6"/>
  <c r="L779" i="6"/>
  <c r="E151" i="8"/>
  <c r="H161" i="7"/>
  <c r="H211" i="7"/>
  <c r="E462" i="8"/>
  <c r="F224" i="8"/>
  <c r="F153" i="8"/>
  <c r="L153" i="8" s="1"/>
  <c r="K153" i="8"/>
  <c r="K150" i="8"/>
  <c r="F150" i="8"/>
  <c r="L661" i="6"/>
  <c r="E104" i="7"/>
  <c r="K247" i="8"/>
  <c r="F247" i="8"/>
  <c r="L247" i="8" s="1"/>
  <c r="J338" i="6"/>
  <c r="L337" i="6"/>
  <c r="J334" i="6"/>
  <c r="L333" i="6"/>
  <c r="F118" i="8" l="1"/>
  <c r="K21" i="9"/>
  <c r="H1398" i="6"/>
  <c r="J194" i="6"/>
  <c r="L194" i="6" s="1"/>
  <c r="I195" i="6" s="1"/>
  <c r="K194" i="6"/>
  <c r="G99" i="7"/>
  <c r="L630" i="6"/>
  <c r="G100" i="7"/>
  <c r="L635" i="6"/>
  <c r="G124" i="7"/>
  <c r="L793" i="6"/>
  <c r="J181" i="6"/>
  <c r="L181" i="6" s="1"/>
  <c r="I182" i="6" s="1"/>
  <c r="K181" i="6"/>
  <c r="F75" i="8"/>
  <c r="E9" i="9" s="1"/>
  <c r="L55" i="8"/>
  <c r="L75" i="8" s="1"/>
  <c r="F459" i="8"/>
  <c r="E24" i="9" s="1"/>
  <c r="L437" i="8"/>
  <c r="L459" i="8" s="1"/>
  <c r="L780" i="6"/>
  <c r="G122" i="7"/>
  <c r="H112" i="7"/>
  <c r="E101" i="8"/>
  <c r="F206" i="8"/>
  <c r="J195" i="8"/>
  <c r="I14" i="9" s="1"/>
  <c r="J14" i="9" s="1"/>
  <c r="L174" i="8"/>
  <c r="K461" i="8"/>
  <c r="F461" i="8"/>
  <c r="E107" i="8"/>
  <c r="H114" i="7"/>
  <c r="H113" i="7"/>
  <c r="E102" i="8"/>
  <c r="G121" i="7"/>
  <c r="L775" i="6"/>
  <c r="G125" i="7"/>
  <c r="L799" i="6"/>
  <c r="K173" i="8"/>
  <c r="F173" i="8"/>
  <c r="G73" i="7"/>
  <c r="L462" i="6"/>
  <c r="L150" i="8"/>
  <c r="H107" i="7"/>
  <c r="E109" i="8"/>
  <c r="K275" i="8"/>
  <c r="F275" i="8"/>
  <c r="E101" i="7"/>
  <c r="L642" i="6"/>
  <c r="G72" i="7"/>
  <c r="L458" i="6"/>
  <c r="H291" i="8"/>
  <c r="G18" i="9" s="1"/>
  <c r="H18" i="9" s="1"/>
  <c r="E609" i="6"/>
  <c r="H115" i="7"/>
  <c r="E614" i="6"/>
  <c r="H108" i="7"/>
  <c r="E111" i="8"/>
  <c r="H106" i="7"/>
  <c r="E110" i="8"/>
  <c r="F462" i="8"/>
  <c r="L462" i="8" s="1"/>
  <c r="K462" i="8"/>
  <c r="F223" i="8"/>
  <c r="L785" i="6"/>
  <c r="G123" i="7"/>
  <c r="J10" i="9"/>
  <c r="L10" i="9" s="1"/>
  <c r="K10" i="9"/>
  <c r="F151" i="8"/>
  <c r="L151" i="8" s="1"/>
  <c r="K151" i="8"/>
  <c r="H104" i="7"/>
  <c r="E108" i="8"/>
  <c r="K276" i="8"/>
  <c r="F276" i="8"/>
  <c r="L276" i="8" s="1"/>
  <c r="G53" i="7"/>
  <c r="L334" i="6"/>
  <c r="G54" i="7"/>
  <c r="J1398" i="6" s="1"/>
  <c r="J1399" i="6" s="1"/>
  <c r="G227" i="7" s="1"/>
  <c r="I118" i="8" s="1"/>
  <c r="J118" i="8" s="1"/>
  <c r="J123" i="8" s="1"/>
  <c r="I11" i="9" s="1"/>
  <c r="J11" i="9" s="1"/>
  <c r="L338" i="6"/>
  <c r="K1398" i="6" l="1"/>
  <c r="H1399" i="6"/>
  <c r="L1398" i="6"/>
  <c r="I249" i="8"/>
  <c r="H100" i="7"/>
  <c r="F9" i="9"/>
  <c r="L9" i="9" s="1"/>
  <c r="K9" i="9"/>
  <c r="I248" i="8"/>
  <c r="H99" i="7"/>
  <c r="J182" i="6"/>
  <c r="K182" i="6"/>
  <c r="H124" i="7"/>
  <c r="I205" i="8"/>
  <c r="F24" i="9"/>
  <c r="L24" i="9" s="1"/>
  <c r="K24" i="9"/>
  <c r="J195" i="6"/>
  <c r="K195" i="6"/>
  <c r="F243" i="8"/>
  <c r="E16" i="9" s="1"/>
  <c r="I224" i="8"/>
  <c r="H73" i="7"/>
  <c r="F219" i="8"/>
  <c r="E15" i="9" s="1"/>
  <c r="H122" i="7"/>
  <c r="I203" i="8"/>
  <c r="F195" i="8"/>
  <c r="E14" i="9" s="1"/>
  <c r="L173" i="8"/>
  <c r="L195" i="8" s="1"/>
  <c r="K614" i="6"/>
  <c r="F614" i="6"/>
  <c r="F102" i="8"/>
  <c r="L102" i="8" s="1"/>
  <c r="K102" i="8"/>
  <c r="L275" i="8"/>
  <c r="F291" i="8"/>
  <c r="E18" i="9" s="1"/>
  <c r="H53" i="7"/>
  <c r="I270" i="8"/>
  <c r="E258" i="8"/>
  <c r="H101" i="7"/>
  <c r="F609" i="6"/>
  <c r="K609" i="6"/>
  <c r="I223" i="8"/>
  <c r="H72" i="7"/>
  <c r="H121" i="7"/>
  <c r="I202" i="8"/>
  <c r="F111" i="8"/>
  <c r="L111" i="8" s="1"/>
  <c r="K111" i="8"/>
  <c r="I206" i="8"/>
  <c r="H125" i="7"/>
  <c r="L171" i="8"/>
  <c r="F171" i="8"/>
  <c r="E13" i="9" s="1"/>
  <c r="F109" i="8"/>
  <c r="L109" i="8" s="1"/>
  <c r="K109" i="8"/>
  <c r="F483" i="8"/>
  <c r="E25" i="9" s="1"/>
  <c r="L461" i="8"/>
  <c r="L483" i="8" s="1"/>
  <c r="H54" i="7"/>
  <c r="I271" i="8"/>
  <c r="K108" i="8"/>
  <c r="F108" i="8"/>
  <c r="L108" i="8" s="1"/>
  <c r="H123" i="7"/>
  <c r="I204" i="8"/>
  <c r="K110" i="8"/>
  <c r="F110" i="8"/>
  <c r="L110" i="8" s="1"/>
  <c r="F107" i="8"/>
  <c r="L107" i="8" s="1"/>
  <c r="K107" i="8"/>
  <c r="K101" i="8"/>
  <c r="F101" i="8"/>
  <c r="L1399" i="6" l="1"/>
  <c r="F227" i="7"/>
  <c r="K205" i="8"/>
  <c r="J205" i="8"/>
  <c r="L205" i="8" s="1"/>
  <c r="J183" i="6"/>
  <c r="L182" i="6"/>
  <c r="J249" i="8"/>
  <c r="L249" i="8" s="1"/>
  <c r="K249" i="8"/>
  <c r="J248" i="8"/>
  <c r="L248" i="8" s="1"/>
  <c r="K248" i="8"/>
  <c r="L195" i="6"/>
  <c r="J196" i="6"/>
  <c r="F16" i="9"/>
  <c r="K258" i="8"/>
  <c r="F258" i="8"/>
  <c r="L258" i="8" s="1"/>
  <c r="J224" i="8"/>
  <c r="L224" i="8" s="1"/>
  <c r="K224" i="8"/>
  <c r="K14" i="9"/>
  <c r="F14" i="9"/>
  <c r="L14" i="9" s="1"/>
  <c r="J202" i="8"/>
  <c r="K202" i="8"/>
  <c r="L614" i="6"/>
  <c r="F616" i="6"/>
  <c r="F25" i="9"/>
  <c r="L25" i="9" s="1"/>
  <c r="K25" i="9"/>
  <c r="F610" i="6"/>
  <c r="L609" i="6"/>
  <c r="F13" i="9"/>
  <c r="L13" i="9" s="1"/>
  <c r="K13" i="9"/>
  <c r="J270" i="8"/>
  <c r="K270" i="8"/>
  <c r="L101" i="8"/>
  <c r="F123" i="8"/>
  <c r="E11" i="9" s="1"/>
  <c r="J204" i="8"/>
  <c r="L204" i="8" s="1"/>
  <c r="K204" i="8"/>
  <c r="F15" i="9"/>
  <c r="J206" i="8"/>
  <c r="L206" i="8" s="1"/>
  <c r="K206" i="8"/>
  <c r="J223" i="8"/>
  <c r="K223" i="8"/>
  <c r="J271" i="8"/>
  <c r="L271" i="8" s="1"/>
  <c r="K271" i="8"/>
  <c r="F18" i="9"/>
  <c r="J203" i="8"/>
  <c r="L203" i="8" s="1"/>
  <c r="K203" i="8"/>
  <c r="H227" i="7" l="1"/>
  <c r="G118" i="8"/>
  <c r="G28" i="7"/>
  <c r="L183" i="6"/>
  <c r="G30" i="7"/>
  <c r="L196" i="6"/>
  <c r="J267" i="8"/>
  <c r="I17" i="9" s="1"/>
  <c r="J17" i="9" s="1"/>
  <c r="L610" i="6"/>
  <c r="E95" i="7"/>
  <c r="J243" i="8"/>
  <c r="I16" i="9" s="1"/>
  <c r="L223" i="8"/>
  <c r="L243" i="8" s="1"/>
  <c r="L202" i="8"/>
  <c r="L219" i="8" s="1"/>
  <c r="J219" i="8"/>
  <c r="I15" i="9" s="1"/>
  <c r="J291" i="8"/>
  <c r="I18" i="9" s="1"/>
  <c r="L270" i="8"/>
  <c r="L291" i="8" s="1"/>
  <c r="E96" i="7"/>
  <c r="L616" i="6"/>
  <c r="F11" i="9"/>
  <c r="H118" i="8" l="1"/>
  <c r="K118" i="8"/>
  <c r="I6" i="8"/>
  <c r="H30" i="7"/>
  <c r="H28" i="7"/>
  <c r="I5" i="8"/>
  <c r="J18" i="9"/>
  <c r="L18" i="9" s="1"/>
  <c r="K18" i="9"/>
  <c r="J16" i="9"/>
  <c r="L16" i="9" s="1"/>
  <c r="K16" i="9"/>
  <c r="J15" i="9"/>
  <c r="L15" i="9" s="1"/>
  <c r="K15" i="9"/>
  <c r="H95" i="7"/>
  <c r="E253" i="8"/>
  <c r="H96" i="7"/>
  <c r="E254" i="8"/>
  <c r="L118" i="8" l="1"/>
  <c r="L123" i="8" s="1"/>
  <c r="H123" i="8"/>
  <c r="G11" i="9" s="1"/>
  <c r="K5" i="8"/>
  <c r="J5" i="8"/>
  <c r="K6" i="8"/>
  <c r="J6" i="8"/>
  <c r="L6" i="8" s="1"/>
  <c r="F253" i="8"/>
  <c r="K253" i="8"/>
  <c r="K254" i="8"/>
  <c r="F254" i="8"/>
  <c r="L254" i="8" s="1"/>
  <c r="H11" i="9" l="1"/>
  <c r="K11" i="9"/>
  <c r="L5" i="8"/>
  <c r="L27" i="8" s="1"/>
  <c r="J27" i="8"/>
  <c r="I7" i="9" s="1"/>
  <c r="L253" i="8"/>
  <c r="L267" i="8" s="1"/>
  <c r="F267" i="8"/>
  <c r="E17" i="9" s="1"/>
  <c r="G6" i="9" l="1"/>
  <c r="H6" i="9" s="1"/>
  <c r="G5" i="9" s="1"/>
  <c r="L11" i="9"/>
  <c r="K7" i="9"/>
  <c r="J7" i="9"/>
  <c r="F17" i="9"/>
  <c r="K17" i="9"/>
  <c r="H5" i="9" l="1"/>
  <c r="H48" i="9" s="1"/>
  <c r="E7" i="13"/>
  <c r="L7" i="9"/>
  <c r="I6" i="9"/>
  <c r="J6" i="9" s="1"/>
  <c r="I5" i="9" s="1"/>
  <c r="L17" i="9"/>
  <c r="E6" i="9"/>
  <c r="E17" i="13" l="1"/>
  <c r="D17" i="12" s="1"/>
  <c r="F17" i="12" s="1"/>
  <c r="D7" i="12"/>
  <c r="F7" i="12" s="1"/>
  <c r="E15" i="13"/>
  <c r="D15" i="12" s="1"/>
  <c r="F15" i="12" s="1"/>
  <c r="E8" i="13"/>
  <c r="D8" i="12" s="1"/>
  <c r="F8" i="12" s="1"/>
  <c r="E14" i="13"/>
  <c r="J5" i="9"/>
  <c r="J48" i="9" s="1"/>
  <c r="E10" i="13"/>
  <c r="K6" i="9"/>
  <c r="F6" i="9"/>
  <c r="E9" i="13" l="1"/>
  <c r="D14" i="12"/>
  <c r="F14" i="12" s="1"/>
  <c r="E16" i="13"/>
  <c r="D16" i="12" s="1"/>
  <c r="F16" i="12" s="1"/>
  <c r="E12" i="13"/>
  <c r="D12" i="12" s="1"/>
  <c r="F12" i="12" s="1"/>
  <c r="D9" i="12"/>
  <c r="F9" i="12" s="1"/>
  <c r="E13" i="13"/>
  <c r="D13" i="12" s="1"/>
  <c r="F13" i="12" s="1"/>
  <c r="D10" i="12"/>
  <c r="F10" i="12" s="1"/>
  <c r="E5" i="9"/>
  <c r="E3" i="13" s="1"/>
  <c r="L6" i="9"/>
  <c r="E42" i="13" l="1"/>
  <c r="D3" i="12"/>
  <c r="F3" i="12" s="1"/>
  <c r="E6" i="13"/>
  <c r="K5" i="9"/>
  <c r="F5" i="9"/>
  <c r="D6" i="12" l="1"/>
  <c r="F6" i="12" s="1"/>
  <c r="E25" i="13"/>
  <c r="D25" i="12" s="1"/>
  <c r="F25" i="12" s="1"/>
  <c r="E24" i="13"/>
  <c r="D24" i="12" s="1"/>
  <c r="F24" i="12" s="1"/>
  <c r="E22" i="13"/>
  <c r="D22" i="12" s="1"/>
  <c r="F22" i="12" s="1"/>
  <c r="E23" i="13"/>
  <c r="D23" i="12" s="1"/>
  <c r="F23" i="12" s="1"/>
  <c r="E21" i="13"/>
  <c r="D21" i="12" s="1"/>
  <c r="F21" i="12" s="1"/>
  <c r="L5" i="9"/>
  <c r="L48" i="9" s="1"/>
  <c r="F48" i="9"/>
  <c r="D18" i="12" l="1"/>
  <c r="F18" i="12" s="1"/>
  <c r="E27" i="13" l="1"/>
  <c r="D26" i="12"/>
  <c r="F26" i="12" s="1"/>
  <c r="D27" i="12" l="1"/>
  <c r="F27" i="12" s="1"/>
  <c r="E28" i="13"/>
  <c r="D28" i="12" l="1"/>
  <c r="F28" i="12" s="1"/>
  <c r="D29" i="12"/>
  <c r="F29" i="12" s="1"/>
  <c r="E32" i="13" l="1"/>
  <c r="D32" i="12" l="1"/>
  <c r="F32" i="12" s="1"/>
  <c r="E33" i="13"/>
  <c r="D33" i="12" s="1"/>
  <c r="F33" i="12" s="1"/>
  <c r="E34" i="13" l="1"/>
  <c r="D34" i="12" s="1"/>
  <c r="F34" i="12" s="1"/>
  <c r="E40" i="13" l="1"/>
  <c r="D40" i="12" s="1"/>
  <c r="F40" i="12" s="1"/>
</calcChain>
</file>

<file path=xl/sharedStrings.xml><?xml version="1.0" encoding="utf-8"?>
<sst xmlns="http://schemas.openxmlformats.org/spreadsheetml/2006/main" count="25396" uniqueCount="3605">
  <si>
    <t>공 종 별 집 계 표</t>
  </si>
  <si>
    <t>[ 구)경기도청 사회혁신공간 문화공간 조성 건축기계 실시설계 용역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</si>
  <si>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</si>
  <si>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</si>
  <si>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</si>
  <si>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</si>
  <si>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</si>
  <si>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</si>
  <si>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</si>
  <si>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</si>
  <si>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</si>
  <si>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</si>
  <si>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</si>
  <si>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</si>
  <si>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</si>
  <si>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</si>
  <si>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</si>
  <si>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</si>
  <si>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</si>
  <si>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</si>
  <si>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</si>
  <si>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</si>
  <si>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</si>
  <si>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</si>
  <si>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</si>
  <si>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</si>
  <si>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</si>
  <si>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</si>
  <si>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</si>
  <si>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</si>
  <si>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</si>
  <si>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</si>
  <si>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</si>
  <si>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</si>
  <si>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</si>
  <si>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</si>
  <si>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</si>
  <si>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</si>
  <si>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</si>
  <si>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</si>
  <si>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</si>
  <si>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</si>
  <si>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</si>
  <si>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</si>
  <si>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</si>
  <si>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</si>
  <si>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</si>
  <si>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</si>
  <si>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</si>
  <si>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</si>
  <si>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</si>
  <si>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구)경기도청 사회혁신공간 문화공간 조성 건축기계 실시설계 용역</t>
  </si>
  <si>
    <t/>
  </si>
  <si>
    <t>01</t>
  </si>
  <si>
    <t>0101  1.건축공사</t>
  </si>
  <si>
    <t>0101</t>
  </si>
  <si>
    <t>010101  공통 가설 공사</t>
  </si>
  <si>
    <t>010101</t>
  </si>
  <si>
    <t>콘테이너형 가설사무소 설치 및 해체</t>
  </si>
  <si>
    <t>3.0*9.0m, 3개월</t>
  </si>
  <si>
    <t>개소</t>
  </si>
  <si>
    <t>호표 25</t>
  </si>
  <si>
    <t>34032F3C51C92569CE8AD487C07D</t>
  </si>
  <si>
    <t>T</t>
  </si>
  <si>
    <t>F</t>
  </si>
  <si>
    <t>01010134032F3C51C92569CE8AD487C07D</t>
  </si>
  <si>
    <t>콘테이너형 가설창고 설치 및 해체</t>
  </si>
  <si>
    <t>호표 27</t>
  </si>
  <si>
    <t>34032F3C51C92671CC35983FA689</t>
  </si>
  <si>
    <t>01010134032F3C51C92671CC35983FA689</t>
  </si>
  <si>
    <t>[ 합           계 ]</t>
  </si>
  <si>
    <t>TOTAL</t>
  </si>
  <si>
    <t>010102  가  설  공  사</t>
  </si>
  <si>
    <t>010102</t>
  </si>
  <si>
    <t>임시칸막이설치 및 해체</t>
  </si>
  <si>
    <t>H:2600,각관틀+그라스울패널50mm,3개월이하</t>
  </si>
  <si>
    <t>M</t>
  </si>
  <si>
    <t>호표 20</t>
  </si>
  <si>
    <t>34032F3C61D3EC6A30C548F60997</t>
  </si>
  <si>
    <t>01010234032F3C61D3EC6A30C548F60997</t>
  </si>
  <si>
    <t>시스템비계 설치, 해체(외부)</t>
  </si>
  <si>
    <t>10m이하, 3개월(발판2열)</t>
  </si>
  <si>
    <t>M2</t>
  </si>
  <si>
    <t>호표 21</t>
  </si>
  <si>
    <t>34032F3C61D13C1F9CE9285B9230</t>
  </si>
  <si>
    <t>01010234032F3C61D13C1F9CE9285B9230</t>
  </si>
  <si>
    <t>강관 조립말비계(이동식)설치 및 해체</t>
  </si>
  <si>
    <t>높이 2m, 3개월</t>
  </si>
  <si>
    <t>대</t>
  </si>
  <si>
    <t>호표 23</t>
  </si>
  <si>
    <t>34032F3C61D13C1F9874A95A88FF</t>
  </si>
  <si>
    <t>01010234032F3C61D13C1F9874A95A88FF</t>
  </si>
  <si>
    <t>건축물현장정리</t>
  </si>
  <si>
    <t>대수선</t>
  </si>
  <si>
    <t>호표 28</t>
  </si>
  <si>
    <t>34032F3C311F633C19E67C1D6483</t>
  </si>
  <si>
    <t>01010234032F3C311F633C19E67C1D6483</t>
  </si>
  <si>
    <t>거푸집 먹매김</t>
  </si>
  <si>
    <t>일반</t>
  </si>
  <si>
    <t>호표 29</t>
  </si>
  <si>
    <t>34032F3C311C90657445CCFC45E1</t>
  </si>
  <si>
    <t>01010234032F3C311C90657445CCFC45E1</t>
  </si>
  <si>
    <t>기존 바닥보양 설치및 해체</t>
  </si>
  <si>
    <t>PVC골판지</t>
  </si>
  <si>
    <t>호표 30</t>
  </si>
  <si>
    <t>34032F3C311C90661DFBC2253615</t>
  </si>
  <si>
    <t>01010234032F3C311C90661DFBC2253615</t>
  </si>
  <si>
    <t>준공청소</t>
  </si>
  <si>
    <t>호표 31</t>
  </si>
  <si>
    <t>34032F3C311AE2882A1ADCB2B622</t>
  </si>
  <si>
    <t>01010234032F3C311AE2882A1ADCB2B622</t>
  </si>
  <si>
    <t>010103  토 및 지정공사</t>
  </si>
  <si>
    <t>010103</t>
  </si>
  <si>
    <t>터파기/토사</t>
  </si>
  <si>
    <t>보통, 굴착기 0.7m3</t>
  </si>
  <si>
    <t>M3</t>
  </si>
  <si>
    <t>산근 4</t>
  </si>
  <si>
    <t>34237F36D14BB453AE60A0C9D774</t>
  </si>
  <si>
    <t>01010334237F36D14BB453AE60A0C9D774</t>
  </si>
  <si>
    <t>토사 운반/단지외 10km</t>
  </si>
  <si>
    <t>보통, 덤프 15ton+굴착기 0.7m3(고르기 별도)</t>
  </si>
  <si>
    <t>산근 5</t>
  </si>
  <si>
    <t>34237F36E152A504D5447E56D08A</t>
  </si>
  <si>
    <t>01010334237F36E152A504D5447E56D08A</t>
  </si>
  <si>
    <t>되메우기 및 다짐</t>
  </si>
  <si>
    <t>대형장비</t>
  </si>
  <si>
    <t>호표 217</t>
  </si>
  <si>
    <t>34237F3601F21B16164B77120414</t>
  </si>
  <si>
    <t>01010334237F3601F21B16164B77120414</t>
  </si>
  <si>
    <t>기초 지정</t>
  </si>
  <si>
    <t>잡석지정</t>
  </si>
  <si>
    <t>호표 218</t>
  </si>
  <si>
    <t>34237F36119F2C5D441CC6256822</t>
  </si>
  <si>
    <t>01010334237F36119F2C5D441CC6256822</t>
  </si>
  <si>
    <t>010104  철근콘크리트공사</t>
  </si>
  <si>
    <t>010104</t>
  </si>
  <si>
    <t>레미콘 - 버림</t>
  </si>
  <si>
    <t>25-18-08</t>
  </si>
  <si>
    <t>자재 54</t>
  </si>
  <si>
    <t>3323FF36E16FB99DD1BB371FF4D82085DF01</t>
  </si>
  <si>
    <t>0101043323FF36E16FB99DD1BB371FF4D82085DF01</t>
  </si>
  <si>
    <t>레미콘 - 구조</t>
  </si>
  <si>
    <t>25-24-15</t>
  </si>
  <si>
    <t>자재 55</t>
  </si>
  <si>
    <t>3323FF36E16FB99DD1BB371FF4D82085DD5F</t>
  </si>
  <si>
    <t>0101043323FF36E16FB99DD1BB371FF4D82085DD5F</t>
  </si>
  <si>
    <t>콘크리트 펌프차 타설(무근, 진동기無)</t>
  </si>
  <si>
    <t>slump 8~12cm, 매트기초 등, f2 : Type-Ⅰ, 36m</t>
  </si>
  <si>
    <t>호표 39</t>
  </si>
  <si>
    <t>34032A34017CBB30BC31049ABA87</t>
  </si>
  <si>
    <t>01010434032A34017CBB30BC31049ABA87</t>
  </si>
  <si>
    <t>콘크리트 펌프차 타설</t>
  </si>
  <si>
    <t>slump 15cm, 매트기초 등, f2 : Type-Ⅰ, 36m</t>
  </si>
  <si>
    <t>호표 40</t>
  </si>
  <si>
    <t>34032A34017F0A8DC3667549CF7C</t>
  </si>
  <si>
    <t>01010434032A34017F0A8DC3667549CF7C</t>
  </si>
  <si>
    <t>철근콘크리트용봉강</t>
  </si>
  <si>
    <t>철근콘크리트용봉강, 이형봉강(SD400), HD-10, 지정장소도</t>
  </si>
  <si>
    <t>TON</t>
  </si>
  <si>
    <t>자재 37</t>
  </si>
  <si>
    <t>3323FF36E16E9393CB1FA2F563BCB18D5016</t>
  </si>
  <si>
    <t>0101043323FF36E16E9393CB1FA2F563BCB18D5016</t>
  </si>
  <si>
    <t>철근콘크리트용봉강, 이형봉강(SD400), HD-16, 지정장소도</t>
  </si>
  <si>
    <t>자재 38</t>
  </si>
  <si>
    <t>3323FF36E16E9393CB1FA2F563BCB18F1EA9</t>
  </si>
  <si>
    <t>0101043323FF36E16E9393CB1FA2F563BCB18F1EA9</t>
  </si>
  <si>
    <t>철근콘크리트용봉강, 이형봉강(SD400), HD-19, 지정장소도</t>
  </si>
  <si>
    <t>자재 39</t>
  </si>
  <si>
    <t>3323FF36E16E9393CB1FA2F563BCB188EEF3</t>
  </si>
  <si>
    <t>0101043323FF36E16E9393CB1FA2F563BCB188EEF3</t>
  </si>
  <si>
    <t>철근 공장가공 및 현장조립</t>
  </si>
  <si>
    <t>Type-Ⅰ</t>
  </si>
  <si>
    <t>호표 38</t>
  </si>
  <si>
    <t>34032A3441D8B1C4C7B64341C92F</t>
  </si>
  <si>
    <t>01010434032A3441D8B1C4C7B64341C92F</t>
  </si>
  <si>
    <t>유로폼 설치 및 해체</t>
  </si>
  <si>
    <t>간단, 수직고 7m까지</t>
  </si>
  <si>
    <t>호표 35</t>
  </si>
  <si>
    <t>34032A3471A95C9E96BD10D5799E</t>
  </si>
  <si>
    <t>01010434032A3471A95C9E96BD10D5799E</t>
  </si>
  <si>
    <t>010105  철  골  공  사</t>
  </si>
  <si>
    <t>010105</t>
  </si>
  <si>
    <t>STL'L PIPE(기둥상부)</t>
  </si>
  <si>
    <t>Φ101.6*3.2t</t>
  </si>
  <si>
    <t>호표 109</t>
  </si>
  <si>
    <t>3403243D01BCBF32CA732F541497</t>
  </si>
  <si>
    <t>0101053403243D01BCBF32CA732F541497</t>
  </si>
  <si>
    <t>STL'L PIPE(기둥)</t>
  </si>
  <si>
    <t>Φ355.6*6.3t</t>
  </si>
  <si>
    <t>호표 110</t>
  </si>
  <si>
    <t>3403243D01BCBF32CA732F541752</t>
  </si>
  <si>
    <t>일반구조용압연강판</t>
  </si>
  <si>
    <t>일반구조용압연강판, 10mm</t>
  </si>
  <si>
    <t>자재 41</t>
  </si>
  <si>
    <t>3323FF36E16E90C3C7C3E426F64C6CD713FD</t>
  </si>
  <si>
    <t>일반구조용압연강판, 12mm</t>
  </si>
  <si>
    <t>자재 42</t>
  </si>
  <si>
    <t>3323FF36E16E90C3C7C3E426F64C6CD713FC</t>
  </si>
  <si>
    <t>일반구조용압연강판, 16mm</t>
  </si>
  <si>
    <t>자재 43</t>
  </si>
  <si>
    <t>3323FF36E16E90C3C7C3E426F64C6CD713F2</t>
  </si>
  <si>
    <t>일반구조용압연강판, 20mm</t>
  </si>
  <si>
    <t>자재 44</t>
  </si>
  <si>
    <t>3323FF36E16E90C3C7C3E426F64C6CD712D5</t>
  </si>
  <si>
    <t>ST 환봉(난간-녹막이1회)</t>
  </si>
  <si>
    <t>환봉 Ø19</t>
  </si>
  <si>
    <t>호표 111</t>
  </si>
  <si>
    <t>3403243D01BCBF32CA732C22F816</t>
  </si>
  <si>
    <t>일반구조용각형강관</t>
  </si>
  <si>
    <t>ㅁ-50*50*3.2t,(녹막이1회)</t>
  </si>
  <si>
    <t>호표 101</t>
  </si>
  <si>
    <t>3403243D01BCBF32CA732E6EE7AC</t>
  </si>
  <si>
    <t>ㅁ-150*100*6.0mm,(녹막이1회)</t>
  </si>
  <si>
    <t>호표 104</t>
  </si>
  <si>
    <t>3403243D01BCBF32CA732E6DD901</t>
  </si>
  <si>
    <t>ㅁ-200*150*6.0mm,(녹막이1회)</t>
  </si>
  <si>
    <t>호표 103</t>
  </si>
  <si>
    <t>3403243D01BCBF32CA732E6DD90E</t>
  </si>
  <si>
    <t>ㅁ-200*200*6.0mm,(녹막이1회)</t>
  </si>
  <si>
    <t>호표 105</t>
  </si>
  <si>
    <t>3403243D01BCBF32CA732E6DD900</t>
  </si>
  <si>
    <t>턴버클(주물)</t>
  </si>
  <si>
    <t>20mm</t>
  </si>
  <si>
    <t>개</t>
  </si>
  <si>
    <t>자재 177</t>
  </si>
  <si>
    <t>3323FE34816DEADF48C0EC6E43AFFC15EEDA</t>
  </si>
  <si>
    <t>앵커볼트</t>
  </si>
  <si>
    <t>앵커볼트, M19*500mm</t>
  </si>
  <si>
    <t>자재 154</t>
  </si>
  <si>
    <t>3323FE34816DE9366A1C7D6701701ED685A3</t>
  </si>
  <si>
    <t>앵커 볼트 설치</t>
  </si>
  <si>
    <t>∮20 이하</t>
  </si>
  <si>
    <t>호표 41</t>
  </si>
  <si>
    <t>34032B3AE106F6102C28092898BE</t>
  </si>
  <si>
    <t>케미컬앙카설치</t>
  </si>
  <si>
    <t>M12*L130, RE 500V3</t>
  </si>
  <si>
    <t>호표 42</t>
  </si>
  <si>
    <t>34032B3AE106F6102C280870FF27</t>
  </si>
  <si>
    <t>M16*L190, RE 500V3</t>
  </si>
  <si>
    <t>호표 43</t>
  </si>
  <si>
    <t>34032B3AE106F6102C280870FF21</t>
  </si>
  <si>
    <t>녹막이페인트 붓칠/철골면</t>
  </si>
  <si>
    <t>철재면, 1회 1종</t>
  </si>
  <si>
    <t>호표 165</t>
  </si>
  <si>
    <t>3403203431592CD036E656B8740D</t>
  </si>
  <si>
    <t>부대철골 설치</t>
  </si>
  <si>
    <t>호표 44</t>
  </si>
  <si>
    <t>34032B3A81FEF03BFF585974D4B1</t>
  </si>
  <si>
    <t>010106  조  적  공  사</t>
  </si>
  <si>
    <t>010106</t>
  </si>
  <si>
    <t>콘크리트벽돌</t>
  </si>
  <si>
    <t>콘크리트벽돌, 190*57*90mm,</t>
  </si>
  <si>
    <t>매</t>
  </si>
  <si>
    <t>자재 61</t>
  </si>
  <si>
    <t>3323FF36E16D8AF0C39DF84CB250C3F989C5</t>
  </si>
  <si>
    <t>0101063323FF36E16D8AF0C39DF84CB250C3F989C5</t>
  </si>
  <si>
    <t>0.5B 벽돌쌓기</t>
  </si>
  <si>
    <t>3.6m 이하, 시공량 25m2/일당</t>
  </si>
  <si>
    <t>호표 45</t>
  </si>
  <si>
    <t>3403283791189F0318F7750D01EF</t>
  </si>
  <si>
    <t>0101063403283791189F0318F7750D01EF</t>
  </si>
  <si>
    <t>벽돌운반</t>
  </si>
  <si>
    <t>인력, 1층</t>
  </si>
  <si>
    <t>천매</t>
  </si>
  <si>
    <t>호표 46</t>
  </si>
  <si>
    <t>34032837911A4DFE1042EAC23037</t>
  </si>
  <si>
    <t>01010634032837911A4DFE1042EAC23037</t>
  </si>
  <si>
    <t>010107  돌    공    사</t>
  </si>
  <si>
    <t>010107</t>
  </si>
  <si>
    <t>화강석붙임(건식/앵커, 물갈기)</t>
  </si>
  <si>
    <t>벽, 포천석 30mm</t>
  </si>
  <si>
    <t>호표 155</t>
  </si>
  <si>
    <t>3403233F410B608A3117F50ACF73</t>
  </si>
  <si>
    <t>0101073403233F410B608A3117F50ACF73</t>
  </si>
  <si>
    <t>화강석붙임(습식, 물갈기)</t>
  </si>
  <si>
    <t>바닥, 포천석 30mm, 모르타르 30mm</t>
  </si>
  <si>
    <t>호표 157</t>
  </si>
  <si>
    <t>3403233F4109BA642937546A86E8</t>
  </si>
  <si>
    <t>0101073403233F4109BA642937546A86E8</t>
  </si>
  <si>
    <t>인조대리석 세면대</t>
  </si>
  <si>
    <t>(200+600+250). ㅁ50*50*1.6t(아연도)+인조대리석</t>
  </si>
  <si>
    <t>호표 158</t>
  </si>
  <si>
    <t>3403233F4109BD3AB60E02B78090</t>
  </si>
  <si>
    <t>0101073403233F4109BD3AB60E02B78090</t>
  </si>
  <si>
    <t>화강석 소변기턱(습식, 물갈기)</t>
  </si>
  <si>
    <t>마천석 150*30mm,몰탈30mm,코킹5*5</t>
  </si>
  <si>
    <t>호표 159</t>
  </si>
  <si>
    <t>3403233F410D12C5C48AE6722A48</t>
  </si>
  <si>
    <t>0101073403233F410D12C5C48AE6722A48</t>
  </si>
  <si>
    <t>화강석 세면기턱(습식, 물갈기)</t>
  </si>
  <si>
    <t>호표 160</t>
  </si>
  <si>
    <t>3403233F410D12C5C48AE67229A0</t>
  </si>
  <si>
    <t>0101073403233F410D12C5C48AE67229A0</t>
  </si>
  <si>
    <t>화강석 양변기턱(습식, 물갈기)</t>
  </si>
  <si>
    <t>호표 161</t>
  </si>
  <si>
    <t>3403233F410D12C5C48AE67229A3</t>
  </si>
  <si>
    <t>0101073403233F410D12C5C48AE67229A3</t>
  </si>
  <si>
    <t>화강석 재료분리대(습식, 물갈기)</t>
  </si>
  <si>
    <t>포천석, 100*30mm, 모르타르 30mm</t>
  </si>
  <si>
    <t>호표 201</t>
  </si>
  <si>
    <t>3403213AE1AB64024B9B50DB4967</t>
  </si>
  <si>
    <t>0101073403213AE1AB64024B9B50DB4967</t>
  </si>
  <si>
    <t>010108  타  일  공  사</t>
  </si>
  <si>
    <t>010108</t>
  </si>
  <si>
    <t>타일접착붙임(도기질:300*600)</t>
  </si>
  <si>
    <t>벽,바탕몰탈15mm+접착붙임(백색줄눈)</t>
  </si>
  <si>
    <t>호표 147</t>
  </si>
  <si>
    <t>3403233F71DF81A8C2C97EC0A6AC</t>
  </si>
  <si>
    <t>0101083403233F71DF81A8C2C97EC0A6AC</t>
  </si>
  <si>
    <t>타일압착붙임(자기질:300*300*8)</t>
  </si>
  <si>
    <t>바닥, 바탕32mm+압착5mm(타일C, 백색줄눈)</t>
  </si>
  <si>
    <t>호표 150</t>
  </si>
  <si>
    <t>3403233F71DDD7A5B949369C7309</t>
  </si>
  <si>
    <t>0101083403233F71DDD7A5B949369C7309</t>
  </si>
  <si>
    <t>010109  수  장  공  사</t>
  </si>
  <si>
    <t>010109</t>
  </si>
  <si>
    <t>경량철골천장틀(마감재설치별도)</t>
  </si>
  <si>
    <t>M-BAR(BAR간격300mm), H:1m이상. 인써트</t>
  </si>
  <si>
    <t>호표 85</t>
  </si>
  <si>
    <t>3403243D4114162A98BF2B75763D</t>
  </si>
  <si>
    <t>0101093403243D4114162A98BF2B75763D</t>
  </si>
  <si>
    <t>석고판 설치(나사고정)</t>
  </si>
  <si>
    <t>천장, 일반석고9.5T*2겹 붙임</t>
  </si>
  <si>
    <t>호표 193</t>
  </si>
  <si>
    <t>3403213AA1305C459D19A15C386F</t>
  </si>
  <si>
    <t>0101093403213AA1305C459D19A15C386F</t>
  </si>
  <si>
    <t>천장, 방수석고9.5T*2겹 붙임</t>
  </si>
  <si>
    <t>호표 194</t>
  </si>
  <si>
    <t>3403213AA1305C459D19A15C3F9E</t>
  </si>
  <si>
    <t>0101093403213AA1305C459D19A15C3F9E</t>
  </si>
  <si>
    <t>AL마이너스몰딩(1P용)</t>
  </si>
  <si>
    <t>호표 205</t>
  </si>
  <si>
    <t>3403213A01CD67B0558E3532CD12</t>
  </si>
  <si>
    <t>0101093403213A01CD67B0558E3532CD12</t>
  </si>
  <si>
    <t>AL몰딩 설치</t>
  </si>
  <si>
    <t>L형, 19*19*1.0mm</t>
  </si>
  <si>
    <t>호표 204</t>
  </si>
  <si>
    <t>3403213A01CD67B051132D887EC4</t>
  </si>
  <si>
    <t>0101093403213A01CD67B051132D887EC4</t>
  </si>
  <si>
    <t>건식벽체설치[D1]</t>
  </si>
  <si>
    <t>C-STUD,100*45*0.8t,GS 12.5T*2겹,양면,</t>
  </si>
  <si>
    <t>호표 118</t>
  </si>
  <si>
    <t>3403243D2166BB283A53991C73CF</t>
  </si>
  <si>
    <t>0101093403243D2166BB283A53991C73CF</t>
  </si>
  <si>
    <t>건식벽체설치[D2]</t>
  </si>
  <si>
    <t>ㅁ-30*30,@450*600,THK9.5 일반석고보드 2겹,일면</t>
  </si>
  <si>
    <t>호표 119</t>
  </si>
  <si>
    <t>3403243D2166BB283A53991C73CC</t>
  </si>
  <si>
    <t>0101093403243D2166BB283A53991C73CC</t>
  </si>
  <si>
    <t>건식벽체설치[C3]</t>
  </si>
  <si>
    <t>ㅁ-30x30x1.6t 아연도금,THK9 CRC보드 2겹,일면</t>
  </si>
  <si>
    <t>호표 120</t>
  </si>
  <si>
    <t>3403243D2166BB283A53991C73CD</t>
  </si>
  <si>
    <t>0101093403243D2166BB283A53991C73CD</t>
  </si>
  <si>
    <t>건식벽체설치[AGD1,L:1400*H:900]</t>
  </si>
  <si>
    <t>ㅁ-50x50x2.3t 아연도금,단열재T:50,내수합판T:12*2겹+MDF 9T*2겹 THK3 SUS SHT 헤어라인마감</t>
  </si>
  <si>
    <t>EA</t>
  </si>
  <si>
    <t>호표 121</t>
  </si>
  <si>
    <t>3403243D2166BB283A53991C73CA</t>
  </si>
  <si>
    <t>0101093403243D2166BB283A53991C73CA</t>
  </si>
  <si>
    <t>건식벽체설치[화장실오픈면]</t>
  </si>
  <si>
    <t>ㅁ-30*30,@450*600,THK9.5 방수석고보드2겹,비닐페인트 도장(지정색),일면</t>
  </si>
  <si>
    <t>호표 122</t>
  </si>
  <si>
    <t>3403243D2166BB283A53991C707A</t>
  </si>
  <si>
    <t>0101093403243D2166BB283A53991C707A</t>
  </si>
  <si>
    <t>카페트 깔기</t>
  </si>
  <si>
    <t>7008, 10.0mm</t>
  </si>
  <si>
    <t>호표 185</t>
  </si>
  <si>
    <t>3403213A81040E810B0D0E4FF270</t>
  </si>
  <si>
    <t>0101093403213A81040E810B0D0E4FF270</t>
  </si>
  <si>
    <t>비닐타일 깔기</t>
  </si>
  <si>
    <t>DTB 3080, 3*450*450mm, 데코타일</t>
  </si>
  <si>
    <t>호표 183</t>
  </si>
  <si>
    <t>3403213A81040E806756DC55FF0D</t>
  </si>
  <si>
    <t>0101093403213A81040E806756DC55FF0D</t>
  </si>
  <si>
    <t>안내촉지판[남]</t>
  </si>
  <si>
    <t>90*160이상,렉산+아크릴+인쇄</t>
  </si>
  <si>
    <t>자재 174</t>
  </si>
  <si>
    <t>3323FE34816DEADF419680CDD98242B28769</t>
  </si>
  <si>
    <t>0101093323FE34816DEADF419680CDD98242B28769</t>
  </si>
  <si>
    <t>안내촉지판[여]</t>
  </si>
  <si>
    <t>자재 175</t>
  </si>
  <si>
    <t>3323FE34816DEADF419680CDD98242B2876E</t>
  </si>
  <si>
    <t>0101093323FE34816DEADF419680CDD98242B2876E</t>
  </si>
  <si>
    <t>핸드레일촉지도</t>
  </si>
  <si>
    <t>알미늄,점자타공150*Φ38.Φ50</t>
  </si>
  <si>
    <t>장</t>
  </si>
  <si>
    <t>자재 176</t>
  </si>
  <si>
    <t>3323FE34816DEADF419680CDD98242B2876C</t>
  </si>
  <si>
    <t>0101093323FE34816DEADF419680CDD98242B2876C</t>
  </si>
  <si>
    <t>장애인용 점자블럭</t>
  </si>
  <si>
    <t>피스접착, 7.0*300*300</t>
  </si>
  <si>
    <t>자재 173</t>
  </si>
  <si>
    <t>3323FE34816DEADF419680CDD98242B28495</t>
  </si>
  <si>
    <t>0101093323FE34816DEADF419680CDD98242B28495</t>
  </si>
  <si>
    <t>방염필름 도브화이트</t>
  </si>
  <si>
    <t>방염</t>
  </si>
  <si>
    <t>자재 92</t>
  </si>
  <si>
    <t>3323FF36E16808F90577D371BDCD17351FC4</t>
  </si>
  <si>
    <t>0101093323FF36E16808F90577D371BDCD17351FC4</t>
  </si>
  <si>
    <t>필름시공비</t>
  </si>
  <si>
    <t>인</t>
  </si>
  <si>
    <t>자재 93</t>
  </si>
  <si>
    <t>3323FF36E16808F90577D371BDCD17351FC7</t>
  </si>
  <si>
    <t>0101093323FF36E16808F90577D371BDCD17351FC7</t>
  </si>
  <si>
    <t>010110  방  수  공  사</t>
  </si>
  <si>
    <t>010110</t>
  </si>
  <si>
    <t>우레탄도막방수(방수프라이머+보강포+중도2회)</t>
  </si>
  <si>
    <t>바닥 3mm, 비노출</t>
  </si>
  <si>
    <t>호표 63</t>
  </si>
  <si>
    <t>340326328193C9AF3BEFDB1671E7</t>
  </si>
  <si>
    <t>010110340326328193C9AF3BEFDB1671E7</t>
  </si>
  <si>
    <t>벽, 2mm, 비노출</t>
  </si>
  <si>
    <t>호표 67</t>
  </si>
  <si>
    <t>340326328190748A208501191AF1</t>
  </si>
  <si>
    <t>010110340326328190748A208501191AF1</t>
  </si>
  <si>
    <t>우레탄도막방수/코너방수(화장실/샤워실등)</t>
  </si>
  <si>
    <t>바닥, 접합부위 비노출</t>
  </si>
  <si>
    <t>호표 69</t>
  </si>
  <si>
    <t>340326328190748A208501191614</t>
  </si>
  <si>
    <t>010110340326328190748A208501191614</t>
  </si>
  <si>
    <t>벽, 접합부위 비노출</t>
  </si>
  <si>
    <t>호표 70</t>
  </si>
  <si>
    <t>340326328190748A208501191612</t>
  </si>
  <si>
    <t>010110340326328190748A208501191612</t>
  </si>
  <si>
    <t>수밀코킹(실리콘)</t>
  </si>
  <si>
    <t>삼각, 5mm이하, 방균용</t>
  </si>
  <si>
    <t>호표 73</t>
  </si>
  <si>
    <t>34032632D1124EE5C9CCD54C97B5</t>
  </si>
  <si>
    <t>01011034032632D1124EE5C9CCD54C97B5</t>
  </si>
  <si>
    <t>삼각, 10mm, 창호주위</t>
  </si>
  <si>
    <t>호표 75</t>
  </si>
  <si>
    <t>34032632D110805365079515C5E8</t>
  </si>
  <si>
    <t>01011034032632D110805365079515C5E8</t>
  </si>
  <si>
    <t>구배모르타르 / 바닥</t>
  </si>
  <si>
    <t>콘크리트면, 20mm</t>
  </si>
  <si>
    <t>호표 77</t>
  </si>
  <si>
    <t>34032632116352F5B89335DDF3D4</t>
  </si>
  <si>
    <t>01011034032632116352F5B89335DDF3D4</t>
  </si>
  <si>
    <t>콘크리트 균열보수(누수균열보수)</t>
  </si>
  <si>
    <t>균열폭 10mm미만</t>
  </si>
  <si>
    <t>호표 219</t>
  </si>
  <si>
    <t>34237E3131A192E2C32AF1E0DE2B</t>
  </si>
  <si>
    <t>01011034237E3131A192E2C32AF1E0DE2B</t>
  </si>
  <si>
    <t>010111  금  속  공  사</t>
  </si>
  <si>
    <t>010111</t>
  </si>
  <si>
    <t>3323FF36E16BDFE64C835F3CBC92F45F2873</t>
  </si>
  <si>
    <t>0101113323FF36E16BDFE64C835F3CBC92F45F2873</t>
  </si>
  <si>
    <t>호표 94</t>
  </si>
  <si>
    <t>3403243D01BE64B1696A14E8BE37</t>
  </si>
  <si>
    <t>그레이팅 하부 철재하지틀</t>
  </si>
  <si>
    <t>ㅁ-50*50*2.3T@500*500 아연도금하지틀(지정색도장)</t>
  </si>
  <si>
    <t>호표 95</t>
  </si>
  <si>
    <t>3403243D01BE64B1696A14E8BE31</t>
  </si>
  <si>
    <t>0101113403243D01BE64B1696A14E8BE31</t>
  </si>
  <si>
    <t>기둥 상,하부 재료분리</t>
  </si>
  <si>
    <t>2T SUS 플레이트</t>
  </si>
  <si>
    <t>호표 96</t>
  </si>
  <si>
    <t>3403243D01BE64B1696A14E8BE33</t>
  </si>
  <si>
    <t>0101113403243D01BE64B1696A14E8BE33</t>
  </si>
  <si>
    <t>조명박스 제작설치</t>
  </si>
  <si>
    <t>ㅁ-50*50*2.3,W:280,2T 아연도철판/지정색도장</t>
  </si>
  <si>
    <t>호표 97</t>
  </si>
  <si>
    <t>3403243D01BE64B1696A14E8BE3D</t>
  </si>
  <si>
    <t>0101113403243D01BE64B1696A14E8BE3D</t>
  </si>
  <si>
    <t>천장점검구 설치</t>
  </si>
  <si>
    <t>AL 백색, 450*450mm</t>
  </si>
  <si>
    <t>호표 86</t>
  </si>
  <si>
    <t>3403243D41130F38C173368279D2</t>
  </si>
  <si>
    <t>0101113403243D41130F38C173368279D2</t>
  </si>
  <si>
    <t>AL 백색, 500*700mm</t>
  </si>
  <si>
    <t>호표 87</t>
  </si>
  <si>
    <t>3403243D41130F38C173368279D7</t>
  </si>
  <si>
    <t>0101113403243D41130F38C173368279D7</t>
  </si>
  <si>
    <t>스테인리스공프레임</t>
  </si>
  <si>
    <t>W160*1.2t(코킹 5*5)</t>
  </si>
  <si>
    <t>호표 88</t>
  </si>
  <si>
    <t>3403243D61C62C05B2CC0BD0F87F</t>
  </si>
  <si>
    <t>0101113403243D61C62C05B2CC0BD0F87F</t>
  </si>
  <si>
    <t>컨퍼런스 홀 오픈상부보강틀</t>
  </si>
  <si>
    <t>ㄴ-50x50x3.8T ST'L 화스너 + M10 세트앙카</t>
  </si>
  <si>
    <t>호표 92</t>
  </si>
  <si>
    <t>3403243D01BE64B1696A14E8BE35</t>
  </si>
  <si>
    <t>0101113403243D01BE64B1696A14E8BE35</t>
  </si>
  <si>
    <t>SUS 간접조명박스설치</t>
  </si>
  <si>
    <t>ㄴ-50x70x5T ST'L 화스너+M6 세트앙카@600,THK5 SUS PL H:200+90</t>
  </si>
  <si>
    <t>호표 93</t>
  </si>
  <si>
    <t>3403243D01BE64B1696A14E8BE36</t>
  </si>
  <si>
    <t>0101113403243D01BE64B1696A14E8BE36</t>
  </si>
  <si>
    <t>스테인리스재료분리대</t>
  </si>
  <si>
    <t>바닥, W25*H20*1.5t</t>
  </si>
  <si>
    <t>호표 200</t>
  </si>
  <si>
    <t>3403213AE1AC0F67C6AF302BA361</t>
  </si>
  <si>
    <t>0101113403213AE1AC0F67C6AF302BA361</t>
  </si>
  <si>
    <t>AL. 마이너스 걸레받이</t>
  </si>
  <si>
    <t>H:30</t>
  </si>
  <si>
    <t>호표 206</t>
  </si>
  <si>
    <t>3403213A01CD67B179C5C67D7183</t>
  </si>
  <si>
    <t>0101113403213A01CD67B179C5C67D7183</t>
  </si>
  <si>
    <t>아웃코너 비드 위 마감</t>
  </si>
  <si>
    <t>오픈둘레,L형, 19*19*1.0mm</t>
  </si>
  <si>
    <t>호표 207</t>
  </si>
  <si>
    <t>3403213A01CD67B179C5C67D7180</t>
  </si>
  <si>
    <t>0101113403213A01CD67B179C5C67D7180</t>
  </si>
  <si>
    <t>폴리카보네이트 구조보강</t>
  </si>
  <si>
    <t>L:37200*H:2800ㅁ-50x100x2.3t SUS PIPE,ㄴ-13.2x24.7x1.2T SUS SHT,13.2x40x1.2T SUS SHT</t>
  </si>
  <si>
    <t>호표 98</t>
  </si>
  <si>
    <t>3403243D01BE64B1696A14E8BFDB</t>
  </si>
  <si>
    <t>0101113403243D01BE64B1696A14E8BFDB</t>
  </si>
  <si>
    <t>010112  미  장  공  사</t>
  </si>
  <si>
    <t>010112</t>
  </si>
  <si>
    <t>노출콘크리트마감</t>
  </si>
  <si>
    <t>호표 55</t>
  </si>
  <si>
    <t>34032935E1A72503C168829514CD</t>
  </si>
  <si>
    <t>01011234032935E1A72503C168829514CD</t>
  </si>
  <si>
    <t>모르타르 바름</t>
  </si>
  <si>
    <t>바닥, W:200*L:8500*10mm</t>
  </si>
  <si>
    <t>호표 50</t>
  </si>
  <si>
    <t>34032935E1A46CD8E77C2F78C5DA</t>
  </si>
  <si>
    <t>01011234032935E1A46CD8E77C2F78C5DA</t>
  </si>
  <si>
    <t>바닥 메우기</t>
  </si>
  <si>
    <t>바닥, 몰탈채우기 W:200*H:60</t>
  </si>
  <si>
    <t>호표 51</t>
  </si>
  <si>
    <t>34032935E1A46CD8E77C2F78C5D9</t>
  </si>
  <si>
    <t>01011234032935E1A46CD8E77C2F78C5D9</t>
  </si>
  <si>
    <t>표면 마무리</t>
  </si>
  <si>
    <t>인력마감,화장실</t>
  </si>
  <si>
    <t>호표 56</t>
  </si>
  <si>
    <t>34032935E1A19903CAF3FF514B7C</t>
  </si>
  <si>
    <t>01011234032935E1A19903CAF3FF514B7C</t>
  </si>
  <si>
    <t>전시공간,창고-2,3</t>
  </si>
  <si>
    <t>호표 57</t>
  </si>
  <si>
    <t>34032935E1A19903CB9A65C72E97</t>
  </si>
  <si>
    <t>01011234032935E1A19903CB9A65C72E97</t>
  </si>
  <si>
    <t>콘크리트면 정리</t>
  </si>
  <si>
    <t>3.6m 이하, 천장</t>
  </si>
  <si>
    <t>호표 54</t>
  </si>
  <si>
    <t>34032935E1A72503C16882E2BDE2</t>
  </si>
  <si>
    <t>01011234032935E1A72503C16882E2BDE2</t>
  </si>
  <si>
    <t>기존 THK30 화강석연마 및 세척</t>
  </si>
  <si>
    <t>바닥,컨퍼런스 홀,계단전실,홀</t>
  </si>
  <si>
    <t>호표 58</t>
  </si>
  <si>
    <t>34032935E1A19903CB9A65C72CE9</t>
  </si>
  <si>
    <t>01011234032935E1A19903CB9A65C72CE9</t>
  </si>
  <si>
    <t>기존기둥 면정리 후 빛기둥(외부형) 마감</t>
  </si>
  <si>
    <t>원형기둥,H:2500</t>
  </si>
  <si>
    <t>호표 59</t>
  </si>
  <si>
    <t>34032935E1A19903CB9A65C72BC3</t>
  </si>
  <si>
    <t>01011234032935E1A19903CB9A65C72BC3</t>
  </si>
  <si>
    <t>창호주위 모르타르 충전</t>
  </si>
  <si>
    <t>호표 139</t>
  </si>
  <si>
    <t>34032239618A6EB2A5134B492913</t>
  </si>
  <si>
    <t>01011234032239618A6EB2A5134B492913</t>
  </si>
  <si>
    <t>노출콩자갈포장</t>
  </si>
  <si>
    <t>화이트 글라스비즈</t>
  </si>
  <si>
    <t>식</t>
  </si>
  <si>
    <t>호표 32</t>
  </si>
  <si>
    <t>34032D3FB110633A47BF4B5A25BE</t>
  </si>
  <si>
    <t>01011234032D3FB110633A47BF4B5A25BE</t>
  </si>
  <si>
    <t>010113  창  호  공  사</t>
  </si>
  <si>
    <t>010113</t>
  </si>
  <si>
    <t>AGD01[1.건축공사]</t>
  </si>
  <si>
    <t>1.600 x 3.000 = 4.800,현장설치도</t>
  </si>
  <si>
    <t>호표 123</t>
  </si>
  <si>
    <t>34032239110C30FFC14BD2A1084A</t>
  </si>
  <si>
    <t>01011334032239110C30FFC14BD2A1084A</t>
  </si>
  <si>
    <t>AGD02[1.건축공사]</t>
  </si>
  <si>
    <t>2.750 x 2.700 = 7.425,현장설치도</t>
  </si>
  <si>
    <t>호표 124</t>
  </si>
  <si>
    <t>34032239110C30FFC14BD2A10848</t>
  </si>
  <si>
    <t>01011334032239110C30FFC14BD2A10848</t>
  </si>
  <si>
    <t>GD01[1.건축공사]</t>
  </si>
  <si>
    <t>7.766 x 2.800 = 21.744</t>
  </si>
  <si>
    <t>호표 126</t>
  </si>
  <si>
    <t>34032239110C30FFC14BD2A1084C</t>
  </si>
  <si>
    <t>01011334032239110C30FFC14BD2A1084C</t>
  </si>
  <si>
    <t>GD02A[1.건축공사]</t>
  </si>
  <si>
    <t>4.000 x 2.500 = 10.000</t>
  </si>
  <si>
    <t>호표 127</t>
  </si>
  <si>
    <t>34032239110C30FFC14BD2A10842</t>
  </si>
  <si>
    <t>01011334032239110C30FFC14BD2A10842</t>
  </si>
  <si>
    <t>GD02B[1.건축공사]</t>
  </si>
  <si>
    <t>6.025 x 2.500 = 15.062</t>
  </si>
  <si>
    <t>호표 128</t>
  </si>
  <si>
    <t>34032239110C30FFC14BD2A10953</t>
  </si>
  <si>
    <t>01011334032239110C30FFC14BD2A10953</t>
  </si>
  <si>
    <t>PD01[1.건축공사]</t>
  </si>
  <si>
    <t>1.004 x 2.168 = 2.176,[지정색 방염시트],현장설치도</t>
  </si>
  <si>
    <t>호표 131</t>
  </si>
  <si>
    <t>34032239110C30FFC14BD2A10955</t>
  </si>
  <si>
    <t>01011334032239110C30FFC14BD2A10955</t>
  </si>
  <si>
    <t>PD02[1.건축공사]</t>
  </si>
  <si>
    <t>호표 132</t>
  </si>
  <si>
    <t>34032239110C30FFC14BD2A1095B</t>
  </si>
  <si>
    <t>01011334032239110C30FFC14BD2A1095B</t>
  </si>
  <si>
    <t>PD03[1.건축공사]</t>
  </si>
  <si>
    <t>1.400 x 2.800 = 3.920,[지정색 방염시트],현장설치도</t>
  </si>
  <si>
    <t>호표 133</t>
  </si>
  <si>
    <t>34032239110C30FFC14BD2A10A78</t>
  </si>
  <si>
    <t>01011334032239110C30FFC14BD2A10A78</t>
  </si>
  <si>
    <t>PD04[1.건축공사]</t>
  </si>
  <si>
    <t>1.467 x 2.800 = 4.107,[지정색 방염시트],현장설치도</t>
  </si>
  <si>
    <t>호표 134</t>
  </si>
  <si>
    <t>34032239110C30FFC14BD2A10A7A</t>
  </si>
  <si>
    <t>01011334032239110C30FFC14BD2A10A7A</t>
  </si>
  <si>
    <t>FSD01[1.건축공사]</t>
  </si>
  <si>
    <t>2.300 x 2.655 = 6.106,[지정색 방염시트],현장설치도</t>
  </si>
  <si>
    <t>호표 125</t>
  </si>
  <si>
    <t>34032239110C30FFC14BD2A1084E</t>
  </si>
  <si>
    <t>01011334032239110C30FFC14BD2A1084E</t>
  </si>
  <si>
    <t>SD01[1.건축공사]</t>
  </si>
  <si>
    <t>0.600 x 1.200 = 0.720,[지정색 방염시트],현장설치도</t>
  </si>
  <si>
    <t>호표 135</t>
  </si>
  <si>
    <t>34032239110C30FFC14BD2A10A7C</t>
  </si>
  <si>
    <t>01011334032239110C30FFC14BD2A10A7C</t>
  </si>
  <si>
    <t>기존 소화전</t>
  </si>
  <si>
    <t>0.650 x 1.200 = 0.780,[지정색 방염시트],현장설치도</t>
  </si>
  <si>
    <t>호표 136</t>
  </si>
  <si>
    <t>34032239110C30FFC14BD2A10A7E</t>
  </si>
  <si>
    <t>01011334032239110C30FFC14BD2A10A7E</t>
  </si>
  <si>
    <t>MVW01[1.건축공사]</t>
  </si>
  <si>
    <t>12.000 x 2.800 = 33.600</t>
  </si>
  <si>
    <t>호표 129</t>
  </si>
  <si>
    <t>34032239110C30FFC14BD2A10951</t>
  </si>
  <si>
    <t>01011334032239110C30FFC14BD2A10951</t>
  </si>
  <si>
    <t>MVW02[1.건축공사]</t>
  </si>
  <si>
    <t>11.213 x 2.500 = 28.032</t>
  </si>
  <si>
    <t>호표 130</t>
  </si>
  <si>
    <t>34032239110C30FFC14BD2A10957</t>
  </si>
  <si>
    <t>01011334032239110C30FFC14BD2A10957</t>
  </si>
  <si>
    <t>격납트랙</t>
  </si>
  <si>
    <t>KMW-A10</t>
  </si>
  <si>
    <t>자재 125</t>
  </si>
  <si>
    <t>3323FF36E169119A5637CA8882B2E9747AFD</t>
  </si>
  <si>
    <t>0101133323FF36E169119A5637CA8882B2E9747AFD</t>
  </si>
  <si>
    <t>강화유리안전문</t>
  </si>
  <si>
    <t>12T*850*2100mm, 투명</t>
  </si>
  <si>
    <t>Set</t>
  </si>
  <si>
    <t>자재 117</t>
  </si>
  <si>
    <t>3323FF36E1691199B8A5BD5F0BDB2E7565B8</t>
  </si>
  <si>
    <t>0101133323FF36E1691199B8A5BD5F0BDB2E7565B8</t>
  </si>
  <si>
    <t>12T*750*2100mm, 투명</t>
  </si>
  <si>
    <t>자재 118</t>
  </si>
  <si>
    <t>3323FF36E1691199B8A5BD5F0BDB2E7565BB</t>
  </si>
  <si>
    <t>0101133323FF36E1691199B8A5BD5F0BDB2E7565BB</t>
  </si>
  <si>
    <t>플로어힌지</t>
  </si>
  <si>
    <t>플로어힌지, KS4호, 120kg, 강화유리문(K-8400)</t>
  </si>
  <si>
    <t>조</t>
  </si>
  <si>
    <t>자재 165</t>
  </si>
  <si>
    <t>3323FE34816DEAD39088D416F8B2E771B8B6</t>
  </si>
  <si>
    <t>0101133323FE34816DEAD39088D416F8B2E771B8B6</t>
  </si>
  <si>
    <t>플로어힌지 설치</t>
  </si>
  <si>
    <t>재료비 별도</t>
  </si>
  <si>
    <t>호표 138</t>
  </si>
  <si>
    <t>34032239618C1D35573E658887AF</t>
  </si>
  <si>
    <t>01011334032239618C1D35573E658887AF</t>
  </si>
  <si>
    <t>도어핸들/PD.WD도어용</t>
  </si>
  <si>
    <t>LEVER</t>
  </si>
  <si>
    <t>자재 171</t>
  </si>
  <si>
    <t>3323FE34816DEADF4195F97E948593B728A8</t>
  </si>
  <si>
    <t>0101133323FE34816DEADF4195F97E948593B728A8</t>
  </si>
  <si>
    <t>도어록 설치 / 일반도어록 목재창호</t>
  </si>
  <si>
    <t>호표 137</t>
  </si>
  <si>
    <t>34032239618FD369ABAA20A38D00</t>
  </si>
  <si>
    <t>01011334032239618FD369ABAA20A38D00</t>
  </si>
  <si>
    <t>도어힌지</t>
  </si>
  <si>
    <t>도어힌지, 스테인리스강, 베어링2개, 101.6*3.0mm</t>
  </si>
  <si>
    <t>자재 164</t>
  </si>
  <si>
    <t>3323FE34816DEAD39088D416F8B494CE7E26</t>
  </si>
  <si>
    <t>0101133323FE34816DEAD39088D416F8B494CE7E26</t>
  </si>
  <si>
    <t>히든 문틀(백골)</t>
  </si>
  <si>
    <t>1400*2800*37*20</t>
  </si>
  <si>
    <t>자재 166</t>
  </si>
  <si>
    <t>3323FE34816DEADF4195F97D866093E0F001</t>
  </si>
  <si>
    <t>0101133323FE34816DEADF4195F97D866093E0F001</t>
  </si>
  <si>
    <t>히든 문짝</t>
  </si>
  <si>
    <t>665*2760*45</t>
  </si>
  <si>
    <t>자재 167</t>
  </si>
  <si>
    <t>3323FE34816DEADF4195F97D866093E0F002</t>
  </si>
  <si>
    <t>0101133323FE34816DEADF4195F97D866093E0F002</t>
  </si>
  <si>
    <t>일반 문틀</t>
  </si>
  <si>
    <t>1467*2800*150*40</t>
  </si>
  <si>
    <t>자재 168</t>
  </si>
  <si>
    <t>3323FE34816DEADF4195F97D866093E0F003</t>
  </si>
  <si>
    <t>0101133323FE34816DEADF4195F97D866093E0F003</t>
  </si>
  <si>
    <t>장식가공(숨은경첩/손잡이)</t>
  </si>
  <si>
    <t>자재 169</t>
  </si>
  <si>
    <t>3323FE34816DEADF4195F97D866093E0F004</t>
  </si>
  <si>
    <t>0101133323FE34816DEADF4195F97D866093E0F004</t>
  </si>
  <si>
    <t>운반비</t>
  </si>
  <si>
    <t>자재 170</t>
  </si>
  <si>
    <t>3323FE34816DEADF4195F97D866093E0F005</t>
  </si>
  <si>
    <t>0101133323FE34816DEADF4195F97D866093E0F005</t>
  </si>
  <si>
    <t>010114  유  리  공  사</t>
  </si>
  <si>
    <t>010114</t>
  </si>
  <si>
    <t>강화유리</t>
  </si>
  <si>
    <t>강화유리, 투명, 12mm</t>
  </si>
  <si>
    <t>자재 126</t>
  </si>
  <si>
    <t>3323FF36E169119B657F75E49B01EE9A3C06</t>
  </si>
  <si>
    <t>0101143323FF36E169119B657F75E49B01EE9A3C06</t>
  </si>
  <si>
    <t>창호유리설치 / 판유리</t>
  </si>
  <si>
    <t>유리두께 12mm 이하</t>
  </si>
  <si>
    <t>호표 140</t>
  </si>
  <si>
    <t>3403223971953BDAE7B5FA345088</t>
  </si>
  <si>
    <t>0101143403223971953BDAE7B5FA345088</t>
  </si>
  <si>
    <t>유리주위 코킹</t>
  </si>
  <si>
    <t>5*5, 실리콘</t>
  </si>
  <si>
    <t>호표 74</t>
  </si>
  <si>
    <t>34032632D111A926C303110E954C</t>
  </si>
  <si>
    <t>01011434032632D111A926C303110E954C</t>
  </si>
  <si>
    <t>수밀코킹(실리콘)(창호주위/내창)</t>
  </si>
  <si>
    <t>삼각, 5mm</t>
  </si>
  <si>
    <t>호표 76</t>
  </si>
  <si>
    <t>34032632D110805365079515B661</t>
  </si>
  <si>
    <t>01011434032632D110805365079515B661</t>
  </si>
  <si>
    <t>방습거울설치</t>
  </si>
  <si>
    <t>1325x1190*5mm,SST몰딩,접착시공</t>
  </si>
  <si>
    <t>호표 141</t>
  </si>
  <si>
    <t>3403223991466A784226498DBFBD</t>
  </si>
  <si>
    <t>0101143403223991466A784226498DBFBD</t>
  </si>
  <si>
    <t>1725x1190*5mm,SST몰딩,접착시공</t>
  </si>
  <si>
    <t>호표 142</t>
  </si>
  <si>
    <t>3403223991466A784226498DBFBC</t>
  </si>
  <si>
    <t>0101143403223991466A784226498DBFBC</t>
  </si>
  <si>
    <t>010115  칠    공    사</t>
  </si>
  <si>
    <t>010115</t>
  </si>
  <si>
    <t>내벽뿜칠마감[보측면,오픈측면]</t>
  </si>
  <si>
    <t>메쉬+실리샌드빈</t>
  </si>
  <si>
    <t>자재 203</t>
  </si>
  <si>
    <t>3323FE34B13EF36D3EC1E89D2496A635DC23</t>
  </si>
  <si>
    <t>0101153323FE34B13EF36D3EC1E89D2496A635DC23</t>
  </si>
  <si>
    <t>천정뿜칠마감</t>
  </si>
  <si>
    <t>자재 204</t>
  </si>
  <si>
    <t>3323FE34B13EF36D3EC1E89D2496A635DC22</t>
  </si>
  <si>
    <t>0101153323FE34B13EF36D3EC1E89D2496A635DC22</t>
  </si>
  <si>
    <t>친환경수성페인트(롤러칠)</t>
  </si>
  <si>
    <t>내벽 2회, con'c,mortar면, 바탕만들기포함</t>
  </si>
  <si>
    <t>호표 172</t>
  </si>
  <si>
    <t>3403203411AAAAC74C49F8E24DA2</t>
  </si>
  <si>
    <t>0101153403203411AAAAC74C49F8E24DA2</t>
  </si>
  <si>
    <t>내벽 2회, 석고보드면(줄퍼티), 바탕만들기포함</t>
  </si>
  <si>
    <t>호표 173</t>
  </si>
  <si>
    <t>3403203411AAAAC74C49FFB34073</t>
  </si>
  <si>
    <t>0101153403203411AAAAC74C49FFB34073</t>
  </si>
  <si>
    <t>내천장 2회, 석고보드면(줄퍼티), 바탕만들기포함</t>
  </si>
  <si>
    <t>호표 174</t>
  </si>
  <si>
    <t>3403203411AAAAC74C43564ED67E</t>
  </si>
  <si>
    <t>0101153403203411AAAAC74C43564ED67E</t>
  </si>
  <si>
    <t>비닐 페인트칠(롤러칠)</t>
  </si>
  <si>
    <t>2회, 석고보드면(줄퍼티), 바탕만들기포함</t>
  </si>
  <si>
    <t>호표 176</t>
  </si>
  <si>
    <t>34032034D15C59D1ECB14FAC5C87</t>
  </si>
  <si>
    <t>01011534032034D15C59D1ECB14FAC5C87</t>
  </si>
  <si>
    <t>걸레받이용 페인트칠(붓칠)</t>
  </si>
  <si>
    <t>con'c,mortar면, 바탕만들기포함</t>
  </si>
  <si>
    <t>호표 168</t>
  </si>
  <si>
    <t>3403203401877BCDFC252A6D64A3</t>
  </si>
  <si>
    <t>0101153403203401877BCDFC252A6D64A3</t>
  </si>
  <si>
    <t>010116  폴리카보네이트설치</t>
  </si>
  <si>
    <t>010116</t>
  </si>
  <si>
    <t>지정 방염 폴리카보네이트</t>
  </si>
  <si>
    <t>12T</t>
  </si>
  <si>
    <t>자재 78</t>
  </si>
  <si>
    <t>3323FF36E16BDFE64C82B4D8808DF385D753</t>
  </si>
  <si>
    <t>0101163323FF36E16BDFE64C82B4D8808DF385D753</t>
  </si>
  <si>
    <t>A+PC 커넥터</t>
  </si>
  <si>
    <t>1본 6.1M</t>
  </si>
  <si>
    <t>자재 79</t>
  </si>
  <si>
    <t>3323FF36E16BDFE64C82B4D8808DF385D754</t>
  </si>
  <si>
    <t>0101163323FF36E16BDFE64C82B4D8808DF385D754</t>
  </si>
  <si>
    <t>잡재료</t>
  </si>
  <si>
    <t>주재료비의 5%</t>
  </si>
  <si>
    <t>3513903B318D338B48728C2D01001</t>
  </si>
  <si>
    <t>0101163513903B318D338B48728C2D01001</t>
  </si>
  <si>
    <t>자재설치비</t>
  </si>
  <si>
    <t>150M2,미만설치기준</t>
  </si>
  <si>
    <t>자재 80</t>
  </si>
  <si>
    <t>3323FF36E16BDFE64C82B4D8808DF385D755</t>
  </si>
  <si>
    <t>0101163323FF36E16BDFE64C82B4D8808DF385D755</t>
  </si>
  <si>
    <t>폴리카보네이트 운반비</t>
  </si>
  <si>
    <t>자재 81</t>
  </si>
  <si>
    <t>3323FF36E16BDFE64C82B4D8808DF385D756</t>
  </si>
  <si>
    <t>0101163323FF36E16BDFE64C82B4D8808DF385D756</t>
  </si>
  <si>
    <t>010117  빛기둥인테리어</t>
  </si>
  <si>
    <t>010117</t>
  </si>
  <si>
    <t>기둥LED설치</t>
  </si>
  <si>
    <t>RGBWW 3m 미만 12v/220v</t>
  </si>
  <si>
    <t>자재 71</t>
  </si>
  <si>
    <t>3323FF36E16BDFE64C82B4D8808DF385D64C</t>
  </si>
  <si>
    <t>0101173323FF36E16BDFE64C82B4D8808DF385D64C</t>
  </si>
  <si>
    <t>컨트롤러</t>
  </si>
  <si>
    <t>디빙, 색상(백색~전구색)</t>
  </si>
  <si>
    <t>자재 72</t>
  </si>
  <si>
    <t>3323FF36E16BDFE64C82B4D8808DF385D64F</t>
  </si>
  <si>
    <t>0101173323FF36E16BDFE64C82B4D8808DF385D64F</t>
  </si>
  <si>
    <t>SMPS</t>
  </si>
  <si>
    <t>민웰 350W</t>
  </si>
  <si>
    <t>자재 73</t>
  </si>
  <si>
    <t>3323FF36E16BDFE64C82B4D8808DF385D64E</t>
  </si>
  <si>
    <t>0101173323FF36E16BDFE64C82B4D8808DF385D64E</t>
  </si>
  <si>
    <t>잡자재</t>
  </si>
  <si>
    <t>자재 74</t>
  </si>
  <si>
    <t>3323FF36E16BDFE64C82B4D8808DF385D641</t>
  </si>
  <si>
    <t>0101173323FF36E16BDFE64C82B4D8808DF385D641</t>
  </si>
  <si>
    <t>설치비</t>
  </si>
  <si>
    <t>자재 75</t>
  </si>
  <si>
    <t>3323FF36E16BDFE64C82B4D8808DF385D640</t>
  </si>
  <si>
    <t>0101173323FF36E16BDFE64C82B4D8808DF385D640</t>
  </si>
  <si>
    <t>인조대리석 기둥</t>
  </si>
  <si>
    <t>원형</t>
  </si>
  <si>
    <t>자재 76</t>
  </si>
  <si>
    <t>3323FF36E16BDFE64C82B4D8808DF385D750</t>
  </si>
  <si>
    <t>0101173323FF36E16BDFE64C82B4D8808DF385D750</t>
  </si>
  <si>
    <t>010118  조  경  공  사</t>
  </si>
  <si>
    <t>010118</t>
  </si>
  <si>
    <t>호표 220</t>
  </si>
  <si>
    <t>3423773B5175C13EA88F017CB2E6</t>
  </si>
  <si>
    <t>0101183423773B5175C13EA88F017CB2E6</t>
  </si>
  <si>
    <t>호표 78</t>
  </si>
  <si>
    <t>34032632718A2A44D1670603420D</t>
  </si>
  <si>
    <t>01011834032632718A2A44D1670603420D</t>
  </si>
  <si>
    <t>010119  철  거  공  사</t>
  </si>
  <si>
    <t>010119</t>
  </si>
  <si>
    <t>모르타르 철거</t>
  </si>
  <si>
    <t>T=50mm이하,소형브레이커</t>
  </si>
  <si>
    <t>호표 209</t>
  </si>
  <si>
    <t>34033F3B21376407A96362F3C547</t>
  </si>
  <si>
    <t>01011934033F3B21376407A96362F3C547</t>
  </si>
  <si>
    <t>바닥타일 철거</t>
  </si>
  <si>
    <t>T=60mm이하, 소형브레이커</t>
  </si>
  <si>
    <t>호표 208</t>
  </si>
  <si>
    <t>34033F3B21376407A96362F3C66E</t>
  </si>
  <si>
    <t>01011934033F3B21376407A96362F3C66E</t>
  </si>
  <si>
    <t>몰탈컷팅</t>
  </si>
  <si>
    <t>호표 211</t>
  </si>
  <si>
    <t>34033F3B21376407A96362F11E5A</t>
  </si>
  <si>
    <t>01011934033F3B21376407A96362F11E5A</t>
  </si>
  <si>
    <t>창호철거</t>
  </si>
  <si>
    <t>강재</t>
  </si>
  <si>
    <t>호표 212</t>
  </si>
  <si>
    <t>34033F3B21376407A96362F110F9</t>
  </si>
  <si>
    <t>01011934033F3B21376407A96362F110F9</t>
  </si>
  <si>
    <t>타일 해체</t>
  </si>
  <si>
    <t>압착붙이기, 접착붙이기</t>
  </si>
  <si>
    <t>호표 216</t>
  </si>
  <si>
    <t>34033F3B213BDBB32C5D87D4CC67</t>
  </si>
  <si>
    <t>01011934033F3B213BDBB32C5D87D4CC67</t>
  </si>
  <si>
    <t>AL. 스펜드럴 기존천장 철거</t>
  </si>
  <si>
    <t>호표 213</t>
  </si>
  <si>
    <t>34033F3B213BDBB32C565805A4E8</t>
  </si>
  <si>
    <t>01011934033F3B213BDBB32C565805A4E8</t>
  </si>
  <si>
    <t>기존 천장마감 철거</t>
  </si>
  <si>
    <t>캐노피를 둘러싼 모든 마감,캐노피 상하부 및 모든 측면포함</t>
  </si>
  <si>
    <t>호표 214</t>
  </si>
  <si>
    <t>34033F3B213BDBB32C565805A4E9</t>
  </si>
  <si>
    <t>01011934033F3B213BDBB32C565805A4E9</t>
  </si>
  <si>
    <t>기존 원형기둥 마감 철거</t>
  </si>
  <si>
    <t>D:225,2층 캐노피</t>
  </si>
  <si>
    <t>호표 215</t>
  </si>
  <si>
    <t>34033F3B213BDBB32C565805A4EA</t>
  </si>
  <si>
    <t>01011934033F3B213BDBB32C565805A4EA</t>
  </si>
  <si>
    <t>010120  건설폐기물상차비</t>
  </si>
  <si>
    <t>010120</t>
  </si>
  <si>
    <t>건설폐재류 상차비</t>
  </si>
  <si>
    <t>자재 226</t>
  </si>
  <si>
    <t>3443393A51FCCB5CBF54B4528CF6082320D9</t>
  </si>
  <si>
    <t>0101203443393A51FCCB5CBF54B4528CF6082320D9</t>
  </si>
  <si>
    <t>혼합건설폐기물 상차비</t>
  </si>
  <si>
    <t>(매립지반입대상 폐기물 포함)</t>
  </si>
  <si>
    <t>자재 227</t>
  </si>
  <si>
    <t>3443393A51FCCB5CBF54B4528CF6082320DA</t>
  </si>
  <si>
    <t>0101203443393A51FCCB5CBF54B4528CF6082320DA</t>
  </si>
  <si>
    <t>010121  골재비및운반비</t>
  </si>
  <si>
    <t>010121</t>
  </si>
  <si>
    <t>모래</t>
  </si>
  <si>
    <t>도착도</t>
  </si>
  <si>
    <t>자재 21</t>
  </si>
  <si>
    <t>3303333CB11BBF3E39ECDE9BBB51F79F9FF4</t>
  </si>
  <si>
    <t>0101213303333CB11BBF3E39ECDE9BBB51F79F9FF4</t>
  </si>
  <si>
    <t>시멘트</t>
  </si>
  <si>
    <t>시멘트, 분공장도</t>
  </si>
  <si>
    <t>포</t>
  </si>
  <si>
    <t>자재 57</t>
  </si>
  <si>
    <t>3323FF36E16FB99EF849D93125533662495C</t>
  </si>
  <si>
    <t>0101213323FF36E16FB99EF849D93125533662495C</t>
  </si>
  <si>
    <t>시멘트운반</t>
  </si>
  <si>
    <t>L:30km, 덤프 8ton</t>
  </si>
  <si>
    <t>산근 1</t>
  </si>
  <si>
    <t>34033A33318D7161D02E19FA99CA</t>
  </si>
  <si>
    <t>01012134033A33318D7161D02E19FA99CA</t>
  </si>
  <si>
    <t>운반비(트레일러 20ton+크레인 10ton)</t>
  </si>
  <si>
    <t>철근, L:20km</t>
  </si>
  <si>
    <t>산근 3</t>
  </si>
  <si>
    <t>34033A33318ABC94F9F1C6E13982</t>
  </si>
  <si>
    <t>01012134033A33318ABC94F9F1C6E13982</t>
  </si>
  <si>
    <t>철골, L:30km</t>
  </si>
  <si>
    <t>산근 2</t>
  </si>
  <si>
    <t>34033A33318ABC94F9F1C432F7C5</t>
  </si>
  <si>
    <t>01012134033A33318ABC94F9F1C432F7C5</t>
  </si>
  <si>
    <t>0102  2.관급자재비</t>
  </si>
  <si>
    <t>0102</t>
  </si>
  <si>
    <t>3</t>
  </si>
  <si>
    <t>&lt;</t>
  </si>
  <si>
    <t>010201  관급자관급자재비</t>
  </si>
  <si>
    <t>010201</t>
  </si>
  <si>
    <t>화장실칸막이</t>
  </si>
  <si>
    <t>자재 128</t>
  </si>
  <si>
    <t>3323FF36E1665DD0FDBBA32D2ACA95B2AEE9</t>
  </si>
  <si>
    <t>0102013323FF36E1665DD0FDBBA32D2ACA95B2AEE9</t>
  </si>
  <si>
    <t>화장실칸막이/접이식</t>
  </si>
  <si>
    <t>데코큐비클, DCS-S4000, 1200×1900×t20mm, 방수PB, 슬라이딩도어/장애인용[식별번호:24838688]</t>
  </si>
  <si>
    <t>자재 129</t>
  </si>
  <si>
    <t>3323FF36E1665DD0FDBBA32D2ACA95B2AE9B</t>
  </si>
  <si>
    <t>0102013323FF36E1665DD0FDBBA32D2ACA95B2AE9B</t>
  </si>
  <si>
    <t>소변기 칸막이</t>
  </si>
  <si>
    <t>자재 130</t>
  </si>
  <si>
    <t>3323FF36E1665DD0FDBBA32D2ACA95B2AC3C</t>
  </si>
  <si>
    <t>0102013323FF36E1665DD0FDBBA32D2ACA95B2AC3C</t>
  </si>
  <si>
    <t>수납식관람석</t>
  </si>
  <si>
    <t>HS1A-WUA-O2, 1000×1800×1325mm,[식별번호:24443303]</t>
  </si>
  <si>
    <t>SET</t>
  </si>
  <si>
    <t>자재 77</t>
  </si>
  <si>
    <t>3323FF36E16BDFE64C82B4D8808DF385D752</t>
  </si>
  <si>
    <t>0103  3.건설폐기물처리비</t>
  </si>
  <si>
    <t>0103</t>
  </si>
  <si>
    <t>6</t>
  </si>
  <si>
    <t>010301  건설폐기물처리비</t>
  </si>
  <si>
    <t>010301</t>
  </si>
  <si>
    <t>건설폐재류</t>
  </si>
  <si>
    <t>가연성이 제거된 재활용이 가능한 혼합물</t>
  </si>
  <si>
    <t>자재 224</t>
  </si>
  <si>
    <t>3443393A51FCCB5CBF54B4528D9CEB60FB39</t>
  </si>
  <si>
    <t>0103013443393A51FCCB5CBF54B4528D9CEB60FB39</t>
  </si>
  <si>
    <t>혼합건설폐기물</t>
  </si>
  <si>
    <t>건설폐재류에 가연성 5% 이하 혼합</t>
  </si>
  <si>
    <t>자재 225</t>
  </si>
  <si>
    <t>3443393A51FCCB5CBF54B4528D9CEB60FCC1</t>
  </si>
  <si>
    <t>0103013443393A51FCCB5CBF54B4528D9CEB60FCC1</t>
  </si>
  <si>
    <t>건설폐재류 운반비</t>
  </si>
  <si>
    <t>24톤 덤프트럭, 30km</t>
  </si>
  <si>
    <t>자재 228</t>
  </si>
  <si>
    <t>3443393A51FCCB5CBF54B4528CF6082321FE</t>
  </si>
  <si>
    <t>0103013443393A51FCCB5CBF54B4528CF6082321FE</t>
  </si>
  <si>
    <t>혼합건설폐기물 운반비</t>
  </si>
  <si>
    <t>24톤 암롤트럭, 30km</t>
  </si>
  <si>
    <t>자재 229</t>
  </si>
  <si>
    <t>3443393A51FCCB5CBF54B4528CF6082324B2</t>
  </si>
  <si>
    <t>0103013443393A51FCCB5CBF54B4528CF6082324B2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</si>
  <si>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</si>
  <si>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</si>
  <si>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</si>
  <si>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</si>
  <si>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</si>
  <si>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</si>
  <si>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</si>
  <si>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</si>
  <si>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</si>
  <si>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</si>
  <si>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</si>
  <si>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</si>
  <si>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</si>
  <si>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</si>
  <si>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</si>
  <si>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</si>
  <si>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</si>
  <si>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</si>
  <si>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</si>
  <si>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</si>
  <si>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할증체크</t>
  </si>
  <si>
    <t>굴착기(무한궤도)  0.2㎥  HR  공통 8-3,4(0201)   ( 호표 1 )</t>
  </si>
  <si>
    <t>3313D936D1A415C430951BB1D191237BEBE65E</t>
  </si>
  <si>
    <t>굴착기(무한궤도)</t>
  </si>
  <si>
    <t>0.2㎥</t>
  </si>
  <si>
    <t>HR</t>
  </si>
  <si>
    <t>호표 1</t>
  </si>
  <si>
    <t>A</t>
  </si>
  <si>
    <t>공통 8-3,4(0201)</t>
  </si>
  <si>
    <t>자재 1</t>
  </si>
  <si>
    <t>3313D936D1A415C430951BB1D191237BEBE6</t>
  </si>
  <si>
    <t>3313D936D1A415C430951BB1D191237BEBE65E3313D936D1A415C430951BB1D191237BEBE6</t>
  </si>
  <si>
    <t>경유</t>
  </si>
  <si>
    <t>경유, 저유황</t>
  </si>
  <si>
    <t>L</t>
  </si>
  <si>
    <t>자재 32</t>
  </si>
  <si>
    <t>3303373A413D9288AFA27FFE5D25B5402B8D</t>
  </si>
  <si>
    <t>3313D936D1A415C430951BB1D191237BEBE65E3303373A413D9288AFA27FFE5D25B5402B8D</t>
  </si>
  <si>
    <t>주연료비의 21%</t>
  </si>
  <si>
    <t>3313D936D1A415C430951BB1D191237BEBE65E3513903B318D338B48728C2D01001</t>
  </si>
  <si>
    <t>건설기계운전사</t>
  </si>
  <si>
    <t>일반공사 직종</t>
  </si>
  <si>
    <t>노임 25</t>
  </si>
  <si>
    <t>34D3153C913DB1822CB548791F82114529A3</t>
  </si>
  <si>
    <t>3313D936D1A415C430951BB1D191237BEBE65E34D3153C913DB1822CB548791F82114529A3</t>
  </si>
  <si>
    <t xml:space="preserve"> [ 합          계 ]</t>
  </si>
  <si>
    <t>굴착기(무한궤도)  0.6㎥  HR  공통 8-3,4(0201)   ( 호표 2 )</t>
  </si>
  <si>
    <t>3313D936D1A415C430951BB1D50C0CA40549CC</t>
  </si>
  <si>
    <t>0.6㎥</t>
  </si>
  <si>
    <t>호표 2</t>
  </si>
  <si>
    <t>자재 2</t>
  </si>
  <si>
    <t>3313D936D1A415C430951BB1D50C0CA40549</t>
  </si>
  <si>
    <t>3313D936D1A415C430951BB1D50C0CA40549CC3313D936D1A415C430951BB1D50C0CA40549</t>
  </si>
  <si>
    <t>3313D936D1A415C430951BB1D50C0CA40549CC3303373A413D9288AFA27FFE5D25B5402B8D</t>
  </si>
  <si>
    <t>주연료비의 22%</t>
  </si>
  <si>
    <t>3313D936D1A415C430951BB1D50C0CA40549CC3513903B318D338B48728C2D01001</t>
  </si>
  <si>
    <t>3313D936D1A415C430951BB1D50C0CA40549CC34D3153C913DB1822CB548791F82114529A3</t>
  </si>
  <si>
    <t>굴착기(무한궤도)  0.7㎥  HR  공통 8-3,4(0201)   ( 호표 3 )</t>
  </si>
  <si>
    <t>3313D936D1A415C430951BB1D46582BB7D9DB3</t>
  </si>
  <si>
    <t>0.7㎥</t>
  </si>
  <si>
    <t>호표 3</t>
  </si>
  <si>
    <t>자재 3</t>
  </si>
  <si>
    <t>3313D936D1A415C430951BB1D46582BB7D9D</t>
  </si>
  <si>
    <t>3313D936D1A415C430951BB1D46582BB7D9DB33313D936D1A415C430951BB1D46582BB7D9D</t>
  </si>
  <si>
    <t>3313D936D1A415C430951BB1D46582BB7D9DB33303373A413D9288AFA27FFE5D25B5402B8D</t>
  </si>
  <si>
    <t>3313D936D1A415C430951BB1D46582BB7D9DB33513903B318D338B48728C2D01001</t>
  </si>
  <si>
    <t>3313D936D1A415C430951BB1D46582BB7D9DB334D3153C913DB1822CB548791F82114529A3</t>
  </si>
  <si>
    <t>굴착기(타이어)  0.6㎥  HR  공통 8-3,4(0211)   ( 호표 4 )</t>
  </si>
  <si>
    <t>3313D936D1A415C431BA77BFFCD85EADCE1B78</t>
  </si>
  <si>
    <t>굴착기(타이어)</t>
  </si>
  <si>
    <t>호표 4</t>
  </si>
  <si>
    <t>공통 8-3,4(0211)</t>
  </si>
  <si>
    <t>자재 4</t>
  </si>
  <si>
    <t>3313D936D1A415C431BA77BFFCD85EADCE1B</t>
  </si>
  <si>
    <t>3313D936D1A415C431BA77BFFCD85EADCE1B783313D936D1A415C431BA77BFFCD85EADCE1B</t>
  </si>
  <si>
    <t>3313D936D1A415C431BA77BFFCD85EADCE1B783303373A413D9288AFA27FFE5D25B5402B8D</t>
  </si>
  <si>
    <t>주연료비의 24%</t>
  </si>
  <si>
    <t>3313D936D1A415C431BA77BFFCD85EADCE1B783513903B318D338B48728C2D01001</t>
  </si>
  <si>
    <t>3313D936D1A415C431BA77BFFCD85EADCE1B7834D3153C913DB1822CB548791F82114529A3</t>
  </si>
  <si>
    <t>덤프트럭  8ton  HR  공통 8-3,4(0602)   ( 호표 5 )</t>
  </si>
  <si>
    <t>3313D936D1A415C055C652E83A429F3812B530</t>
  </si>
  <si>
    <t>덤프트럭</t>
  </si>
  <si>
    <t>8ton</t>
  </si>
  <si>
    <t>호표 5</t>
  </si>
  <si>
    <t>공통 8-3,4(0602)</t>
  </si>
  <si>
    <t>자재 5</t>
  </si>
  <si>
    <t>3313D936D1A415C055C652E83A429F3812B5</t>
  </si>
  <si>
    <t>3313D936D1A415C055C652E83A429F3812B5303313D936D1A415C055C652E83A429F3812B5</t>
  </si>
  <si>
    <t>3313D936D1A415C055C652E83A429F3812B5303303373A413D9288AFA27FFE5D25B5402B8D</t>
  </si>
  <si>
    <t>주연료비의 38%</t>
  </si>
  <si>
    <t>3313D936D1A415C055C652E83A429F3812B5303513903B318D338B48728C2D01001</t>
  </si>
  <si>
    <t>화물차운전사</t>
  </si>
  <si>
    <t>노임 26</t>
  </si>
  <si>
    <t>34D3153C913DB1822CB548791F82114529A2</t>
  </si>
  <si>
    <t>3313D936D1A415C055C652E83A429F3812B53034D3153C913DB1822CB548791F82114529A2</t>
  </si>
  <si>
    <t>덤프트럭  15ton  HR  공통 8-3,4(0602)   ( 호표 6 )</t>
  </si>
  <si>
    <t>3313D936D1A415C055C652E9DD104AD644B3A4</t>
  </si>
  <si>
    <t>15ton</t>
  </si>
  <si>
    <t>호표 6</t>
  </si>
  <si>
    <t>자재 6</t>
  </si>
  <si>
    <t>3313D936D1A415C055C652E9DD104AD644B3</t>
  </si>
  <si>
    <t>3313D936D1A415C055C652E9DD104AD644B3A43313D936D1A415C055C652E9DD104AD644B3</t>
  </si>
  <si>
    <t>3313D936D1A415C055C652E9DD104AD644B3A43303373A413D9288AFA27FFE5D25B5402B8D</t>
  </si>
  <si>
    <t>3313D936D1A415C055C652E9DD104AD644B3A43513903B318D338B48728C2D01001</t>
  </si>
  <si>
    <t>3313D936D1A415C055C652E9DD104AD644B3A434D3153C913DB1822CB548791F82114529A3</t>
  </si>
  <si>
    <t>덤프트럭 자동덮개시설  15ton  HR  공통 8-3(0610)   ( 호표 7 )</t>
  </si>
  <si>
    <t>3313D936D1A415C0543D13C5B821F5A078BF08</t>
  </si>
  <si>
    <t>덤프트럭 자동덮개시설</t>
  </si>
  <si>
    <t>호표 7</t>
  </si>
  <si>
    <t>공통 8-3(0610)</t>
  </si>
  <si>
    <t>자재 7</t>
  </si>
  <si>
    <t>3313D936D1A415C0543D13C5B821F5A078BF</t>
  </si>
  <si>
    <t>3313D936D1A415C0543D13C5B821F5A078BF083313D936D1A415C0543D13C5B821F5A078BF</t>
  </si>
  <si>
    <t>진동롤러(핸드가이드식)  0.7ton  HR  공통 8-3,4(1305)   ( 호표 8 )</t>
  </si>
  <si>
    <t>3313D936D1A4143C983CC1820FBBDDF35BF35D</t>
  </si>
  <si>
    <t>진동롤러(핸드가이드식)</t>
  </si>
  <si>
    <t>0.7ton</t>
  </si>
  <si>
    <t>호표 8</t>
  </si>
  <si>
    <t>공통 8-3,4(1305)</t>
  </si>
  <si>
    <t>자재 8</t>
  </si>
  <si>
    <t>3313D936D1A4143C983CC1820FBBDDF35BF3</t>
  </si>
  <si>
    <t>3313D936D1A4143C983CC1820FBBDDF35BF35D3313D936D1A4143C983CC1820FBBDDF35BF3</t>
  </si>
  <si>
    <t>3313D936D1A4143C983CC1820FBBDDF35BF35D3303373A413D9288AFA27FFE5D25B5402B8D</t>
  </si>
  <si>
    <t>주연료비의 13%</t>
  </si>
  <si>
    <t>3313D936D1A4143C983CC1820FBBDDF35BF35D3513903B318D338B48728C2D01001</t>
  </si>
  <si>
    <t>일반기계운전사</t>
  </si>
  <si>
    <t>노임 27</t>
  </si>
  <si>
    <t>34D3153C913DB1822CB548791F8211452885</t>
  </si>
  <si>
    <t>3313D936D1A4143C983CC1820FBBDDF35BF35D34D3153C913DB1822CB548791F8211452885</t>
  </si>
  <si>
    <t>진동롤러(자주식)  10ton  HR  공통 8-3,4(1306)   ( 호표 9 )</t>
  </si>
  <si>
    <t>3313D936D1A4143C983F95612FD6E05773828D</t>
  </si>
  <si>
    <t>진동롤러(자주식)</t>
  </si>
  <si>
    <t>10ton</t>
  </si>
  <si>
    <t>호표 9</t>
  </si>
  <si>
    <t>공통 8-3,4(1306)</t>
  </si>
  <si>
    <t>자재 9</t>
  </si>
  <si>
    <t>3313D936D1A4143C983F95612FD6E0577382</t>
  </si>
  <si>
    <t>3313D936D1A4143C983F95612FD6E05773828D3313D936D1A4143C983F95612FD6E0577382</t>
  </si>
  <si>
    <t>3313D936D1A4143C983F95612FD6E05773828D3303373A413D9288AFA27FFE5D25B5402B8D</t>
  </si>
  <si>
    <t>주연료비의 30%</t>
  </si>
  <si>
    <t>3313D936D1A4143C983F95612FD6E05773828D3513903B318D338B48728C2D01001</t>
  </si>
  <si>
    <t>3313D936D1A4143C983F95612FD6E05773828D34D3153C913DB1822CB548791F82114529A3</t>
  </si>
  <si>
    <t>플레이트 콤팩터  1.5ton  HR  공통 8-3,4(1730)   ( 호표 10 )</t>
  </si>
  <si>
    <t>3313D936D1A414383ED0D5A9721D976C813FB0</t>
  </si>
  <si>
    <t>플레이트 콤팩터</t>
  </si>
  <si>
    <t>1.5ton</t>
  </si>
  <si>
    <t>호표 10</t>
  </si>
  <si>
    <t>공통 8-3,4(1730)</t>
  </si>
  <si>
    <t>자재 10</t>
  </si>
  <si>
    <t>3313D936D1A414383ED0D5A9721D976C813F</t>
  </si>
  <si>
    <t>3313D936D1A414383ED0D5A9721D976C813FB03313D936D1A414383ED0D5A9721D976C813F</t>
  </si>
  <si>
    <t>공업용휘발유</t>
  </si>
  <si>
    <t>공업용휘발유, 무연</t>
  </si>
  <si>
    <t>자재 33</t>
  </si>
  <si>
    <t>3303373A413D9288AFA15479EC410E766F12</t>
  </si>
  <si>
    <t>3313D936D1A414383ED0D5A9721D976C813FB03303373A413D9288AFA15479EC410E766F12</t>
  </si>
  <si>
    <t>주연료비의 20%</t>
  </si>
  <si>
    <t>3313D936D1A414383ED0D5A9721D976C813FB03513903B318D338B48728C2D01001</t>
  </si>
  <si>
    <t>3313D936D1A414383ED0D5A9721D976C813FB034D3153C913DB1822CB548791F8211452885</t>
  </si>
  <si>
    <t>크레인(타이어)  10ton  HR  공통 8-3,4(2104)   ( 호표 11 )</t>
  </si>
  <si>
    <t>3313D936D1A417F59FC0AD26DCF35BF35D3D5B</t>
  </si>
  <si>
    <t>크레인(타이어)</t>
  </si>
  <si>
    <t>호표 11</t>
  </si>
  <si>
    <t>공통 8-3,4(2104)</t>
  </si>
  <si>
    <t>자재 11</t>
  </si>
  <si>
    <t>3313D936D1A417F59FC0AD26DCF35BF35D3D</t>
  </si>
  <si>
    <t>3313D936D1A417F59FC0AD26DCF35BF35D3D5B3313D936D1A417F59FC0AD26DCF35BF35D3D</t>
  </si>
  <si>
    <t>3313D936D1A417F59FC0AD26DCF35BF35D3D5B3303373A413D9288AFA27FFE5D25B5402B8D</t>
  </si>
  <si>
    <t>주연료비의 39%</t>
  </si>
  <si>
    <t>3313D936D1A417F59FC0AD26DCF35BF35D3D5B3513903B318D338B48728C2D01001</t>
  </si>
  <si>
    <t>3313D936D1A417F59FC0AD26DCF35BF35D3D5B34D3153C913DB1822CB548791F82114529A3</t>
  </si>
  <si>
    <t>크레인(타이어)  50ton  HR  공통 8-3,4(2104)   ( 호표 12 )</t>
  </si>
  <si>
    <t>3313D936D1A417F59FC0AD26D818CC181CD363</t>
  </si>
  <si>
    <t>50ton</t>
  </si>
  <si>
    <t>호표 12</t>
  </si>
  <si>
    <t>자재 12</t>
  </si>
  <si>
    <t>3313D936D1A417F59FC0AD26D818CC181CD3</t>
  </si>
  <si>
    <t>3313D936D1A417F59FC0AD26D818CC181CD3633313D936D1A417F59FC0AD26D818CC181CD3</t>
  </si>
  <si>
    <t>3313D936D1A417F59FC0AD26D818CC181CD3633303373A413D9288AFA27FFE5D25B5402B8D</t>
  </si>
  <si>
    <t>주연료비의 57%</t>
  </si>
  <si>
    <t>3313D936D1A417F59FC0AD26D818CC181CD3633513903B318D338B48728C2D01001</t>
  </si>
  <si>
    <t>3313D936D1A417F59FC0AD26D818CC181CD36334D3153C913DB1822CB548791F82114529A3</t>
  </si>
  <si>
    <t>트럭탑재형 크레인  10ton  HR  공통 8-3,4(2105)   ( 호표 13 )</t>
  </si>
  <si>
    <t>3313D936D1A417F59FC1B418942C5280A4B075</t>
  </si>
  <si>
    <t>트럭탑재형 크레인</t>
  </si>
  <si>
    <t>호표 13</t>
  </si>
  <si>
    <t>공통 8-3,4(2105)</t>
  </si>
  <si>
    <t>자재 13</t>
  </si>
  <si>
    <t>3313D936D1A417F59FC1B418942C5280A4B0</t>
  </si>
  <si>
    <t>3313D936D1A417F59FC1B418942C5280A4B0753313D936D1A417F59FC1B418942C5280A4B0</t>
  </si>
  <si>
    <t>3313D936D1A417F59FC1B418942C5280A4B0753303373A413D9288AFA27FFE5D25B5402B8D</t>
  </si>
  <si>
    <t>3313D936D1A417F59FC1B418942C5280A4B0753513903B318D338B48728C2D01001</t>
  </si>
  <si>
    <t>3313D936D1A417F59FC1B418942C5280A4B07534D3153C913DB1822CB548791F82114529A2</t>
  </si>
  <si>
    <t>트럭 트랙터 및 평판트레일러  20ton  HR  공통 8-3,4(2702)   ( 호표 14 )</t>
  </si>
  <si>
    <t>3313D936D1A417F3D255D369D498E14A3579F1</t>
  </si>
  <si>
    <t>트럭 트랙터 및 평판트레일러</t>
  </si>
  <si>
    <t>20ton</t>
  </si>
  <si>
    <t>호표 14</t>
  </si>
  <si>
    <t>공통 8-3,4(2702)</t>
  </si>
  <si>
    <t>자재 14</t>
  </si>
  <si>
    <t>3313D936D1A417F3D255D369D498E14A3579</t>
  </si>
  <si>
    <t>3313D936D1A417F3D255D369D498E14A3579F13313D936D1A417F3D255D369D498E14A3579</t>
  </si>
  <si>
    <t>3313D936D1A417F3D255D369D498E14A3579F13303373A413D9288AFA27FFE5D25B5402B8D</t>
  </si>
  <si>
    <t>3313D936D1A417F3D255D369D498E14A3579F13513903B318D338B48728C2D01001</t>
  </si>
  <si>
    <t>3313D936D1A417F3D255D369D498E14A3579F134D3153C913DB1822CB548791F82114529A3</t>
  </si>
  <si>
    <t>콘크리트 펌프차  36m(80∼95㎥/hr)  HR  공통 8-3,4(4504)   ( 호표 15 )</t>
  </si>
  <si>
    <t>3313D936D1A4116E4242B7958162C27B7CA96D</t>
  </si>
  <si>
    <t>콘크리트 펌프차</t>
  </si>
  <si>
    <t>36m(80∼95㎥/hr)</t>
  </si>
  <si>
    <t>호표 15</t>
  </si>
  <si>
    <t>공통 8-3,4(4504)</t>
  </si>
  <si>
    <t>자재 15</t>
  </si>
  <si>
    <t>3313D936D1A4116E4242B7958162C27B7CA9</t>
  </si>
  <si>
    <t>3313D936D1A4116E4242B7958162C27B7CA96D3313D936D1A4116E4242B7958162C27B7CA9</t>
  </si>
  <si>
    <t>3313D936D1A4116E4242B7958162C27B7CA96D3303373A413D9288AFA27FFE5D25B5402B8D</t>
  </si>
  <si>
    <t>주연료비의 35%</t>
  </si>
  <si>
    <t>3313D936D1A4116E4242B7958162C27B7CA96D3513903B318D338B48728C2D01001</t>
  </si>
  <si>
    <t>3313D936D1A4116E4242B7958162C27B7CA96D34D3153C913DB1822CB548791F82114529A3</t>
  </si>
  <si>
    <t>공기압축기(이동식)  3.5㎥/min  HR  공통 8-3,4(5205)   ( 호표 16 )</t>
  </si>
  <si>
    <t>3313D936D1A410469177D483D3E6D09ED477D7</t>
  </si>
  <si>
    <t>공기압축기(이동식)</t>
  </si>
  <si>
    <t>3.5㎥/min</t>
  </si>
  <si>
    <t>호표 16</t>
  </si>
  <si>
    <t>공통 8-3,4(5205)</t>
  </si>
  <si>
    <t>자재 16</t>
  </si>
  <si>
    <t>3313D936D1A410469177D483D3E6D09ED477</t>
  </si>
  <si>
    <t>3313D936D1A410469177D483D3E6D09ED477D73313D936D1A410469177D483D3E6D09ED477</t>
  </si>
  <si>
    <t>3313D936D1A410469177D483D3E6D09ED477D73303373A413D9288AFA27FFE5D25B5402B8D</t>
  </si>
  <si>
    <t>주연료비의 16%</t>
  </si>
  <si>
    <t>3313D936D1A410469177D483D3E6D09ED477D73513903B318D338B48728C2D01001</t>
  </si>
  <si>
    <t>3313D936D1A410469177D483D3E6D09ED477D734D3153C913DB1822CB548791F82114529A3</t>
  </si>
  <si>
    <t>소형브레이커(공압식)  1.3㎥/min  HR  공통 8-3(5210)   ( 호표 17 )</t>
  </si>
  <si>
    <t>3313D936D1A41046906B6032F21C12CD22DB84</t>
  </si>
  <si>
    <t>소형브레이커(공압식)</t>
  </si>
  <si>
    <t>1.3㎥/min</t>
  </si>
  <si>
    <t>호표 17</t>
  </si>
  <si>
    <t>공통 8-3(5210)</t>
  </si>
  <si>
    <t>자재 17</t>
  </si>
  <si>
    <t>3313D936D1A41046906B6032F21C12CD22DB</t>
  </si>
  <si>
    <t>3313D936D1A41046906B6032F21C12CD22DB843313D936D1A41046906B6032F21C12CD22DB</t>
  </si>
  <si>
    <t>물탱크(살수차)  5500L  HR  공통 8-3,4(7204)   ( 호표 18 )</t>
  </si>
  <si>
    <t>3313D936D1A4127032A706306021B7A6A2B046</t>
  </si>
  <si>
    <t>물탱크(살수차)</t>
  </si>
  <si>
    <t>5500L</t>
  </si>
  <si>
    <t>호표 18</t>
  </si>
  <si>
    <t>공통 8-3,4(7204)</t>
  </si>
  <si>
    <t>자재 18</t>
  </si>
  <si>
    <t>3313D936D1A4127032A706306021B7A6A2B0</t>
  </si>
  <si>
    <t>3313D936D1A4127032A706306021B7A6A2B0463313D936D1A4127032A706306021B7A6A2B0</t>
  </si>
  <si>
    <t>3313D936D1A4127032A706306021B7A6A2B0463303373A413D9288AFA27FFE5D25B5402B8D</t>
  </si>
  <si>
    <t>3313D936D1A4127032A706306021B7A6A2B0463513903B318D338B48728C2D01001</t>
  </si>
  <si>
    <t>3313D936D1A4127032A706306021B7A6A2B04634D3153C913DB1822CB548791F82114529A2</t>
  </si>
  <si>
    <t>양수기  1.49kw  HR  공통 8-3,4(7993)   ( 호표 19 )</t>
  </si>
  <si>
    <t>3313D936D1A4127BD5E98A7B47A11DAEE40370</t>
  </si>
  <si>
    <t>양수기</t>
  </si>
  <si>
    <t>1.49kw</t>
  </si>
  <si>
    <t>호표 19</t>
  </si>
  <si>
    <t>공통 8-3,4(7993)</t>
  </si>
  <si>
    <t>1.49kw, 2HP</t>
  </si>
  <si>
    <t>자재 19</t>
  </si>
  <si>
    <t>3313D936D1A4127BD5E98A7B47A11DAEE403</t>
  </si>
  <si>
    <t>3313D936D1A4127BD5E98A7B47A11DAEE403703313D936D1A4127BD5E98A7B47A11DAEE403</t>
  </si>
  <si>
    <t>일반경비</t>
  </si>
  <si>
    <t>전력</t>
  </si>
  <si>
    <t>kwh</t>
  </si>
  <si>
    <t>자재 223</t>
  </si>
  <si>
    <t>3443393A51FCCB5CBF54B57C6BC542FAF989</t>
  </si>
  <si>
    <t>3313D936D1A4127BD5E98A7B47A11DAEE403703443393A51FCCB5CBF54B57C6BC542FAF989</t>
  </si>
  <si>
    <t>임시칸막이설치 및 해체  H:2600,각관틀+그라스울패널50mm,3개월이하  M  충남교육청   ( 호표 20 )</t>
  </si>
  <si>
    <t>충남교육청</t>
  </si>
  <si>
    <t>아연도각관</t>
  </si>
  <si>
    <t>50*50*t1.6mm, 2.380kg/m</t>
  </si>
  <si>
    <t>금액제외</t>
  </si>
  <si>
    <t>3353B433C169016897BDECCACABC2A94AB5B</t>
  </si>
  <si>
    <t>34032F3C61D3EC6A30C548F609973353B433C169016897BDECCACABC2A94AB5B</t>
  </si>
  <si>
    <t>-</t>
  </si>
  <si>
    <t>아연도각관 손료</t>
  </si>
  <si>
    <t>주재료비의 15%</t>
  </si>
  <si>
    <t>34032F3C61D3EC6A30C548F609973513903B318D338B48728C2D04004</t>
  </si>
  <si>
    <t>샌드위치패널</t>
  </si>
  <si>
    <t>벽재 50T,  그라스울(0.048)</t>
  </si>
  <si>
    <t>3323FF36E16BDFE64C835C69FC4B93284F94</t>
  </si>
  <si>
    <t>34032F3C61D3EC6A30C548F609973323FF36E16BDFE64C835C69FC4B93284F94</t>
  </si>
  <si>
    <t>U-BAR</t>
  </si>
  <si>
    <t>C/S 0.4T</t>
  </si>
  <si>
    <t>3323FF36E16BDFE64C835C69FC4B9320795B</t>
  </si>
  <si>
    <t>34032F3C61D3EC6A30C548F609973323FF36E16BDFE64C835C69FC4B9320795B</t>
  </si>
  <si>
    <t>샌드위치패널 손료</t>
  </si>
  <si>
    <t>주재료비의 29%</t>
  </si>
  <si>
    <t>3513903B318D338B48728C2D02002</t>
  </si>
  <si>
    <t>34032F3C61D3EC6A30C548F609973513903B318D338B48728C2D05005</t>
  </si>
  <si>
    <t>건축목공</t>
  </si>
  <si>
    <t>노임 13</t>
  </si>
  <si>
    <t>34D3153C913DB1822CB548791F8211452F37</t>
  </si>
  <si>
    <t>34032F3C61D3EC6A30C548F6099734D3153C913DB1822CB548791F8211452F37</t>
  </si>
  <si>
    <t>보통인부</t>
  </si>
  <si>
    <t>노임 1</t>
  </si>
  <si>
    <t>34D3153C913DB1822CB548791F8211452D04</t>
  </si>
  <si>
    <t>34032F3C61D3EC6A30C548F6099734D3153C913DB1822CB548791F8211452D04</t>
  </si>
  <si>
    <t>해체비</t>
  </si>
  <si>
    <t>인력품의 60%</t>
  </si>
  <si>
    <t>3513903B318D338B48728C2D03003</t>
  </si>
  <si>
    <t>34032F3C61D3EC6A30C548F609973513903B318D338B48728C2D03003</t>
  </si>
  <si>
    <t>시스템비계 설치, 해체(외부)  10m이하, 3개월(발판2열)  M2  공통2-7-2/충남교육청   ( 호표 21 )</t>
  </si>
  <si>
    <t>공통2-7-2/충남교육청</t>
  </si>
  <si>
    <t>시스템비계-수직재</t>
  </si>
  <si>
    <t>S-38(3800mm)</t>
  </si>
  <si>
    <t>본</t>
  </si>
  <si>
    <t>3323FF36E1676211455556AEFE4FCF5DBF92</t>
  </si>
  <si>
    <t>34032F3C61D13C1F9CE9285B92303323FF36E1676211455556AEFE4FCF5DBF92</t>
  </si>
  <si>
    <t>시스템비계-대각재</t>
  </si>
  <si>
    <t>B-1918(2484mm)</t>
  </si>
  <si>
    <t>3323FF36E1676211455556AEFE4FCF5DBF91</t>
  </si>
  <si>
    <t>34032F3C61D13C1F9CE9285B92303323FF36E1676211455556AEFE4FCF5DBF91</t>
  </si>
  <si>
    <t>시스템비계-수평재</t>
  </si>
  <si>
    <t>L-12(1200mm)</t>
  </si>
  <si>
    <t>3323FF36E1676211455556AEFE4FCF5DBF90</t>
  </si>
  <si>
    <t>34032F3C61D13C1F9CE9285B92303323FF36E1676211455556AEFE4FCF5DBF90</t>
  </si>
  <si>
    <t>L-18(1829MM)</t>
  </si>
  <si>
    <t>3323FF36E1676211455556AEFE4FCF5DBF97</t>
  </si>
  <si>
    <t>34032F3C61D13C1F9CE9285B92303323FF36E1676211455556AEFE4FCF5DBF97</t>
  </si>
  <si>
    <t>시스템비계-난간대</t>
  </si>
  <si>
    <t>3323FF36E1676211455556AEFE4FCF5DBF96</t>
  </si>
  <si>
    <t>34032F3C61D13C1F9CE9285B92303323FF36E1676211455556AEFE4FCF5DBF96</t>
  </si>
  <si>
    <t>L-18(1829mm)</t>
  </si>
  <si>
    <t>3323FF36E1676211455556AEFE4FCF5DBF95</t>
  </si>
  <si>
    <t>34032F3C61D13C1F9CE9285B92303323FF36E1676211455556AEFE4FCF5DBF95</t>
  </si>
  <si>
    <t>강관손율</t>
  </si>
  <si>
    <t>주재료비의 6%</t>
  </si>
  <si>
    <t>34032F3C61D13C1F9CE9285B92303513903B318D338B48728C2D01001</t>
  </si>
  <si>
    <t>시스템비계-받침철물(쟈키베이스)</t>
  </si>
  <si>
    <t>￠34*600mm</t>
  </si>
  <si>
    <t>3323FF36E1676211455556AEFE4FCF5DBF94</t>
  </si>
  <si>
    <t>34032F3C61D13C1F9CE9285B92303323FF36E1676211455556AEFE4FCF5DBF94</t>
  </si>
  <si>
    <t>안전발판</t>
  </si>
  <si>
    <t>500*1829mm</t>
  </si>
  <si>
    <t>3323FF36E1676211455556AEFE4FCF5DBF9A</t>
  </si>
  <si>
    <t>34032F3C61D13C1F9CE9285B92303323FF36E1676211455556AEFE4FCF5DBF9A</t>
  </si>
  <si>
    <t>받침철물손료</t>
  </si>
  <si>
    <t>주재료비의 9%</t>
  </si>
  <si>
    <t>34032F3C61D13C1F9CE9285B92303513903B318D338B48728C2D04004</t>
  </si>
  <si>
    <t>강관비계 부속철물</t>
  </si>
  <si>
    <t>앙카용철물</t>
  </si>
  <si>
    <t>3323FF36E1676211455556AEFE4FCF5DBF9B</t>
  </si>
  <si>
    <t>34032F3C61D13C1F9CE9285B92303323FF36E1676211455556AEFE4FCF5DBF9B</t>
  </si>
  <si>
    <t>철물손율</t>
  </si>
  <si>
    <t>주재료비의 100%</t>
  </si>
  <si>
    <t>34032F3C61D13C1F9CE9285B92303513903B318D338B48728C2D03003</t>
  </si>
  <si>
    <t>시스템비계 설치 및 해체</t>
  </si>
  <si>
    <t>10m 이하</t>
  </si>
  <si>
    <t>호표 24</t>
  </si>
  <si>
    <t>34032F3C61D13C1F9A3F694EC1CC</t>
  </si>
  <si>
    <t>34032F3C61D13C1F9CE9285B923034032F3C61D13C1F9A3F694EC1CC</t>
  </si>
  <si>
    <t>강관 조립말비계(이동식)설치 및 해체  높이 2m, 노무비  대  공통 2-7-4   ( 호표 22 )</t>
  </si>
  <si>
    <t>34032F3C61D13C1F9874A8B31EEF</t>
  </si>
  <si>
    <t>높이 2m, 노무비</t>
  </si>
  <si>
    <t>호표 22</t>
  </si>
  <si>
    <t>공통 2-7-4</t>
  </si>
  <si>
    <t>비계공</t>
  </si>
  <si>
    <t>노임 3</t>
  </si>
  <si>
    <t>34D3153C913DB1822CB548791F8211452D00</t>
  </si>
  <si>
    <t>34032F3C61D13C1F9874A8B31EEF34D3153C913DB1822CB548791F8211452D00</t>
  </si>
  <si>
    <t>34032F3C61D13C1F9874A8B31EEF34D3153C913DB1822CB548791F8211452D04</t>
  </si>
  <si>
    <t>강관 조립말비계(이동식)설치 및 해체  높이 2m, 3개월  대  공통 2-7-4, 2-2-5   ( 호표 23 )</t>
  </si>
  <si>
    <t>공통 2-7-4, 2-2-5</t>
  </si>
  <si>
    <t>비계안정장치</t>
  </si>
  <si>
    <t>비계안정장치, 비계기본틀, 기둥, 1.2*1.7m</t>
  </si>
  <si>
    <t>자재 131</t>
  </si>
  <si>
    <t>3323FF36E167621F23511D59CE3AF3CFB55B</t>
  </si>
  <si>
    <t>34032F3C61D13C1F9874A95A88FF3323FF36E167621F23511D59CE3AF3CFB55B</t>
  </si>
  <si>
    <t>비계안정장치, 가새, 1.2*1.9m</t>
  </si>
  <si>
    <t>자재 132</t>
  </si>
  <si>
    <t>3323FF36E167621F23511D59CE3AF3CFB555</t>
  </si>
  <si>
    <t>34032F3C61D13C1F9874A95A88FF3323FF36E167621F23511D59CE3AF3CFB555</t>
  </si>
  <si>
    <t>비계안정장치, 수평띠장, 1829mm</t>
  </si>
  <si>
    <t>자재 133</t>
  </si>
  <si>
    <t>3323FF36E167621F23511D59CE3AF3CFBADC</t>
  </si>
  <si>
    <t>34032F3C61D13C1F9874A95A88FF3323FF36E167621F23511D59CE3AF3CFBADC</t>
  </si>
  <si>
    <t>비계안정장치, 손잡이기둥</t>
  </si>
  <si>
    <t>자재 136</t>
  </si>
  <si>
    <t>3323FF36E167621F23511D59CE3AF3CFBADB</t>
  </si>
  <si>
    <t>34032F3C61D13C1F9874A95A88FF3323FF36E167621F23511D59CE3AF3CFBADB</t>
  </si>
  <si>
    <t>비계안정장치, 손잡이, 1229mm</t>
  </si>
  <si>
    <t>자재 134</t>
  </si>
  <si>
    <t>3323FF36E167621F23511D59CE3AF3CFBADD</t>
  </si>
  <si>
    <t>34032F3C61D13C1F9874A95A88FF3323FF36E167621F23511D59CE3AF3CFBADD</t>
  </si>
  <si>
    <t>비계안정장치, 손잡이, 1829mm</t>
  </si>
  <si>
    <t>자재 135</t>
  </si>
  <si>
    <t>3323FF36E167621F23511D59CE3AF3CFBADA</t>
  </si>
  <si>
    <t>34032F3C61D13C1F9874A95A88FF3323FF36E167621F23511D59CE3AF3CFBADA</t>
  </si>
  <si>
    <t>비계안정장치, 바퀴</t>
  </si>
  <si>
    <t>자재 137</t>
  </si>
  <si>
    <t>3323FF36E167621F23511D59CE3AF3CFBAD8</t>
  </si>
  <si>
    <t>34032F3C61D13C1F9874A95A88FF3323FF36E167621F23511D59CE3AF3CFBAD8</t>
  </si>
  <si>
    <t>비계안정장치, 쟈키</t>
  </si>
  <si>
    <t>자재 138</t>
  </si>
  <si>
    <t>3323FF36E167621F23511D59CE3AF3CFBAD9</t>
  </si>
  <si>
    <t>34032F3C61D13C1F9874A95A88FF3323FF36E167621F23511D59CE3AF3CFBAD9</t>
  </si>
  <si>
    <t>비계안정장치, 발판, 40*200*2000</t>
  </si>
  <si>
    <t>자재 139</t>
  </si>
  <si>
    <t>3323FF36E167621F23511D5BFF8E8D010655</t>
  </si>
  <si>
    <t>34032F3C61D13C1F9874A95A88FF3323FF36E167621F23511D5BFF8E8D010655</t>
  </si>
  <si>
    <t>34032F3C61D13C1F9874A95A88FF34032F3C61D13C1F9874A8B31EEF</t>
  </si>
  <si>
    <t>시스템비계 설치 및 해체  10m 이하  M2  공통 2-7-2   ( 호표 24 )</t>
  </si>
  <si>
    <t>공통 2-7-2</t>
  </si>
  <si>
    <t>34032F3C61D13C1F9A3F694EC1CC34D3153C913DB1822CB548791F8211452D00</t>
  </si>
  <si>
    <t>34032F3C61D13C1F9A3F694EC1CC34D3153C913DB1822CB548791F8211452D04</t>
  </si>
  <si>
    <t>콘테이너형 가설사무소 설치 및 해체  3.0*9.0m, 3개월  개소  공통 2-3-2, 2-2-3.2   ( 호표 25 )</t>
  </si>
  <si>
    <t>공통 2-3-2, 2-2-3.2</t>
  </si>
  <si>
    <t>컨테이너하우스</t>
  </si>
  <si>
    <t>컨테이너하우스, 사무실용, 3.0*9.0*2.6m</t>
  </si>
  <si>
    <t>3323FF36D14435CBA85A9FF9D6107CB9179D</t>
  </si>
  <si>
    <t>34032F3C51C92569CE8AD487C07D3323FF36D14435CBA85A9FF9D6107CB9179D</t>
  </si>
  <si>
    <t>콘테이너형 가설건축물 설치 및 해체</t>
  </si>
  <si>
    <t>3.0*9.0m</t>
  </si>
  <si>
    <t>34032F3C51C92569C6B49DDAB229</t>
  </si>
  <si>
    <t>34032F3C51C92569CE8AD487C07D34032F3C51C92569C6B49DDAB229</t>
  </si>
  <si>
    <t>경비로 적용</t>
  </si>
  <si>
    <t>합계의 100%</t>
  </si>
  <si>
    <t>34032F3C51C92569CE8AD487C07D3513903B318D338B48728C2D01001</t>
  </si>
  <si>
    <t>콘테이너형 가설건축물 설치 및 해체  3.0*9.0m  개소  공통 2-3-2   ( 호표 26 )</t>
  </si>
  <si>
    <t>호표 26</t>
  </si>
  <si>
    <t>공통 2-3-2</t>
  </si>
  <si>
    <t>34032F3C51C92569C6B49DDAB22934D3153C913DB1822CB548791F8211452D00</t>
  </si>
  <si>
    <t>특별인부</t>
  </si>
  <si>
    <t>34D3153C913DB1822CB548791F8211452D05</t>
  </si>
  <si>
    <t>34032F3C51C92569C6B49DDAB22934D3153C913DB1822CB548791F8211452D05</t>
  </si>
  <si>
    <t>34032F3C51C92569C6B49DDAB2293313D936D1A417F59FC0AD26DCF35BF35D3D5B</t>
  </si>
  <si>
    <t>34032F3C51C92569C6B49DDAB2293513903B318D338B48728C2D01001</t>
  </si>
  <si>
    <t>콘테이너형 가설창고 설치 및 해체  3.0*9.0m, 3개월  개소  공통 2-3-2, 2-2-3.2   ( 호표 27 )</t>
  </si>
  <si>
    <t>컨테이너하우스, 창고용, 3.0*9.0*2.6m</t>
  </si>
  <si>
    <t>3323FF36D14435CBA85A9FF9D6107CB91178</t>
  </si>
  <si>
    <t>34032F3C51C92671CC35983FA6893323FF36D14435CBA85A9FF9D6107CB91178</t>
  </si>
  <si>
    <t>34032F3C51C92671CC35983FA68934032F3C51C92569C6B49DDAB229</t>
  </si>
  <si>
    <t>34032F3C51C92671CC35983FA6893513903B318D338B48728C2D01001</t>
  </si>
  <si>
    <t>건축물현장정리  대수선  M2  충북교육청   ( 호표 28 )</t>
  </si>
  <si>
    <t>충북교육청</t>
  </si>
  <si>
    <t>34032F3C311F633C19E67C1D648334D3153C913DB1822CB548791F8211452D04</t>
  </si>
  <si>
    <t>거푸집 먹매김  일반  M2  건축 4-1-1   ( 호표 29 )</t>
  </si>
  <si>
    <t>건축 4-1-1</t>
  </si>
  <si>
    <t>34032F3C311C90657445CCFC45E134D3153C913DB1822CB548791F8211452F37</t>
  </si>
  <si>
    <t>기존 바닥보양 설치및 해체  PVC골판지  M2  공통 2-11-1   ( 호표 30 )</t>
  </si>
  <si>
    <t>공통 2-11-1</t>
  </si>
  <si>
    <t>폴라베니아/PVC골판지</t>
  </si>
  <si>
    <t>자재 60</t>
  </si>
  <si>
    <t>3323FF36E16CE53E92315B6774A5165F450A</t>
  </si>
  <si>
    <t>34032F3C311C90661DFBC22536153323FF36E16CE53E92315B6774A5165F450A</t>
  </si>
  <si>
    <t>34032F3C311C90661DFBC225361534D3153C913DB1822CB548791F8211452D04</t>
  </si>
  <si>
    <t>준공청소    M2  공통 2-11-3   ( 호표 31 )</t>
  </si>
  <si>
    <t>공통 2-11-3</t>
  </si>
  <si>
    <t>34032F3C311AE2882A1ADCB2B62234D3153C913DB1822CB548791F8211452D04</t>
  </si>
  <si>
    <t>노출콩자갈포장  화이트 글라스비즈  식  부산시조경설계지침   ( 호표 32 )</t>
  </si>
  <si>
    <t>부산시조경설계지침</t>
  </si>
  <si>
    <t>고강도백시멘트</t>
  </si>
  <si>
    <t>40kg</t>
  </si>
  <si>
    <t>자재 82</t>
  </si>
  <si>
    <t>3323FF36E16BDFE64C82B4D8808DF385D758</t>
  </si>
  <si>
    <t>34032D3FB110633A47BF4B5A25BE3323FF36E16BDFE64C82B4D8808DF385D758</t>
  </si>
  <si>
    <t>규사</t>
  </si>
  <si>
    <t>20kg</t>
  </si>
  <si>
    <t>자재 83</t>
  </si>
  <si>
    <t>3323FF36E16BDFE64C82B4D8808DF385D759</t>
  </si>
  <si>
    <t>34032D3FB110633A47BF4B5A25BE3323FF36E16BDFE64C82B4D8808DF385D759</t>
  </si>
  <si>
    <t>몰탈</t>
  </si>
  <si>
    <t>자재 84</t>
  </si>
  <si>
    <t>3323FF36E16BDFE64C82B4D8808DF385D49C</t>
  </si>
  <si>
    <t>34032D3FB110633A47BF4B5A25BE3323FF36E16BDFE64C82B4D8808DF385D49C</t>
  </si>
  <si>
    <t>자재 85</t>
  </si>
  <si>
    <t>3323FF36E16BDFE64C82B4D8808DF385D49D</t>
  </si>
  <si>
    <t>34032D3FB110633A47BF4B5A25BE3323FF36E16BDFE64C82B4D8808DF385D49D</t>
  </si>
  <si>
    <t>유니온시멘트 화물비</t>
  </si>
  <si>
    <t>자재 86</t>
  </si>
  <si>
    <t>3323FF36E16BDFE64C82B4D8808DF385D49E</t>
  </si>
  <si>
    <t>34032D3FB110633A47BF4B5A25BE3323FF36E16BDFE64C82B4D8808DF385D49E</t>
  </si>
  <si>
    <t>독일표면지연제</t>
  </si>
  <si>
    <t>말</t>
  </si>
  <si>
    <t>자재 87</t>
  </si>
  <si>
    <t>3323FF36E16BDFE64C82B4D8808DF385D49F</t>
  </si>
  <si>
    <t>34032D3FB110633A47BF4B5A25BE3323FF36E16BDFE64C82B4D8808DF385D49F</t>
  </si>
  <si>
    <t>규사프라이머 하도작업</t>
  </si>
  <si>
    <t>자재 88</t>
  </si>
  <si>
    <t>3323FF36E16BDFE64C82B4D8808DF385D498</t>
  </si>
  <si>
    <t>34032D3FB110633A47BF4B5A25BE3323FF36E16BDFE64C82B4D8808DF385D498</t>
  </si>
  <si>
    <t>글라스비즈</t>
  </si>
  <si>
    <t>자재 89</t>
  </si>
  <si>
    <t>3323FF36E16BDFE64C82B4D8808DF385D499</t>
  </si>
  <si>
    <t>34032D3FB110633A47BF4B5A25BE3323FF36E16BDFE64C82B4D8808DF385D499</t>
  </si>
  <si>
    <t>인건비</t>
  </si>
  <si>
    <t>자재 90</t>
  </si>
  <si>
    <t>3323FF36E16BDFE64C82B4D8808DF385D49A</t>
  </si>
  <si>
    <t>34032D3FB110633A47BF4B5A25BE3323FF36E16BDFE64C82B4D8808DF385D49A</t>
  </si>
  <si>
    <t>유로폼 - 주자재비    10M2  공통 6-3-3.2   ( 호표 33 )</t>
  </si>
  <si>
    <t>34032A3471A95C9E974589FD3E5F</t>
  </si>
  <si>
    <t>유로폼 - 주자재비</t>
  </si>
  <si>
    <t>10M2</t>
  </si>
  <si>
    <t>호표 33</t>
  </si>
  <si>
    <t>공통 6-3-3.2</t>
  </si>
  <si>
    <t>건설용거푸집</t>
  </si>
  <si>
    <t>건설용거푸집, 강, 600*1200*63.5mm</t>
  </si>
  <si>
    <t>자재 149</t>
  </si>
  <si>
    <t>3323FF36E1676A661FE8A7168BF3651D1804</t>
  </si>
  <si>
    <t>34032A3471A95C9E974589FD3E5F3323FF36E1676A661FE8A7168BF3651D1804</t>
  </si>
  <si>
    <t>건설용거푸집, 내벽코너패널, 200+200, 1200mm</t>
  </si>
  <si>
    <t>자재 150</t>
  </si>
  <si>
    <t>3323FF36E1676A661FE8A7168BF3651D1CE7</t>
  </si>
  <si>
    <t>34032A3471A95C9E974589FD3E5F3323FF36E1676A661FE8A7168BF3651D1CE7</t>
  </si>
  <si>
    <t>유로폼 - 인력투입  간단, 수직고 7m까지  M2  공통 6-3-3.3   ( 호표 34 )</t>
  </si>
  <si>
    <t>34032A3471A95C9E974690EFF6B8</t>
  </si>
  <si>
    <t>유로폼 - 인력투입</t>
  </si>
  <si>
    <t>호표 34</t>
  </si>
  <si>
    <t>공통 6-3-3.3</t>
  </si>
  <si>
    <t>형틀목공</t>
  </si>
  <si>
    <t>노임 4</t>
  </si>
  <si>
    <t>34D3153C913DB1822CB548791F8211452D01</t>
  </si>
  <si>
    <t>34032A3471A95C9E974690EFF6B834D3153C913DB1822CB548791F8211452D01</t>
  </si>
  <si>
    <t>34032A3471A95C9E974690EFF6B834D3153C913DB1822CB548791F8211452D04</t>
  </si>
  <si>
    <t>공구손료</t>
  </si>
  <si>
    <t>인력품의 3%</t>
  </si>
  <si>
    <t>34032A3471A95C9E974690EFF6B83513903B318D338B48728C2D03003</t>
  </si>
  <si>
    <t>유로폼 설치 및 해체  간단, 수직고 7m까지  M2  공통 6-3-3   ( 호표 35 )</t>
  </si>
  <si>
    <t>공통 6-3-3</t>
  </si>
  <si>
    <t>34032A3471A95C9E96BD10D5799E34032A3471A95C9E974589FD3E5F</t>
  </si>
  <si>
    <t>부자재</t>
  </si>
  <si>
    <t>주재료비의 24%</t>
  </si>
  <si>
    <t>34032A3471A95C9E96BD10D5799E3513903B318D338B48728C2D01001</t>
  </si>
  <si>
    <t>소모자재</t>
  </si>
  <si>
    <t>34032A3471A95C9E96BD10D5799E3513903B318D338B48728C2D02002</t>
  </si>
  <si>
    <t>34032A3471A95C9E96BD10D5799E34032A3471A95C9E974690EFF6B8</t>
  </si>
  <si>
    <t>철근 현장조립  Type-Ⅰ  TON  공통 6-2-3   ( 호표 36 )</t>
  </si>
  <si>
    <t>34032A3441D8B1C5EC9210B1DD6A</t>
  </si>
  <si>
    <t>철근 현장조립</t>
  </si>
  <si>
    <t>호표 36</t>
  </si>
  <si>
    <t>공통 6-2-3</t>
  </si>
  <si>
    <t>철근공</t>
  </si>
  <si>
    <t>노임 5</t>
  </si>
  <si>
    <t>34D3153C913DB1822CB548791F8211452D0E</t>
  </si>
  <si>
    <t>34032A3441D8B1C5EC9210B1DD6A34D3153C913DB1822CB548791F8211452D0E</t>
  </si>
  <si>
    <t>34032A3441D8B1C5EC9210B1DD6A34D3153C913DB1822CB548791F8211452D04</t>
  </si>
  <si>
    <t>인력품의 2%</t>
  </si>
  <si>
    <t>34032A3441D8B1C5EC9210B1DD6A3513903B318D338B48728C2D01001</t>
  </si>
  <si>
    <t>철선</t>
  </si>
  <si>
    <t>철선, 어닐링, ∮0.9mm</t>
  </si>
  <si>
    <t>kg</t>
  </si>
  <si>
    <t>자재 153</t>
  </si>
  <si>
    <t>3323FE34816E875791BA6C886D08E8F9524E</t>
  </si>
  <si>
    <t>34032A3441D8B1C5EC9210B1DD6A3323FE34816E875791BA6C886D08E8F9524E</t>
  </si>
  <si>
    <t>철근 공장가공  Type-Ⅰ  TON  공통 6-2-4   ( 호표 37 )</t>
  </si>
  <si>
    <t>34032A3441D8B1C4C58A753C006B</t>
  </si>
  <si>
    <t>철근 공장가공</t>
  </si>
  <si>
    <t>호표 37</t>
  </si>
  <si>
    <t>공통 6-2-4</t>
  </si>
  <si>
    <t>34032A3441D8B1C4C58A753C006B34D3153C913DB1822CB548791F8211452D0E</t>
  </si>
  <si>
    <t>34032A3441D8B1C4C58A753C006B34D3153C913DB1822CB548791F8211452D04</t>
  </si>
  <si>
    <t>공장관리비</t>
  </si>
  <si>
    <t>34032A3441D8B1C4C58A753C006B3513903B318D338B48728C2D02002</t>
  </si>
  <si>
    <t>철근 공장가공 및 현장조립  Type-Ⅰ  TON  공통 6-2-2, 3   ( 호표 38 )</t>
  </si>
  <si>
    <t>공통 6-2-2, 3</t>
  </si>
  <si>
    <t>34032A3441D8B1C4C7B64341C92F34032A3441D8B1C4C58A753C006B</t>
  </si>
  <si>
    <t>34032A3441D8B1C4C7B64341C92F34032A3441D8B1C5EC9210B1DD6A</t>
  </si>
  <si>
    <t>콘크리트 펌프차 타설(무근, 진동기無)  slump 8~12cm, 매트기초 등, f2 : Type-Ⅰ, 36m  M3  공통 6-1-4   ( 호표 39 )</t>
  </si>
  <si>
    <t>공통 6-1-4</t>
  </si>
  <si>
    <t>콘크리트공</t>
  </si>
  <si>
    <t>노임 9</t>
  </si>
  <si>
    <t>34D3153C913DB1822CB548791F8211452C63</t>
  </si>
  <si>
    <t>34032A34017CBB30BC31049ABA8734D3153C913DB1822CB548791F8211452C63</t>
  </si>
  <si>
    <t>노임 2</t>
  </si>
  <si>
    <t>34032A34017CBB30BC31049ABA8734D3153C913DB1822CB548791F8211452D05</t>
  </si>
  <si>
    <t>34032A34017CBB30BC31049ABA8734D3153C913DB1822CB548791F8211452D04</t>
  </si>
  <si>
    <t>인력품의 5%</t>
  </si>
  <si>
    <t>34032A34017CBB30BC31049ABA873513903B318D338B48728C2D01001</t>
  </si>
  <si>
    <t>34032A34017CBB30BC31049ABA873313D936D1A4116E4242B7958162C27B7CA96D</t>
  </si>
  <si>
    <t>콘크리트 펌프차 타설  slump 15cm, 매트기초 등, f2 : Type-Ⅰ, 36m  M3  공통 6-1-4   ( 호표 40 )</t>
  </si>
  <si>
    <t>34032A34017F0A8DC3667549CF7C34D3153C913DB1822CB548791F8211452C63</t>
  </si>
  <si>
    <t>34032A34017F0A8DC3667549CF7C34D3153C913DB1822CB548791F8211452D05</t>
  </si>
  <si>
    <t>34032A34017F0A8DC3667549CF7C34D3153C913DB1822CB548791F8211452D04</t>
  </si>
  <si>
    <t>34032A34017F0A8DC3667549CF7C3513903B318D338B48728C2D01001</t>
  </si>
  <si>
    <t>34032A34017F0A8DC3667549CF7C3313D936D1A4116E4242B7958162C27B7CA96D</t>
  </si>
  <si>
    <t>앵커 볼트 설치  ∮20 이하  개  건축 1-2-6   ( 호표 41 )</t>
  </si>
  <si>
    <t>건축 1-2-6</t>
  </si>
  <si>
    <t>철골공</t>
  </si>
  <si>
    <t>노임 7</t>
  </si>
  <si>
    <t>34D3153C913DB1822CB548791F8211452C61</t>
  </si>
  <si>
    <t>34032B3AE106F6102C28092898BE34D3153C913DB1822CB548791F8211452C61</t>
  </si>
  <si>
    <t>34032B3AE106F6102C28092898BE34D3153C913DB1822CB548791F8211452D05</t>
  </si>
  <si>
    <t>34032B3AE106F6102C28092898BE3513903B318D338B48728C2D01001</t>
  </si>
  <si>
    <t>케미컬앙카설치  M12*L130, RE 500V3  개     ( 호표 42 )</t>
  </si>
  <si>
    <t>케미칼앵커로드</t>
  </si>
  <si>
    <t>M12</t>
  </si>
  <si>
    <t>자재 161</t>
  </si>
  <si>
    <t>3323FE34816DEAD6646FCE6330851ED66174</t>
  </si>
  <si>
    <t>34032B3AE106F6102C280870FF273323FE34816DEAD6646FCE6330851ED66174</t>
  </si>
  <si>
    <t>내진주입식 에폭시몰탈</t>
  </si>
  <si>
    <t>HIT-RE 500V3(330ml)</t>
  </si>
  <si>
    <t>ML</t>
  </si>
  <si>
    <t>자재 163</t>
  </si>
  <si>
    <t>3323FE34816DEAD6646FCE61070863D4A222</t>
  </si>
  <si>
    <t>34032B3AE106F6102C280870FF273323FE34816DEAD6646FCE61070863D4A222</t>
  </si>
  <si>
    <t>34032B3AE106F6102C280870FF2734D3153C913DB1822CB548791F8211452D05</t>
  </si>
  <si>
    <t>34032B3AE106F6102C280870FF273513903B318D338B48728C2D01001</t>
  </si>
  <si>
    <t>케미컬앙카설치  M16*L190, RE 500V3  개     ( 호표 43 )</t>
  </si>
  <si>
    <t>M16</t>
  </si>
  <si>
    <t>자재 162</t>
  </si>
  <si>
    <t>3323FE34816DEAD6646FCE6330851ED66176</t>
  </si>
  <si>
    <t>34032B3AE106F6102C280870FF213323FE34816DEAD6646FCE6330851ED66176</t>
  </si>
  <si>
    <t>34032B3AE106F6102C280870FF213323FE34816DEAD6646FCE61070863D4A222</t>
  </si>
  <si>
    <t>34032B3AE106F6102C280870FF2134D3153C913DB1822CB548791F8211452D05</t>
  </si>
  <si>
    <t>34032B3AE106F6102C280870FF213513903B318D338B48728C2D01001</t>
  </si>
  <si>
    <t>부대철골 설치    TON  건축 1-4-1   ( 호표 44 )</t>
  </si>
  <si>
    <t>건축 1-4-1</t>
  </si>
  <si>
    <t>34032B3A81FEF03BFF585974D4B134D3153C913DB1822CB548791F8211452C61</t>
  </si>
  <si>
    <t>34032B3A81FEF03BFF585974D4B134D3153C913DB1822CB548791F8211452D05</t>
  </si>
  <si>
    <t>34032B3A81FEF03BFF585974D4B13313D936D1A417F59FC0AD26D818CC181CD363</t>
  </si>
  <si>
    <t>0.5B 벽돌쌓기  3.6m 이하, 시공량 25m2/일당  M2  건축 2-1-1   ( 호표 45 )</t>
  </si>
  <si>
    <t>건축 2-1-1</t>
  </si>
  <si>
    <t>조적공</t>
  </si>
  <si>
    <t>노임 11</t>
  </si>
  <si>
    <t>34D3153C913DB1822CB548791F8211452F35</t>
  </si>
  <si>
    <t>3403283791189F0318F7750D01EF34D3153C913DB1822CB548791F8211452F35</t>
  </si>
  <si>
    <t>3403283791189F0318F7750D01EF34D3153C913DB1822CB548791F8211452D04</t>
  </si>
  <si>
    <t>3403283791189F0318F7750D01EF3513903B318D338B48728C2D01001</t>
  </si>
  <si>
    <t>콘크리트벽돌, 190*57*90mm, C종2급</t>
  </si>
  <si>
    <t>자재 62</t>
  </si>
  <si>
    <t>3323FF36E16D8AF0C39DF84D52A86C5B8893</t>
  </si>
  <si>
    <t>3403283791189F0318F7750D01EF3323FF36E16D8AF0C39DF84D52A86C5B8893</t>
  </si>
  <si>
    <t>모르타르 배합(배합품 포함)</t>
  </si>
  <si>
    <t>배합용적비 1:3, 시멘트, 모래 별도</t>
  </si>
  <si>
    <t>호표 48</t>
  </si>
  <si>
    <t>34032935E1A46FAF16E02B79BE73</t>
  </si>
  <si>
    <t>3403283791189F0318F7750D01EF34032935E1A46FAF16E02B79BE73</t>
  </si>
  <si>
    <t>벽돌운반  인력, 1층  천매  공통 1-2-7.4   ( 호표 46 )</t>
  </si>
  <si>
    <t>공통 1-2-7.4</t>
  </si>
  <si>
    <t>34032837911A4DFE1042EAC2303734D3153C913DB1822CB548791F8211452D04</t>
  </si>
  <si>
    <t>모르타르 배합  모래채가름 포함  M3  건축 9-1-1   ( 호표 47 )</t>
  </si>
  <si>
    <t>34032935E1A46FAF16E028A43931</t>
  </si>
  <si>
    <t>모르타르 배합</t>
  </si>
  <si>
    <t>모래채가름 포함</t>
  </si>
  <si>
    <t>호표 47</t>
  </si>
  <si>
    <t>건축 9-1-1</t>
  </si>
  <si>
    <t>34032935E1A46FAF16E028A4393134D3153C913DB1822CB548791F8211452D04</t>
  </si>
  <si>
    <t>모르타르 배합(배합품 포함)  배합용적비 1:3, 시멘트, 모래 별도  M3  건축 9-1-1   ( 호표 48 )</t>
  </si>
  <si>
    <t>시멘트(별도)</t>
  </si>
  <si>
    <t>자재 56</t>
  </si>
  <si>
    <t>3323FF36E16FB99EF849D93125533662495F</t>
  </si>
  <si>
    <t>34032935E1A46FAF16E02B79BE733323FF36E16FB99EF849D93125533662495F</t>
  </si>
  <si>
    <t>(별도)</t>
  </si>
  <si>
    <t>자재 20</t>
  </si>
  <si>
    <t>3303333CB11BBF3E39ECDE9BBB51F79F9FF6</t>
  </si>
  <si>
    <t>34032935E1A46FAF16E02B79BE733303333CB11BBF3E39ECDE9BBB51F79F9FF6</t>
  </si>
  <si>
    <t>34032935E1A46FAF16E02B79BE7334D3153C913DB1822CB548791F8211452D04</t>
  </si>
  <si>
    <t>모르타르 바름  바닥, 15mm  M2  건축 3-1-1 준용   ( 호표 49 )</t>
  </si>
  <si>
    <t>34032935E1A46CD8E77C2F78C5DF</t>
  </si>
  <si>
    <t>바닥, 15mm</t>
  </si>
  <si>
    <t>호표 49</t>
  </si>
  <si>
    <t>건축 3-1-1 준용</t>
  </si>
  <si>
    <t>34032935E1A46CD8E77C2F78C5DF34032935E1A46FAF16E02B79BE73</t>
  </si>
  <si>
    <t>바탕 고르기</t>
  </si>
  <si>
    <t>바닥, 24mm 이하 기준, 62m2/일당</t>
  </si>
  <si>
    <t>호표 144</t>
  </si>
  <si>
    <t>3403233F71DF83548F07EA8A4D5B</t>
  </si>
  <si>
    <t>34032935E1A46CD8E77C2F78C5DF3403233F71DF83548F07EA8A4D5B</t>
  </si>
  <si>
    <t>모르타르 바름  바닥, W:200*L:8500*10mm  EA     ( 호표 50 )</t>
  </si>
  <si>
    <t>34032935E1A46CD8E77C2F78C5DA34032935E1A46CD8E77C2F78C5DF</t>
  </si>
  <si>
    <t>바닥 메우기  바닥, 몰탈채우기 W:200*H:60  M     ( 호표 51 )</t>
  </si>
  <si>
    <t>바닥, 60mm</t>
  </si>
  <si>
    <t>호표 52</t>
  </si>
  <si>
    <t>34032935E1A46CD8E77C2F7D43BF</t>
  </si>
  <si>
    <t>34032935E1A46CD8E77C2F78C5D934032935E1A46CD8E77C2F7D43BF</t>
  </si>
  <si>
    <t>모르타르 바름  바닥, 60mm  M2  건축 3-1-1 준용   ( 호표 52 )</t>
  </si>
  <si>
    <t>34032935E1A46CD8E77C2F7D43BF34032935E1A46FAF16E02B79BE73</t>
  </si>
  <si>
    <t>34032935E1A46CD8E77C2F7D43BF3403233F71DF83548F07EA8A4D5B</t>
  </si>
  <si>
    <t>콘크리트면 정리  3.6m 이하  M2  건축 9-2-1   ( 호표 53 )</t>
  </si>
  <si>
    <t>34032935E1A72503C16882E46AB7</t>
  </si>
  <si>
    <t>3.6m 이하</t>
  </si>
  <si>
    <t>호표 53</t>
  </si>
  <si>
    <t>건축 9-2-1</t>
  </si>
  <si>
    <t>견출공</t>
  </si>
  <si>
    <t>노임 12</t>
  </si>
  <si>
    <t>34D3153C913DB1822CB548791F8211452F36</t>
  </si>
  <si>
    <t>34032935E1A72503C16882E46AB734D3153C913DB1822CB548791F8211452F36</t>
  </si>
  <si>
    <t>34032935E1A72503C16882E46AB73513903B318D338B48728C2D01001</t>
  </si>
  <si>
    <t>콘크리트면 정리  3.6m 이하, 천장  M2  건축 9-2-1   ( 호표 54 )</t>
  </si>
  <si>
    <t>34032935E1A72503C16882E2BDE234D3153C913DB1822CB548791F8211452F36</t>
  </si>
  <si>
    <t>34032935E1A72503C16882E2BDE23513903B318D338B48728C2D01001</t>
  </si>
  <si>
    <t>노출콘크리트마감  일반  M2  충북교육청   ( 호표 55 )</t>
  </si>
  <si>
    <t>특수시멘트</t>
  </si>
  <si>
    <t>노출콘크리트전용마감제</t>
  </si>
  <si>
    <t>KG</t>
  </si>
  <si>
    <t>자재 194</t>
  </si>
  <si>
    <t>3323FE34B13F9BFC2BFB0AFB4E2D93619C39</t>
  </si>
  <si>
    <t>34032935E1A72503C168829514CD3323FE34B13F9BFC2BFB0AFB4E2D93619C39</t>
  </si>
  <si>
    <t>혼화제</t>
  </si>
  <si>
    <t>자재 195</t>
  </si>
  <si>
    <t>3323FE34B13F9BFC2BFB0AFB4E2D93619C3F</t>
  </si>
  <si>
    <t>34032935E1A72503C168829514CD3323FE34B13F9BFC2BFB0AFB4E2D93619C3F</t>
  </si>
  <si>
    <t>부재료비</t>
  </si>
  <si>
    <t>34032935E1A72503C168829514CD3513903B318D338B48728C2D01001</t>
  </si>
  <si>
    <t>미장공</t>
  </si>
  <si>
    <t>노임 17</t>
  </si>
  <si>
    <t>34D3153C913DB1822CB548791F8211452F33</t>
  </si>
  <si>
    <t>34032935E1A72503C168829514CD34D3153C913DB1822CB548791F8211452F33</t>
  </si>
  <si>
    <t>34032935E1A72503C168829514CD34D3153C913DB1822CB548791F8211452D04</t>
  </si>
  <si>
    <t>34032935E1A72503C168829514CD3513903B318D338B48728C2D02002</t>
  </si>
  <si>
    <t>표면 마무리  인력마감,화장실  M2  건축 9-1-4   ( 호표 56 )</t>
  </si>
  <si>
    <t>건축 9-1-4</t>
  </si>
  <si>
    <t>34032935E1A19903CAF3FF514B7C34D3153C913DB1822CB548791F8211452F33</t>
  </si>
  <si>
    <t>표면 마무리  전시공간,창고-2,3  M2  건축 9-1-4   ( 호표 57 )</t>
  </si>
  <si>
    <t>34032935E1A19903CB9A65C72E9734D3153C913DB1822CB548791F8211452F33</t>
  </si>
  <si>
    <t>인력품의 9%</t>
  </si>
  <si>
    <t>34032935E1A19903CB9A65C72E973513903B318D338B48728C2D01001</t>
  </si>
  <si>
    <t>기존 THK30 화강석연마 및 세척  바닥,컨퍼런스 홀,계단전실,홀  M2     ( 호표 58 )</t>
  </si>
  <si>
    <t>34032935E1A19903CB9A65C72CE934D3153C913DB1822CB548791F8211452F33</t>
  </si>
  <si>
    <t>34032935E1A19903CB9A65C72CE93513903B318D338B48728C2D01001</t>
  </si>
  <si>
    <t>노임할증</t>
  </si>
  <si>
    <t>인력품의 75%</t>
  </si>
  <si>
    <t>34032935E1A19903CB9A65C72CE93513903B318D338B48728C2D02002</t>
  </si>
  <si>
    <t>바탕처리(고압살수)</t>
  </si>
  <si>
    <t>바닥</t>
  </si>
  <si>
    <t>호표 79</t>
  </si>
  <si>
    <t>34032633813C877CFFEA4296AAB4</t>
  </si>
  <si>
    <t>34032935E1A19903CB9A65C72CE934032633813C877CFFEA4296AAB4</t>
  </si>
  <si>
    <t>기존기둥 면정리 후 빛기둥(외부형) 마감  원형기둥,H:2500  EA     ( 호표 59 )</t>
  </si>
  <si>
    <t>벽</t>
  </si>
  <si>
    <t>호표 80</t>
  </si>
  <si>
    <t>34032633813C877CFFEA4296A9AD</t>
  </si>
  <si>
    <t>34032935E1A19903CB9A65C72BC334032633813C877CFFEA4296A9AD</t>
  </si>
  <si>
    <t>34032935E1A19903CB9A65C72BC334032935E1A72503C16882E46AB7</t>
  </si>
  <si>
    <t>방수프라이머 바름  롤러 1층(회) 바름 기준  M2  건축 6-1-2   ( 호표 60 )</t>
  </si>
  <si>
    <t>34032632A15E88FF5D0399FB1448</t>
  </si>
  <si>
    <t>방수프라이머 바름</t>
  </si>
  <si>
    <t>롤러 1층(회) 바름 기준</t>
  </si>
  <si>
    <t>호표 60</t>
  </si>
  <si>
    <t>건축 6-1-2</t>
  </si>
  <si>
    <t>방수공</t>
  </si>
  <si>
    <t>노임 16</t>
  </si>
  <si>
    <t>34D3153C913DB1822CB548791F8211452F32</t>
  </si>
  <si>
    <t>34032632A15E88FF5D0399FB144834D3153C913DB1822CB548791F8211452F32</t>
  </si>
  <si>
    <t>34032632A15E88FF5D0399FB144834D3153C913DB1822CB548791F8211452D04</t>
  </si>
  <si>
    <t>34032632A15E88FF5D0399FB14483513903B318D338B48728C2D01001</t>
  </si>
  <si>
    <t>도막바름  바닥, 도막 1층(회) 형성 기준  M2  건축 6-2-1   ( 호표 61 )</t>
  </si>
  <si>
    <t>340326328193C9AF3BEFDB666D34</t>
  </si>
  <si>
    <t>도막바름</t>
  </si>
  <si>
    <t>바닥, 도막 1층(회) 형성 기준</t>
  </si>
  <si>
    <t>호표 61</t>
  </si>
  <si>
    <t>건축 6-2-1</t>
  </si>
  <si>
    <t>340326328193C9AF3BEFDB666D3434D3153C913DB1822CB548791F8211452F32</t>
  </si>
  <si>
    <t>340326328193C9AF3BEFDB666D3434D3153C913DB1822CB548791F8211452D04</t>
  </si>
  <si>
    <t>340326328193C9AF3BEFDB666D343513903B318D338B48728C2D01001</t>
  </si>
  <si>
    <t>우레탄도막방수(방수프라이머+보강포+중도2회+탑코팅)  바닥 3mm, 노출  M2  건축6-1-2/6-2-1~3   ( 호표 62 )</t>
  </si>
  <si>
    <t>340326328193C9AF3BEFDB167394</t>
  </si>
  <si>
    <t>우레탄도막방수(방수프라이머+보강포+중도2회+탑코팅)</t>
  </si>
  <si>
    <t>바닥 3mm, 노출</t>
  </si>
  <si>
    <t>호표 62</t>
  </si>
  <si>
    <t>건축6-1-2/6-2-1~3</t>
  </si>
  <si>
    <t>우레탄도막방수재</t>
  </si>
  <si>
    <t>우레탄도막방수재, 프라이머</t>
  </si>
  <si>
    <t>자재 27</t>
  </si>
  <si>
    <t>33033037711AFD4C455F3CF46F7699DAEFC9</t>
  </si>
  <si>
    <t>340326328193C9AF3BEFDB16739433033037711AFD4C455F3CF46F7699DAEFC9</t>
  </si>
  <si>
    <t>340326328193C9AF3BEFDB16739434032632A15E88FF5D0399FB1448</t>
  </si>
  <si>
    <t>우레탄도막방수제, 우레탄(노출)</t>
  </si>
  <si>
    <t>자재 29</t>
  </si>
  <si>
    <t>33033037711AFD4C455F3CF46F7699DAE31F</t>
  </si>
  <si>
    <t>340326328193C9AF3BEFDB16739433033037711AFD4C455F3CF46F7699DAE31F</t>
  </si>
  <si>
    <t>340326328193C9AF3BEFDB167394340326328193C9AF3BEFDB666D34</t>
  </si>
  <si>
    <t>우레탄도막방수재, 마감코팅제</t>
  </si>
  <si>
    <t>자재 26</t>
  </si>
  <si>
    <t>33033037711AFD4C455F3CF46F7699DAEFCA</t>
  </si>
  <si>
    <t>340326328193C9AF3BEFDB16739433033037711AFD4C455F3CF46F7699DAEFCA</t>
  </si>
  <si>
    <t>마감도료(Top-coat) 바름</t>
  </si>
  <si>
    <t>바닥, 1층(회) 바름 기준</t>
  </si>
  <si>
    <t>호표 65</t>
  </si>
  <si>
    <t>340326328193C9AF3BED2ED20C0C</t>
  </si>
  <si>
    <t>340326328193C9AF3BEFDB167394340326328193C9AF3BED2ED20C0C</t>
  </si>
  <si>
    <t>우레탄도막방수재, 희석재</t>
  </si>
  <si>
    <t>자재 28</t>
  </si>
  <si>
    <t>33033037711AFD4C455F3CF46F7699DAEFC8</t>
  </si>
  <si>
    <t>340326328193C9AF3BEFDB16739433033037711AFD4C455F3CF46F7699DAEFC8</t>
  </si>
  <si>
    <t>방수부직포(보강포)</t>
  </si>
  <si>
    <t>CK60타공,길이85m*폭1.2m,현장도착도</t>
  </si>
  <si>
    <t>자재 31</t>
  </si>
  <si>
    <t>33033037711AFD4C4C802D5E8CF669196D34</t>
  </si>
  <si>
    <t>340326328193C9AF3BEFDB16739433033037711AFD4C4C802D5E8CF669196D34</t>
  </si>
  <si>
    <t>보강포 붙임</t>
  </si>
  <si>
    <t>바닥, 1층(회) 붙임 기준</t>
  </si>
  <si>
    <t>호표 64</t>
  </si>
  <si>
    <t>340326328193C9AF3BEC07C8A363</t>
  </si>
  <si>
    <t>340326328193C9AF3BEFDB167394340326328193C9AF3BEC07C8A363</t>
  </si>
  <si>
    <t>우레탄도막방수(방수프라이머+보강포+중도2회)  바닥 3mm, 비노출  M2  건축6-1-2/6-2-1~3   ( 호표 63 )</t>
  </si>
  <si>
    <t>340326328193C9AF3BEFDB1671E733033037711AFD4C455F3CF46F7699DAEFC9</t>
  </si>
  <si>
    <t>340326328193C9AF3BEFDB1671E734032632A15E88FF5D0399FB1448</t>
  </si>
  <si>
    <t>우레탄도막방수제, 우레탄</t>
  </si>
  <si>
    <t>자재 30</t>
  </si>
  <si>
    <t>33033037711AFD4C455F3CF46F7699DAE31C</t>
  </si>
  <si>
    <t>340326328193C9AF3BEFDB1671E733033037711AFD4C455F3CF46F7699DAE31C</t>
  </si>
  <si>
    <t>340326328193C9AF3BEFDB1671E7340326328193C9AF3BEFDB666D34</t>
  </si>
  <si>
    <t>340326328193C9AF3BEFDB1671E733033037711AFD4C455F3CF46F7699DAEFC8</t>
  </si>
  <si>
    <t>340326328193C9AF3BEFDB1671E733033037711AFD4C4C802D5E8CF669196D34</t>
  </si>
  <si>
    <t>340326328193C9AF3BEFDB1671E7340326328193C9AF3BEC07C8A363</t>
  </si>
  <si>
    <t>보강포 붙임  바닥, 1층(회) 붙임 기준  M2  건축 6-2-2   ( 호표 64 )</t>
  </si>
  <si>
    <t>건축 6-2-2</t>
  </si>
  <si>
    <t>340326328193C9AF3BEC07C8A36334D3153C913DB1822CB548791F8211452F32</t>
  </si>
  <si>
    <t>340326328193C9AF3BEC07C8A36334D3153C913DB1822CB548791F8211452D04</t>
  </si>
  <si>
    <t>마감도료(Top-coat) 바름  바닥, 1층(회) 바름 기준  M2  건축 6-2-3   ( 호표 65 )</t>
  </si>
  <si>
    <t>건축 6-2-3</t>
  </si>
  <si>
    <t>340326328193C9AF3BED2ED20C0C34D3153C913DB1822CB548791F8211452F32</t>
  </si>
  <si>
    <t>340326328193C9AF3BED2ED20C0C34D3153C913DB1822CB548791F8211452D04</t>
  </si>
  <si>
    <t>340326328193C9AF3BED2ED20C0C3513903B318D338B48728C2D01001</t>
  </si>
  <si>
    <t>도막바름  수직부, 도막 1층(회) 형성 기준  M2  건축 6-2-1   ( 호표 66 )</t>
  </si>
  <si>
    <t>340326328190748A208501697A21</t>
  </si>
  <si>
    <t>수직부, 도막 1층(회) 형성 기준</t>
  </si>
  <si>
    <t>호표 66</t>
  </si>
  <si>
    <t>340326328190748A208501697A2134D3153C913DB1822CB548791F8211452F32</t>
  </si>
  <si>
    <t>340326328190748A208501697A2134D3153C913DB1822CB548791F8211452D04</t>
  </si>
  <si>
    <t>340326328190748A208501697A213513903B318D338B48728C2D01001</t>
  </si>
  <si>
    <t>우레탄도막방수(방수프라이머+보강포+중도2회)  벽, 2mm, 비노출  M2  건축6-1-2/6-2-1~3   ( 호표 67 )</t>
  </si>
  <si>
    <t>340326328190748A208501191AF133033037711AFD4C455F3CF46F7699DAEFC9</t>
  </si>
  <si>
    <t>340326328190748A208501191AF134032632A15E88FF5D0399FB1448</t>
  </si>
  <si>
    <t>340326328190748A208501191AF133033037711AFD4C455F3CF46F7699DAE31C</t>
  </si>
  <si>
    <t>340326328190748A208501191AF1340326328190748A208501697A21</t>
  </si>
  <si>
    <t>340326328190748A208501191AF133033037711AFD4C455F3CF46F7699DAEFC8</t>
  </si>
  <si>
    <t>340326328190748A208501191AF133033037711AFD4C4C802D5E8CF669196D34</t>
  </si>
  <si>
    <t>수직부, 1층(회) 붙임 기준</t>
  </si>
  <si>
    <t>호표 71</t>
  </si>
  <si>
    <t>340326328190748A20862873C4F8</t>
  </si>
  <si>
    <t>340326328190748A208501191AF1340326328190748A20862873C4F8</t>
  </si>
  <si>
    <t>우레탄도막방수(방수프라이머+보강포+중도2회)  벽, 3mm, 비노출  M2  건축6-1-2/6-2-1~3   ( 호표 68 )</t>
  </si>
  <si>
    <t>340326328190748A2085011919EA</t>
  </si>
  <si>
    <t>벽, 3mm, 비노출</t>
  </si>
  <si>
    <t>호표 68</t>
  </si>
  <si>
    <t>340326328190748A2085011919EA33033037711AFD4C455F3CF46F7699DAEFC9</t>
  </si>
  <si>
    <t>340326328190748A2085011919EA34032632A15E88FF5D0399FB1448</t>
  </si>
  <si>
    <t>340326328190748A2085011919EA33033037711AFD4C455F3CF46F7699DAE31C</t>
  </si>
  <si>
    <t>340326328190748A2085011919EA340326328190748A208501697A21</t>
  </si>
  <si>
    <t>340326328190748A2085011919EA33033037711AFD4C455F3CF46F7699DAEFC8</t>
  </si>
  <si>
    <t>340326328190748A2085011919EA33033037711AFD4C4C802D5E8CF669196D34</t>
  </si>
  <si>
    <t>340326328190748A2085011919EA340326328190748A20862873C4F8</t>
  </si>
  <si>
    <t>우레탄도막방수/코너방수(화장실/샤워실등)  바닥, 접합부위 비노출  M  건축6-1-2/6-2-1~3   ( 호표 69 )</t>
  </si>
  <si>
    <t>340326328190748A208501191614340326328193C9AF3BEFDB167394</t>
  </si>
  <si>
    <t>우레탄도막방수/코너방수(화장실/샤워실등)  벽, 접합부위 비노출  M  건축6-1-2/6-2-1~3   ( 호표 70 )</t>
  </si>
  <si>
    <t>340326328190748A208501191612340326328190748A2085011919EA</t>
  </si>
  <si>
    <t>보강포 붙임  수직부, 1층(회) 붙임 기준  M2  건축 6-2-2   ( 호표 71 )</t>
  </si>
  <si>
    <t>340326328190748A20862873C4F834D3153C913DB1822CB548791F8211452F32</t>
  </si>
  <si>
    <t>340326328190748A20862873C4F834D3153C913DB1822CB548791F8211452D04</t>
  </si>
  <si>
    <t>수밀코킹  재료비 별도  M  건축 6-6-1   ( 호표 72 )</t>
  </si>
  <si>
    <t>34032632D11356FCFD0CF37CBFE5</t>
  </si>
  <si>
    <t>수밀코킹</t>
  </si>
  <si>
    <t>호표 72</t>
  </si>
  <si>
    <t>건축 6-6-1</t>
  </si>
  <si>
    <t>코킹공</t>
  </si>
  <si>
    <t>기타 직종</t>
  </si>
  <si>
    <t>노임 28</t>
  </si>
  <si>
    <t>34D3153C913DB1822CB1EDC6D203521864D0</t>
  </si>
  <si>
    <t>34032632D11356FCFD0CF37CBFE534D3153C913DB1822CB1EDC6D203521864D0</t>
  </si>
  <si>
    <t>수밀코킹(실리콘)  삼각, 5mm이하, 방균용  M  건축 6-6-1   ( 호표 73 )</t>
  </si>
  <si>
    <t>실링재</t>
  </si>
  <si>
    <t>실링재, 실리콘, 비초산, 방균용</t>
  </si>
  <si>
    <t>자재 206</t>
  </si>
  <si>
    <t>3323FE34B13EF36C173D0BF559AC3C296192</t>
  </si>
  <si>
    <t>34032632D1124EE5C9CCD54C97B53323FE34B13EF36C173D0BF559AC3C296192</t>
  </si>
  <si>
    <t>34032632D1124EE5C9CCD54C97B534032632D11356FCFD0CF37CBFE5</t>
  </si>
  <si>
    <t>유리주위 코킹  5*5, 실리콘  M  건축 6-6-1   ( 호표 74 )</t>
  </si>
  <si>
    <t>실링재, 실리콘, 비초산, 유리용, 창호주위</t>
  </si>
  <si>
    <t>자재 205</t>
  </si>
  <si>
    <t>3323FE34B13EF36C173D0BF559AC3C296612</t>
  </si>
  <si>
    <t>34032632D111A926C303110E954C3323FE34B13EF36C173D0BF559AC3C296612</t>
  </si>
  <si>
    <t>수밀코킹(실리콘)  삼각, 10mm, 창호주위  M  건축 6-6-1   ( 호표 75 )</t>
  </si>
  <si>
    <t>34032632D110805365079515C5E83323FE34B13EF36C173D0BF559AC3C296612</t>
  </si>
  <si>
    <t>34032632D110805365079515C5E834032632D11356FCFD0CF37CBFE5</t>
  </si>
  <si>
    <t>수밀코킹(실리콘)(창호주위/내창)  삼각, 5mm  M     ( 호표 76 )</t>
  </si>
  <si>
    <t>34032632D110805365079515B6613323FE34B13EF36C173D0BF559AC3C296612</t>
  </si>
  <si>
    <t>34032632D110805365079515B66134032632D11356FCFD0CF37CBFE5</t>
  </si>
  <si>
    <t>구배모르타르 / 바닥  콘크리트면, 20mm  M2     ( 호표 77 )</t>
  </si>
  <si>
    <t>34032632116352F5B89335DDF3D434032935E1A46FAF16E02B79BE73</t>
  </si>
  <si>
    <t>34032632116352F5B89335DDF3D43403233F71DF83548F07EA8A4D5B</t>
  </si>
  <si>
    <t>스타 폴리바 시트</t>
  </si>
  <si>
    <t>도막-부직포-시트보강재(1.8t)</t>
  </si>
  <si>
    <t>자재 196</t>
  </si>
  <si>
    <t>3323FE34B13F9BFC2BFB0AFB4E2C8EED3A09</t>
  </si>
  <si>
    <t>스타 -씰(상)</t>
  </si>
  <si>
    <t>HE-300(고점도)</t>
  </si>
  <si>
    <t>자재 187</t>
  </si>
  <si>
    <t>3323FE34B13F9BFC2BFB0AFB4E2D978F1C9D</t>
  </si>
  <si>
    <t>스타-그린 픽스홀더</t>
  </si>
  <si>
    <t>∮=6㎜. L=Min 25㎜</t>
  </si>
  <si>
    <t>자재 186</t>
  </si>
  <si>
    <t>3323FE34B13F9BFC2BFB0AFB4E2D978F1C9E</t>
  </si>
  <si>
    <t>스타 우레씰</t>
  </si>
  <si>
    <t>HPU-600</t>
  </si>
  <si>
    <t>자재 197</t>
  </si>
  <si>
    <t>3323FE34B13F9BFC2BFB0AFB4E2C8EEFED23</t>
  </si>
  <si>
    <t>스타 탑(유성)</t>
  </si>
  <si>
    <t>HPT-600</t>
  </si>
  <si>
    <t>자재 198</t>
  </si>
  <si>
    <t>3323FE34B13F9BFC2BFB0AFB4E2C8EEFED20</t>
  </si>
  <si>
    <t>바탕처리(고압살수)  바닥  M2  제주교육청   ( 호표 79 )</t>
  </si>
  <si>
    <t>제주교육청</t>
  </si>
  <si>
    <t>34032633813C877CFFEA4296AAB43313D936D1A410469177D483D3E6D09ED477D7</t>
  </si>
  <si>
    <t>34032633813C877CFFEA4296AAB43313D936D1A4127BD5E98A7B47A11DAEE40370</t>
  </si>
  <si>
    <t>인력품의 6%</t>
  </si>
  <si>
    <t>34032633813C877CFFEA4296AAB43513903B318D338B48728C2D01001</t>
  </si>
  <si>
    <t>바탕처리(고압살수)  벽  M2  제주교육청   ( 호표 80 )</t>
  </si>
  <si>
    <t>34032633813C877CFFEA4296A9AD3313D936D1A410469177D483D3E6D09ED477D7</t>
  </si>
  <si>
    <t>34032633813C877CFFEA4296A9AD3313D936D1A4127BD5E98A7B47A11DAEE40370</t>
  </si>
  <si>
    <t>34032633813C877CFFEA4296A9AD3513903B318D338B48728C2D01001</t>
  </si>
  <si>
    <t>벽체틀 설치  자재 별도  M2  건축 4-2-1   ( 호표 81 )</t>
  </si>
  <si>
    <t>3403273131458ACF43E512A64826</t>
  </si>
  <si>
    <t>벽체틀 설치</t>
  </si>
  <si>
    <t>자재 별도</t>
  </si>
  <si>
    <t>호표 81</t>
  </si>
  <si>
    <t>건축 4-2-1</t>
  </si>
  <si>
    <t>3403273131458ACF43E512A6482634D3153C913DB1822CB548791F8211452F37</t>
  </si>
  <si>
    <t>3403273131458ACF43E512A6482634D3153C913DB1822CB548791F8211452D04</t>
  </si>
  <si>
    <t>3403273131458ACF43E512A648263513903B318D338B48728C2D01001</t>
  </si>
  <si>
    <t>벽체틀 설치  30*30, @450*600  M2  건축 4-2-1   ( 호표 82 )</t>
  </si>
  <si>
    <t>3403273131458BD6B78A118D1374</t>
  </si>
  <si>
    <t>30*30, @450*600</t>
  </si>
  <si>
    <t>호표 82</t>
  </si>
  <si>
    <t>각재</t>
  </si>
  <si>
    <t>각재, 외송</t>
  </si>
  <si>
    <t>재</t>
  </si>
  <si>
    <t>자재 53</t>
  </si>
  <si>
    <t>3323FF36E16E91EE42FDB91AE67B5E0448F4</t>
  </si>
  <si>
    <t>3403273131458BD6B78A118D13743323FF36E16E91EE42FDB91AE67B5E0448F4</t>
  </si>
  <si>
    <t>3403273131458BD6B78A118D13743403273131458ACF43E512A64826</t>
  </si>
  <si>
    <t>용접식난간 설치  규격철물 설치, 철제 난간  kg  건축 8-2-1   ( 호표 83 )</t>
  </si>
  <si>
    <t>3403243DE1197126C8C5C5896C1C</t>
  </si>
  <si>
    <t>용접식난간 설치</t>
  </si>
  <si>
    <t>규격철물 설치, 철제 난간</t>
  </si>
  <si>
    <t>호표 83</t>
  </si>
  <si>
    <t>건축 8-2-1</t>
  </si>
  <si>
    <t>용접공</t>
  </si>
  <si>
    <t>노임 8</t>
  </si>
  <si>
    <t>34D3153C913DB1822CB548791F8211452C62</t>
  </si>
  <si>
    <t>3403243DE1197126C8C5C5896C1C34D3153C913DB1822CB548791F8211452C62</t>
  </si>
  <si>
    <t>철공</t>
  </si>
  <si>
    <t>노임 6</t>
  </si>
  <si>
    <t>34D3153C913DB1822CB548791F8211452D0F</t>
  </si>
  <si>
    <t>3403243DE1197126C8C5C5896C1C34D3153C913DB1822CB548791F8211452D0F</t>
  </si>
  <si>
    <t>3403243DE1197126C8C5C5896C1C34D3153C913DB1822CB548791F8211452D04</t>
  </si>
  <si>
    <t>3403243DE1197126C8C5C5896C1C3513903B318D338B48728C2D01001</t>
  </si>
  <si>
    <t>3403243DE1197126C8C5C5896C1C3513903B318D338B48728C2D02002</t>
  </si>
  <si>
    <t>경량천장철골틀 설치  BAR 간격 300mm  M2  건축 8-2-4   ( 호표 84 )</t>
  </si>
  <si>
    <t>3403243D4114162A98BF5A9337E9</t>
  </si>
  <si>
    <t>경량천장철골틀 설치</t>
  </si>
  <si>
    <t>BAR 간격 300mm</t>
  </si>
  <si>
    <t>호표 84</t>
  </si>
  <si>
    <t>건축 8-2-4</t>
  </si>
  <si>
    <t>내장공</t>
  </si>
  <si>
    <t>노임 20</t>
  </si>
  <si>
    <t>34D3153C913DB1822CB548791F8211452E2D</t>
  </si>
  <si>
    <t>3403243D4114162A98BF5A9337E934D3153C913DB1822CB548791F8211452E2D</t>
  </si>
  <si>
    <t>3403243D4114162A98BF5A9337E934D3153C913DB1822CB548791F8211452D04</t>
  </si>
  <si>
    <t>3403243D4114162A98BF5A9337E93513903B318D338B48728C2D01001</t>
  </si>
  <si>
    <t>경량철골천장틀(마감재설치별도)  M-BAR(BAR간격300mm), H:1m이상. 인써트  M2  건축 8-2-4   ( 호표 85 )</t>
  </si>
  <si>
    <t>인서트</t>
  </si>
  <si>
    <t>인서트, 주물, ∮9mm</t>
  </si>
  <si>
    <t>자재 172</t>
  </si>
  <si>
    <t>3323FE34816DEADF419680CF8D80DE637F74</t>
  </si>
  <si>
    <t>3403243D4114162A98BF2B75763D3323FE34816DEADF419680CF8D80DE637F74</t>
  </si>
  <si>
    <t>경량철골천장틀</t>
  </si>
  <si>
    <t>경량철골천장틀, 달대볼트, 상9*1000mm</t>
  </si>
  <si>
    <t>자재 99</t>
  </si>
  <si>
    <t>3323FF36E16808FA2C1F040BF4661029FED2</t>
  </si>
  <si>
    <t>3403243D4114162A98BF2B75763D3323FF36E16808FA2C1F040BF4661029FED2</t>
  </si>
  <si>
    <t>경량철골천장틀, 캐링찬넬, 38*12*1.2mm</t>
  </si>
  <si>
    <t>자재 100</t>
  </si>
  <si>
    <t>3323FF36E16808FA2C1F040BF4661029FD9C</t>
  </si>
  <si>
    <t>3403243D4114162A98BF2B75763D3323FF36E16808FA2C1F040BF4661029FD9C</t>
  </si>
  <si>
    <t>경량철골천장틀, 마이너찬넬, 19*10*1.2mm</t>
  </si>
  <si>
    <t>자재 101</t>
  </si>
  <si>
    <t>3323FF36E16808FA2C1F040BF4661029FD9D</t>
  </si>
  <si>
    <t>3403243D4114162A98BF2B75763D3323FF36E16808FA2C1F040BF4661029FD9D</t>
  </si>
  <si>
    <t>경량철골천장틀, 행가및핀, 110*23*18*2.3mm</t>
  </si>
  <si>
    <t>자재 102</t>
  </si>
  <si>
    <t>3323FF36E16808FA2C1F040BF4661029FD9E</t>
  </si>
  <si>
    <t>3403243D4114162A98BF2B75763D3323FF36E16808FA2C1F040BF4661029FD9E</t>
  </si>
  <si>
    <t>경량철골천장틀, 찬넬크립, 37*30*10*1.2mm</t>
  </si>
  <si>
    <t>자재 103</t>
  </si>
  <si>
    <t>3323FF36E16808FA2C1F040BF4661029FD9F</t>
  </si>
  <si>
    <t>3403243D4114162A98BF2B75763D3323FF36E16808FA2C1F040BF4661029FD9F</t>
  </si>
  <si>
    <t>경량철골천장틀, 캐링조인트, 90*40*13*0.5mm</t>
  </si>
  <si>
    <t>자재 104</t>
  </si>
  <si>
    <t>3323FF36E16808FA2C1F040BF4661029FD98</t>
  </si>
  <si>
    <t>3403243D4114162A98BF2B75763D3323FF36E16808FA2C1F040BF4661029FD98</t>
  </si>
  <si>
    <t>경량철골천장틀, M-BAR더블, 50*19*0.5mm</t>
  </si>
  <si>
    <t>자재 98</t>
  </si>
  <si>
    <t>3323FF36E16808FA2C1F040BF4661029F925</t>
  </si>
  <si>
    <t>3403243D4114162A98BF2B75763D3323FF36E16808FA2C1F040BF4661029F925</t>
  </si>
  <si>
    <t>경량철골천장틀, BAR크립, 더블</t>
  </si>
  <si>
    <t>자재 105</t>
  </si>
  <si>
    <t>3323FF36E16808FA2C1F040BF4661029FD99</t>
  </si>
  <si>
    <t>3403243D4114162A98BF2B75763D3323FF36E16808FA2C1F040BF4661029FD99</t>
  </si>
  <si>
    <t>경량철골천장틀, BAR조인트, 더블</t>
  </si>
  <si>
    <t>자재 106</t>
  </si>
  <si>
    <t>3323FF36E16808FA2C1F040BF4661029FD9B</t>
  </si>
  <si>
    <t>3403243D4114162A98BF2B75763D3323FF36E16808FA2C1F040BF4661029FD9B</t>
  </si>
  <si>
    <t>3403243D4114162A98BF2B75763D3403243D4114162A98BF5A9337E9</t>
  </si>
  <si>
    <t>천장점검구 설치  AL 백색, 450*450mm  개소  건축 8-1-6   ( 호표 86 )</t>
  </si>
  <si>
    <t>건축 8-1-6</t>
  </si>
  <si>
    <t>점검구</t>
  </si>
  <si>
    <t>AL(백색), 450*450mm</t>
  </si>
  <si>
    <t>자재 121</t>
  </si>
  <si>
    <t>3323FF36E1691199B067ABC8338438C83418</t>
  </si>
  <si>
    <t>3403243D41130F38C173368279D23323FF36E1691199B067ABC8338438C83418</t>
  </si>
  <si>
    <t>주재료비의 3%</t>
  </si>
  <si>
    <t>3403243D41130F38C173368279D23513903B318D338B48728C2D01001</t>
  </si>
  <si>
    <t>3403243D41130F38C173368279D234D3153C913DB1822CB548791F8211452E2D</t>
  </si>
  <si>
    <t>3403243D41130F38C173368279D234D3153C913DB1822CB548791F8211452D04</t>
  </si>
  <si>
    <t>3403243D41130F38C173368279D23513903B318D338B48728C2D02002</t>
  </si>
  <si>
    <t>천장점검구 설치  AL 백색, 500*700mm  개소     ( 호표 87 )</t>
  </si>
  <si>
    <t>자재 122</t>
  </si>
  <si>
    <t>3323FF36E1691199B067ABC8338438C83525</t>
  </si>
  <si>
    <t>3403243D41130F38C173368279D73323FF36E1691199B067ABC8338438C83525</t>
  </si>
  <si>
    <t>3403243D41130F38C173368279D73513903B318D338B48728C2D01001</t>
  </si>
  <si>
    <t>3403243D41130F38C173368279D734D3153C913DB1822CB548791F8211452E2D</t>
  </si>
  <si>
    <t>3403243D41130F38C173368279D734D3153C913DB1822CB548791F8211452D04</t>
  </si>
  <si>
    <t>3403243D41130F38C173368279D73513903B318D338B48728C2D02002</t>
  </si>
  <si>
    <t>스테인리스공프레임  W160*1.2t(코킹 5*5)  M     ( 호표 88 )</t>
  </si>
  <si>
    <t>일반구조용압연강판, 2.3mm</t>
  </si>
  <si>
    <t>자재 46</t>
  </si>
  <si>
    <t>3323FF36E16E90C3C7C3E426F64C6CD67569</t>
  </si>
  <si>
    <t>3403243D61C62C05B2CC0BD0F87F3323FF36E16E90C3C7C3E426F64C6CD67569</t>
  </si>
  <si>
    <t>일반봉강</t>
  </si>
  <si>
    <t>일반봉강, SS400, ∮9mm</t>
  </si>
  <si>
    <t>자재 36</t>
  </si>
  <si>
    <t>3323FF36E16E9393CA7459B9586384E1AFA5</t>
  </si>
  <si>
    <t>3403243D61C62C05B2CC0BD0F87F3323FF36E16E9393CA7459B9586384E1AFA5</t>
  </si>
  <si>
    <t>스테인리스강판</t>
  </si>
  <si>
    <t>스테인리스강판, STS304, 1.2mm</t>
  </si>
  <si>
    <t>자재 48</t>
  </si>
  <si>
    <t>3323FF36E16E90C3C7C2DD35C1099BE98F14</t>
  </si>
  <si>
    <t>3403243D61C62C05B2CC0BD0F87F3323FF36E16E90C3C7C2DD35C1099BE98F14</t>
  </si>
  <si>
    <t>잡철물 제작 및 설치</t>
  </si>
  <si>
    <t>현장제작 설치, 일반철재</t>
  </si>
  <si>
    <t>호표 90</t>
  </si>
  <si>
    <t>3403243D01B8DED9CC53D47395B7</t>
  </si>
  <si>
    <t>3403243D61C62C05B2CC0BD0F87F3403243D01B8DED9CC53D47395B7</t>
  </si>
  <si>
    <t>현장제작 설치, 경량철재</t>
  </si>
  <si>
    <t>호표 91</t>
  </si>
  <si>
    <t>3403243D01B8DED9CC5126D84238</t>
  </si>
  <si>
    <t>3403243D61C62C05B2CC0BD0F87F3403243D01B8DED9CC5126D84238</t>
  </si>
  <si>
    <t>3403243D61C62C05B2CC0BD0F87F34032632D1124EE5C9CCD54C97B5</t>
  </si>
  <si>
    <t>철강설</t>
  </si>
  <si>
    <t>철강설, 고철, 작업설부산물</t>
  </si>
  <si>
    <t>자재 24</t>
  </si>
  <si>
    <t>3303333CB11368BC6F990B6458F831CAA190</t>
  </si>
  <si>
    <t>3403243D61C62C05B2CC0BD0F87F3303333CB11368BC6F990B6458F831CAA190</t>
  </si>
  <si>
    <t>철강설, 스텐레스, 작업설부산물</t>
  </si>
  <si>
    <t>자재 25</t>
  </si>
  <si>
    <t>3303333CB11368BC6F990B6458F831CAA08A</t>
  </si>
  <si>
    <t>3403243D61C62C05B2CC0BD0F87F3303333CB11368BC6F990B6458F831CAA08A</t>
  </si>
  <si>
    <t>잡철물 제작 및 설치  제품 설치, 일반철재  kg  건축 8-3-1   ( 호표 89 )</t>
  </si>
  <si>
    <t>3403243D01BB93A7CF1BFB5334EB</t>
  </si>
  <si>
    <t>제품 설치, 일반철재</t>
  </si>
  <si>
    <t>호표 89</t>
  </si>
  <si>
    <t>건축 8-3-1</t>
  </si>
  <si>
    <t>3403243D01BB93A7CF1BFB5334EB34D3153C913DB1822CB548791F8211452D0F</t>
  </si>
  <si>
    <t>3403243D01BB93A7CF1BFB5334EB34D3153C913DB1822CB548791F8211452C62</t>
  </si>
  <si>
    <t>3403243D01BB93A7CF1BFB5334EB34D3153C913DB1822CB548791F8211452D05</t>
  </si>
  <si>
    <t>3403243D01BB93A7CF1BFB5334EB34D3153C913DB1822CB548791F8211452D04</t>
  </si>
  <si>
    <t>3403243D01BB93A7CF1BFB5334EB3513903B318D338B48728C2D01001</t>
  </si>
  <si>
    <t>3403243D01BB93A7CF1BFB5334EB3513903B318D338B48728C2D02002</t>
  </si>
  <si>
    <t>잡철물 제작 및 설치  현장제작 설치, 일반철재  kg  건축 8-3-1   ( 호표 90 )</t>
  </si>
  <si>
    <t>3403243D01B8DED9CC53D47395B734D3153C913DB1822CB548791F8211452D0F</t>
  </si>
  <si>
    <t>3403243D01B8DED9CC53D47395B734D3153C913DB1822CB548791F8211452C62</t>
  </si>
  <si>
    <t>3403243D01B8DED9CC53D47395B734D3153C913DB1822CB548791F8211452D05</t>
  </si>
  <si>
    <t>3403243D01B8DED9CC53D47395B734D3153C913DB1822CB548791F8211452D04</t>
  </si>
  <si>
    <t>3403243D01B8DED9CC53D47395B73513903B318D338B48728C2D01001</t>
  </si>
  <si>
    <t>3403243D01B8DED9CC53D47395B73513903B318D338B48728C2D02002</t>
  </si>
  <si>
    <t>잡철물 제작 및 설치  현장제작 설치, 경량철재  kg  건축 8-3-1   ( 호표 91 )</t>
  </si>
  <si>
    <t>3403243D01B8DED9CC5126D8423834D3153C913DB1822CB548791F8211452D0F</t>
  </si>
  <si>
    <t>3403243D01B8DED9CC5126D8423834D3153C913DB1822CB548791F8211452C62</t>
  </si>
  <si>
    <t>3403243D01B8DED9CC5126D8423834D3153C913DB1822CB548791F8211452D05</t>
  </si>
  <si>
    <t>3403243D01B8DED9CC5126D8423834D3153C913DB1822CB548791F8211452D04</t>
  </si>
  <si>
    <t>인력품의 4%</t>
  </si>
  <si>
    <t>3403243D01B8DED9CC5126D842383513903B318D338B48728C2D01001</t>
  </si>
  <si>
    <t>3403243D01B8DED9CC5126D842383513903B318D338B48728C2D02002</t>
  </si>
  <si>
    <t>컨퍼런스 홀 오픈상부보강틀  ㄴ-50x50x3.8T ST'L 화스너 + M10 세트앙카  M     ( 호표 92 )</t>
  </si>
  <si>
    <t>세트앵커</t>
  </si>
  <si>
    <t>세트앵커, M10*L75mm</t>
  </si>
  <si>
    <t>자재 160</t>
  </si>
  <si>
    <t>3323FE34816DEAD664689F9469142D7746A8</t>
  </si>
  <si>
    <t>3403243D01BE64B1696A14E8BE353323FE34816DEAD664689F9469142D7746A8</t>
  </si>
  <si>
    <t>ㄱ형강(녹막이1회)</t>
  </si>
  <si>
    <t>등변, 50×50×5mm</t>
  </si>
  <si>
    <t>호표 112</t>
  </si>
  <si>
    <t>3403243D01BCBF32CA732D0BE5A4</t>
  </si>
  <si>
    <t>3403243D01BE64B1696A14E8BE353403243D01BCBF32CA732D0BE5A4</t>
  </si>
  <si>
    <t>SUS 간접조명박스설치  ㄴ-50x70x5T ST'L 화스너+M6 세트앙카@600,THK5 SUS PL H:200+90  M     ( 호표 93 )</t>
  </si>
  <si>
    <t>세트앵커, M6*L55mm</t>
  </si>
  <si>
    <t>자재 159</t>
  </si>
  <si>
    <t>3323FE34816DEAD664689F9469142D77412E</t>
  </si>
  <si>
    <t>3403243D01BE64B1696A14E8BE363323FE34816DEAD664689F9469142D77412E</t>
  </si>
  <si>
    <t>3403243D01BE64B1696A14E8BE363403243D01BCBF32CA732D0BE5A4</t>
  </si>
  <si>
    <t>스테인레스강판(STS304)</t>
  </si>
  <si>
    <t>5.0T</t>
  </si>
  <si>
    <t>호표 115</t>
  </si>
  <si>
    <t>3403243D01BCBF32CA732AD13566</t>
  </si>
  <si>
    <t>3403243D01BE64B1696A14E8BE363403243D01BCBF32CA732AD13566</t>
  </si>
  <si>
    <t>칼라강판</t>
  </si>
  <si>
    <t>1.2t &lt;불소/일면&gt;</t>
  </si>
  <si>
    <t>호표 99</t>
  </si>
  <si>
    <t>3403243D01BE63AA768CF94A4B38</t>
  </si>
  <si>
    <t>그레이팅 하부 철재하지틀  ㅁ-50*50*2.3T@500*500 아연도금하지틀(지정색도장)  M2     ( 호표 95 )</t>
  </si>
  <si>
    <t>구조용각형강관(아연각관)</t>
  </si>
  <si>
    <t>ㅁ-50*50*2.3t</t>
  </si>
  <si>
    <t>호표 108</t>
  </si>
  <si>
    <t>3403243D01BCBF32CA732E6DDCD9</t>
  </si>
  <si>
    <t>3403243D01BE64B1696A14E8BE313403243D01BCBF32CA732E6DDCD9</t>
  </si>
  <si>
    <t>기둥 상,하부 재료분리  2T SUS 플레이트  M     ( 호표 96 )</t>
  </si>
  <si>
    <t>2.0T</t>
  </si>
  <si>
    <t>호표 113</t>
  </si>
  <si>
    <t>3403243D01BCBF32CA732AD13560</t>
  </si>
  <si>
    <t>3403243D01BE64B1696A14E8BE333403243D01BCBF32CA732AD13560</t>
  </si>
  <si>
    <t>조명박스 제작설치  ㅁ-50*50*2.3,W:280,2T 아연도철판/지정색도장  M     ( 호표 97 )</t>
  </si>
  <si>
    <t>3403243D01BE64B1696A14E8BE3D3403243D01BCBF32CA732E6DDCD9</t>
  </si>
  <si>
    <t>3403243D01BE64B1696A14E8BE3D3403243D01BE63AA768CF94A4B38</t>
  </si>
  <si>
    <t>폴리카보네이트 구조보강  L:37200*H:2800ㅁ-50x100x2.3t SUS PIPE,ㄴ-13.2x24.7x1.2T SUS SHT,13.2x40x1.2T SUS SHT  EA     ( 호표 98 )</t>
  </si>
  <si>
    <t>호표 100</t>
  </si>
  <si>
    <t>3403243D01BCBF32CA732E6EE7AE</t>
  </si>
  <si>
    <t>3403243D01BE64B1696A14E8BFDB3403243D01BCBF32CA732E6EE7AE</t>
  </si>
  <si>
    <t>ㅁ-100*50*2.3t</t>
  </si>
  <si>
    <t>호표 102</t>
  </si>
  <si>
    <t>3403243D01BCBF32CA732E6DDB34</t>
  </si>
  <si>
    <t>3403243D01BE64B1696A14E8BFDB3403243D01BCBF32CA732E6DDB34</t>
  </si>
  <si>
    <t>3403243D01BE64B1696A14E8BFDB3513903B318D338B48728C2D01001</t>
  </si>
  <si>
    <t>3403243D01BE64B1696A14E8BFDB3323FE34816DEAD664689F9469142D7746A8</t>
  </si>
  <si>
    <t>칼라강판  1.2t &lt;불소/일면&gt;  M2     ( 호표 99 )</t>
  </si>
  <si>
    <t>도장용융아연도강판</t>
  </si>
  <si>
    <t>도장용융아연도강판, 불소수지(일면), 1.20mm</t>
  </si>
  <si>
    <t>자재 47</t>
  </si>
  <si>
    <t>3323FF36E16E90C3C7C3E426F64C63F9CA55</t>
  </si>
  <si>
    <t>3403243D01BE63AA768CF94A4B383323FF36E16E90C3C7C3E426F64C63F9CA55</t>
  </si>
  <si>
    <t>3403243D01BE63AA768CF94A4B383403243D01B8DED9CC5126D84238</t>
  </si>
  <si>
    <t>3403243D01BE63AA768CF94A4B383303333CB11368BC6F990B6458F831CAA190</t>
  </si>
  <si>
    <t>일반구조용각형강관  ㅁ-50*50*2.3t  M     ( 호표 100 )</t>
  </si>
  <si>
    <t>일반구조용각형강관, 각형강관, 50*50*2.3mm</t>
  </si>
  <si>
    <t>자재 211</t>
  </si>
  <si>
    <t>3353B433C169016897BCC53F3B90A60E3DA1</t>
  </si>
  <si>
    <t>3403243D01BCBF32CA732E6EE7AE3353B433C169016897BCC53F3B90A60E3DA1</t>
  </si>
  <si>
    <t>3403243D01BCBF32CA732E6EE7AE3403243D01B8DED9CC53D47395B7</t>
  </si>
  <si>
    <t>3403243D01BCBF32CA732E6EE7AE3303333CB11368BC6F990B6458F831CAA190</t>
  </si>
  <si>
    <t>일반구조용각형강관  ㅁ-50*50*3.2t,(녹막이1회)  M     ( 호표 101 )</t>
  </si>
  <si>
    <t>일반구조용각형강관, 각형강관, 50*50*3.2mm</t>
  </si>
  <si>
    <t>자재 212</t>
  </si>
  <si>
    <t>3353B433C169016897BCC53F3B90A60E3DA3</t>
  </si>
  <si>
    <t>3403243D01BCBF32CA732E6EE7AC3353B433C169016897BCC53F3B90A60E3DA3</t>
  </si>
  <si>
    <t>3403243D01BCBF32CA732E6EE7AC3403243D01B8DED9CC53D47395B7</t>
  </si>
  <si>
    <t>3403243D01BCBF32CA732E6EE7AC3303333CB11368BC6F990B6458F831CAA190</t>
  </si>
  <si>
    <t>3403243D01BCBF32CA732E6EE7AC3403203431592CD036E656B8740D</t>
  </si>
  <si>
    <t>일반구조용각형강관  ㅁ-100*50*2.3t  M     ( 호표 102 )</t>
  </si>
  <si>
    <t>일반구조용각형강관, 각형강관, 100*50*2.3mm</t>
  </si>
  <si>
    <t>자재 214</t>
  </si>
  <si>
    <t>3353B433C169016897BCC53F3B90A60FC058</t>
  </si>
  <si>
    <t>3403243D01BCBF32CA732E6DDB343353B433C169016897BCC53F3B90A60FC058</t>
  </si>
  <si>
    <t>3403243D01BCBF32CA732E6DDB343403243D01B8DED9CC53D47395B7</t>
  </si>
  <si>
    <t>3403243D01BCBF32CA732E6DDB343303333CB11368BC6F990B6458F831CAA190</t>
  </si>
  <si>
    <t>일반구조용각형강관  ㅁ-200*150*6.0mm,(녹막이1회)  M     ( 호표 103 )</t>
  </si>
  <si>
    <t>일반구조용각형강관, 각형강관, 200*150*6.0mm</t>
  </si>
  <si>
    <t>자재 216</t>
  </si>
  <si>
    <t>3353B433C169016897BCC53F3B90A60FC433</t>
  </si>
  <si>
    <t>3403243D01BCBF32CA732E6DD90E3353B433C169016897BCC53F3B90A60FC433</t>
  </si>
  <si>
    <t>3403243D01BCBF32CA732E6DD90E3403243D01B8DED9CC53D47395B7</t>
  </si>
  <si>
    <t>3403243D01BCBF32CA732E6DD90E3303333CB11368BC6F990B6458F831CAA190</t>
  </si>
  <si>
    <t>3403243D01BCBF32CA732E6DD90E3403203431592CD036E656B8740D</t>
  </si>
  <si>
    <t>일반구조용각형강관  ㅁ-150*100*6.0mm,(녹막이1회)  M     ( 호표 104 )</t>
  </si>
  <si>
    <t>일반구조용각형강관, 각형강관, 150*100*6.0mm</t>
  </si>
  <si>
    <t>자재 215</t>
  </si>
  <si>
    <t>3353B433C169016897BCC53F3B90A60FC783</t>
  </si>
  <si>
    <t>3403243D01BCBF32CA732E6DD9013353B433C169016897BCC53F3B90A60FC783</t>
  </si>
  <si>
    <t>3403243D01BCBF32CA732E6DD9013403243D01B8DED9CC53D47395B7</t>
  </si>
  <si>
    <t>3403243D01BCBF32CA732E6DD9013303333CB11368BC6F990B6458F831CAA190</t>
  </si>
  <si>
    <t>3403243D01BCBF32CA732E6DD9013403203431592CD036E656B8740D</t>
  </si>
  <si>
    <t>일반구조용각형강관  ㅁ-200*200*6.0mm,(녹막이1회)  M     ( 호표 105 )</t>
  </si>
  <si>
    <t>일반구조용각형강관, 각형강관, 200*200*6.0mm</t>
  </si>
  <si>
    <t>자재 213</t>
  </si>
  <si>
    <t>3353B433C169016897BCC53F3B90A60E3AED</t>
  </si>
  <si>
    <t>3403243D01BCBF32CA732E6DD9003353B433C169016897BCC53F3B90A60E3AED</t>
  </si>
  <si>
    <t>3403243D01BCBF32CA732E6DD9003403243D01B8DED9CC53D47395B7</t>
  </si>
  <si>
    <t>3403243D01BCBF32CA732E6DD9003303333CB11368BC6F990B6458F831CAA190</t>
  </si>
  <si>
    <t>3403243D01BCBF32CA732E6DD9003403203431592CD036E656B8740D</t>
  </si>
  <si>
    <t>구조용각형강관(아연각관)  ㅁ-30*30*1.6t  M     ( 호표 106 )</t>
  </si>
  <si>
    <t>3403243D01BCBF32CA732E6DDE8D</t>
  </si>
  <si>
    <t>ㅁ-30*30*1.6t</t>
  </si>
  <si>
    <t>호표 106</t>
  </si>
  <si>
    <t>30*30*t1.6mm, 1.380kg/m</t>
  </si>
  <si>
    <t>자재 208</t>
  </si>
  <si>
    <t>3353B433C169016897BDECCACABC2A9777E2</t>
  </si>
  <si>
    <t>3403243D01BCBF32CA732E6DDE8D3353B433C169016897BDECCACABC2A9777E2</t>
  </si>
  <si>
    <t>3403243D01BCBF32CA732E6DDE8D3403243D01B8DED9CC53D47395B7</t>
  </si>
  <si>
    <t>3403243D01BCBF32CA732E6DDE8D3303333CB11368BC6F990B6458F831CAA190</t>
  </si>
  <si>
    <t>구조용각형강관(아연각관)  ㅁ-50*50*1.6t  M     ( 호표 107 )</t>
  </si>
  <si>
    <t>3403243D01BCBF32CA732E6DDCDF</t>
  </si>
  <si>
    <t>ㅁ-50*50*1.6t</t>
  </si>
  <si>
    <t>호표 107</t>
  </si>
  <si>
    <t>자재 209</t>
  </si>
  <si>
    <t>3403243D01BCBF32CA732E6DDCDF3353B433C169016897BDECCACABC2A94AB5B</t>
  </si>
  <si>
    <t>3403243D01BCBF32CA732E6DDCDF3403243D01B8DED9CC53D47395B7</t>
  </si>
  <si>
    <t>3403243D01BCBF32CA732E6DDCDF3303333CB11368BC6F990B6458F831CAA190</t>
  </si>
  <si>
    <t>구조용각형강관(아연각관)  ㅁ-50*50*2.3t  M     ( 호표 108 )</t>
  </si>
  <si>
    <t>50*50*t2.3mm, 3.338kg/m</t>
  </si>
  <si>
    <t>자재 210</t>
  </si>
  <si>
    <t>3353B433C169016897BDECCACABC2A94AB59</t>
  </si>
  <si>
    <t>3403243D01BCBF32CA732E6DDCD93353B433C169016897BDECCACABC2A94AB59</t>
  </si>
  <si>
    <t>3403243D01BCBF32CA732E6DDCD93403243D01B8DED9CC53D47395B7</t>
  </si>
  <si>
    <t>3403243D01BCBF32CA732E6DDCD93303333CB11368BC6F990B6458F831CAA190</t>
  </si>
  <si>
    <t>STL'L PIPE(기둥상부)  Φ101.6*3.2t  M     ( 호표 109 )</t>
  </si>
  <si>
    <t>일반구조용탄소강관</t>
  </si>
  <si>
    <t>백관, Φ101.6*3.2t</t>
  </si>
  <si>
    <t>자재 217</t>
  </si>
  <si>
    <t>3353B433C169016897BCC53F38DEACEE4816</t>
  </si>
  <si>
    <t>3403243D01BCBF32CA732F5414973353B433C169016897BCC53F38DEACEE4816</t>
  </si>
  <si>
    <t>3403243D01BCBF32CA732F5414973403243D01B8DED9CC53D47395B7</t>
  </si>
  <si>
    <t>3403243D01BCBF32CA732F5414973303333CB11368BC6F990B6458F831CAA190</t>
  </si>
  <si>
    <t>녹막이페인트 붓칠/철재면</t>
  </si>
  <si>
    <t>호표 164</t>
  </si>
  <si>
    <t>3403203431592CD036E656B87514</t>
  </si>
  <si>
    <t>3403243D01BCBF32CA732F5414973403203431592CD036E656B87514</t>
  </si>
  <si>
    <t>STL'L PIPE(기둥)  Φ355.6*6.3t  M     ( 호표 110 )</t>
  </si>
  <si>
    <t>백관, Φ355.6*6.3t</t>
  </si>
  <si>
    <t>자재 218</t>
  </si>
  <si>
    <t>3353B433C169016897BCC53F38DEACEE4815</t>
  </si>
  <si>
    <t>3403243D01BCBF32CA732F5417523353B433C169016897BCC53F38DEACEE4815</t>
  </si>
  <si>
    <t>3403243D01BCBF32CA732F5417523403243D01B8DED9CC53D47395B7</t>
  </si>
  <si>
    <t>3403243D01BCBF32CA732F5417523303333CB11368BC6F990B6458F831CAA190</t>
  </si>
  <si>
    <t>3403243D01BCBF32CA732F5417523403203431592CD036E656B87514</t>
  </si>
  <si>
    <t>ST 환봉(난간-녹막이1회)  환봉 Ø19  M     ( 호표 111 )</t>
  </si>
  <si>
    <t>일반봉강, SS400, ∮19mm</t>
  </si>
  <si>
    <t>자재 35</t>
  </si>
  <si>
    <t>3323FF36E16E9393CA7459B9586384E08FCE</t>
  </si>
  <si>
    <t>3403243D01BCBF32CA732C22F8163323FF36E16E9393CA7459B9586384E08FCE</t>
  </si>
  <si>
    <t>3403243D01BCBF32CA732C22F8163403243DE1197126C8C5C5896C1C</t>
  </si>
  <si>
    <t>3403243D01BCBF32CA732C22F8163303333CB11368BC6F990B6458F831CAA190</t>
  </si>
  <si>
    <t>3403243D01BCBF32CA732C22F8163403203431592CD036E656B87514</t>
  </si>
  <si>
    <t>ㄱ형강(녹막이1회)  등변, 50×50×5mm  M     ( 호표 112 )</t>
  </si>
  <si>
    <t>ㄱ형강</t>
  </si>
  <si>
    <t>ㄱ형강, 등변, 50*50*5mm</t>
  </si>
  <si>
    <t>자재 34</t>
  </si>
  <si>
    <t>3323FF36E16E9390767541C6928142A0517A</t>
  </si>
  <si>
    <t>3403243D01BCBF32CA732D0BE5A43323FF36E16E9390767541C6928142A0517A</t>
  </si>
  <si>
    <t>3403243D01BCBF32CA732D0BE5A43403243D01B8DED9CC53D47395B7</t>
  </si>
  <si>
    <t>3403243D01BCBF32CA732D0BE5A43303333CB11368BC6F990B6458F831CAA190</t>
  </si>
  <si>
    <t>3403243D01BCBF32CA732D0BE5A43403203431592CD036E656B87514</t>
  </si>
  <si>
    <t>스테인레스강판(STS304)  2.0T  M2     ( 호표 113 )</t>
  </si>
  <si>
    <t>스테인리스강판, STS304, 2.0mm</t>
  </si>
  <si>
    <t>자재 50</t>
  </si>
  <si>
    <t>3323FF36E16E90C3C7C2DD35C1099BE98F16</t>
  </si>
  <si>
    <t>3403243D01BCBF32CA732AD135603323FF36E16E90C3C7C2DD35C1099BE98F16</t>
  </si>
  <si>
    <t>3403243D01BCBF32CA732AD135603403243D01B8DED9CC5126D84238</t>
  </si>
  <si>
    <t>3403243D01BCBF32CA732AD135603303333CB11368BC6F990B6458F831CAA08A</t>
  </si>
  <si>
    <t>스테인레스강판(STS304)  3.0T  M2     ( 호표 114 )</t>
  </si>
  <si>
    <t>3403243D01BCBF32CA732AD13562</t>
  </si>
  <si>
    <t>3.0T</t>
  </si>
  <si>
    <t>호표 114</t>
  </si>
  <si>
    <t>스테인리스강판, STS304, 3.0mm</t>
  </si>
  <si>
    <t>자재 51</t>
  </si>
  <si>
    <t>3323FF36E16E90C3C7C2DD35C1099BE98C41</t>
  </si>
  <si>
    <t>3403243D01BCBF32CA732AD135623323FF36E16E90C3C7C2DD35C1099BE98C41</t>
  </si>
  <si>
    <t>3403243D01BCBF32CA732AD135623403243D01B8DED9CC5126D84238</t>
  </si>
  <si>
    <t>3403243D01BCBF32CA732AD135623303333CB11368BC6F990B6458F831CAA08A</t>
  </si>
  <si>
    <t>스테인레스강판(STS304)  5.0T  M2     ( 호표 115 )</t>
  </si>
  <si>
    <t>스테인리스강판, STS304, 5.0mm</t>
  </si>
  <si>
    <t>자재 52</t>
  </si>
  <si>
    <t>3323FF36E16E90C3C7C2DD3435085C18E1C6</t>
  </si>
  <si>
    <t>3403243D01BCBF32CA732AD135663323FF36E16E90C3C7C2DD3435085C18E1C6</t>
  </si>
  <si>
    <t>3403243D01BCBF32CA732AD135663403243D01BB93A7CF1BFB5334EB</t>
  </si>
  <si>
    <t>3403243D01BCBF32CA732AD135663303333CB11368BC6F990B6458F831CAA08A</t>
  </si>
  <si>
    <t>경량벽체철골틀 설치    M2  건축 8-2-5   ( 호표 116 )</t>
  </si>
  <si>
    <t>3403243D2166BB283A53E852C50E</t>
  </si>
  <si>
    <t>경량벽체철골틀 설치</t>
  </si>
  <si>
    <t>호표 116</t>
  </si>
  <si>
    <t>건축 8-2-5</t>
  </si>
  <si>
    <t>3403243D2166BB283A53E852C50E34D3153C913DB1822CB548791F8211452E2D</t>
  </si>
  <si>
    <t>3403243D2166BB283A53E852C50E34D3153C913DB1822CB548791F8211452D04</t>
  </si>
  <si>
    <t>3403243D2166BB283A53E852C50E3513903B318D338B48728C2D01001</t>
  </si>
  <si>
    <t>메탈스터드설치  C-STUD,100*45*0.8t  M2  건축 8-2-5   ( 호표 117 )</t>
  </si>
  <si>
    <t>3403243D2166BB283A53991D10BD</t>
  </si>
  <si>
    <t>메탈스터드설치</t>
  </si>
  <si>
    <t>C-STUD,100*45*0.8t</t>
  </si>
  <si>
    <t>호표 117</t>
  </si>
  <si>
    <t>C-RUNNER</t>
  </si>
  <si>
    <t>102*40*0.8t</t>
  </si>
  <si>
    <t>자재 110</t>
  </si>
  <si>
    <t>3323FF36E16808FA2C1F040BF466105CF351</t>
  </si>
  <si>
    <t>3403243D2166BB283A53991D10BD3323FF36E16808FA2C1F040BF466105CF351</t>
  </si>
  <si>
    <t>C-STUD</t>
  </si>
  <si>
    <t>100*45*0.8t</t>
  </si>
  <si>
    <t>자재 111</t>
  </si>
  <si>
    <t>3323FF36E16808FA2C1F040BF466105CF1AC</t>
  </si>
  <si>
    <t>3403243D2166BB283A53991D10BD3323FF36E16808FA2C1F040BF466105CF1AC</t>
  </si>
  <si>
    <t>STUD-SPACER</t>
  </si>
  <si>
    <t>SP-65,75</t>
  </si>
  <si>
    <t>자재 109</t>
  </si>
  <si>
    <t>3323FF36E16808FA2C1F040BF4661028A483</t>
  </si>
  <si>
    <t>3403243D2166BB283A53991D10BD3323FF36E16808FA2C1F040BF4661028A483</t>
  </si>
  <si>
    <t>CORNER BEAD</t>
  </si>
  <si>
    <t>40*40*0.5t</t>
  </si>
  <si>
    <t>자재 108</t>
  </si>
  <si>
    <t>3323FF36E16808FA2C1F040BF4661028D5E8</t>
  </si>
  <si>
    <t>3403243D2166BB283A53991D10BD3323FF36E16808FA2C1F040BF4661028D5E8</t>
  </si>
  <si>
    <t>RUNNER 고정용 핀</t>
  </si>
  <si>
    <t>NK-27</t>
  </si>
  <si>
    <t>자재 178</t>
  </si>
  <si>
    <t>3323FE34816DE1F39829C61C2986F7880F04</t>
  </si>
  <si>
    <t>3403243D2166BB283A53991D10BD3323FE34816DE1F39829C61C2986F7880F04</t>
  </si>
  <si>
    <t>Metal Screw</t>
  </si>
  <si>
    <t>#8, ∮4.2*13mm</t>
  </si>
  <si>
    <t>자재 158</t>
  </si>
  <si>
    <t>3323FE34816DEAD70ACE72EBD27C0E11DD1E</t>
  </si>
  <si>
    <t>3403243D2166BB283A53991D10BD3323FE34816DEAD70ACE72EBD27C0E11DD1E</t>
  </si>
  <si>
    <t>집섬스크류</t>
  </si>
  <si>
    <t>#7, 4.0*31.8mm</t>
  </si>
  <si>
    <t>자재 156</t>
  </si>
  <si>
    <t>3323FE34816DEAD70ACE72EBD27C0F38E7E9</t>
  </si>
  <si>
    <t>3403243D2166BB283A53991D10BD3323FE34816DEAD70ACE72EBD27C0F38E7E9</t>
  </si>
  <si>
    <t>#7, 4.0*44.5mm</t>
  </si>
  <si>
    <t>자재 157</t>
  </si>
  <si>
    <t>3323FE34816DEAD70ACE72EBD27C0F38E7EB</t>
  </si>
  <si>
    <t>3403243D2166BB283A53991D10BD3323FE34816DEAD70ACE72EBD27C0F38E7EB</t>
  </si>
  <si>
    <t>3403243D2166BB283A53991D10BD3403243D2166BB283A53E852C50E</t>
  </si>
  <si>
    <t>건식벽체설치[D1]  C-STUD,100*45*0.8t,GS 12.5T*2겹,양면,  M2     ( 호표 118 )</t>
  </si>
  <si>
    <t>3403243D2166BB283A53991C73CF3403243D2166BB283A53991D10BD</t>
  </si>
  <si>
    <t>석고판 설치(나사고정+접착제)</t>
  </si>
  <si>
    <t>벽, 일반석고12.5T*2겹 붙임</t>
  </si>
  <si>
    <t>호표 191</t>
  </si>
  <si>
    <t>3403213AA1305C46A3644C99071D</t>
  </si>
  <si>
    <t>3403243D2166BB283A53991C73CF3403213AA1305C46A3644C99071D</t>
  </si>
  <si>
    <t>건식벽체설치[D2]  ㅁ-30*30,@450*600,THK9.5 일반석고보드 2겹,일면  M2     ( 호표 119 )</t>
  </si>
  <si>
    <t>3403243D2166BB283A53991C73CC3403273131458BD6B78A118D1374</t>
  </si>
  <si>
    <t>벽, 일반석고9.5T*2겹 붙임</t>
  </si>
  <si>
    <t>호표 188</t>
  </si>
  <si>
    <t>3403213AA1305C46A3644C990550</t>
  </si>
  <si>
    <t>3403243D2166BB283A53991C73CC3403213AA1305C46A3644C990550</t>
  </si>
  <si>
    <t>건식벽체설치[C3]  ㅁ-30x30x1.6t 아연도금,THK9 CRC보드 2겹,일면  M2     ( 호표 120 )</t>
  </si>
  <si>
    <t>3403243D2166BB283A53991C73CD3403243D01BCBF32CA732E6DDE8D</t>
  </si>
  <si>
    <t>벽, CRC보드9.0T*2겹 붙임</t>
  </si>
  <si>
    <t>호표 189</t>
  </si>
  <si>
    <t>3403213AA1305C46A3644C990552</t>
  </si>
  <si>
    <t>3403243D2166BB283A53991C73CD3403213AA1305C46A3644C990552</t>
  </si>
  <si>
    <t>건식벽체설치[AGD1,L:1400*H:900]  ㅁ-50x50x2.3t 아연도금,단열재T:50,내수합판T:12*2겹+MDF 9T*2겹 THK3 SUS SHT 헤어라인마감  EA     ( 호표 121 )</t>
  </si>
  <si>
    <t>3403243D2166BB283A53991C73CA3403243D01BCBF32CA732E6DDCD9</t>
  </si>
  <si>
    <t>압출발포폴리스티렌 접착제 붙이기 - 벽</t>
  </si>
  <si>
    <t>비중 0.03, 50mm</t>
  </si>
  <si>
    <t>호표 199</t>
  </si>
  <si>
    <t>3403213AD1871136DFA8F193CA28</t>
  </si>
  <si>
    <t>3403243D2166BB283A53991C73CA3403213AD1871136DFA8F193CA28</t>
  </si>
  <si>
    <t>MDF붙임</t>
  </si>
  <si>
    <t>벽. 9.0T*2겹</t>
  </si>
  <si>
    <t>호표 186</t>
  </si>
  <si>
    <t>3403213AA133100AFDD93F7935A0</t>
  </si>
  <si>
    <t>3403243D2166BB283A53991C73CA3403213AA133100AFDD93F7935A0</t>
  </si>
  <si>
    <t>내수합판붙임(벽)</t>
  </si>
  <si>
    <t>12.0T*2겹</t>
  </si>
  <si>
    <t>호표 197</t>
  </si>
  <si>
    <t>3403213AA136E761AFA5461EC02C</t>
  </si>
  <si>
    <t>3403243D2166BB283A53991C73CA3403213AA136E761AFA5461EC02C</t>
  </si>
  <si>
    <t>3403243D2166BB283A53991C73CA3403243D01BCBF32CA732AD13562</t>
  </si>
  <si>
    <t>건식벽체설치[화장실오픈면]  ㅁ-30*30,@450*600,THK9.5 방수석고보드2겹,비닐페인트 도장(지정색),일면  M2     ( 호표 122 )</t>
  </si>
  <si>
    <t>3403243D2166BB283A53991C707A3403273131458BD6B78A118D1374</t>
  </si>
  <si>
    <t>벽, 방수석고9.5T*2겹 붙임</t>
  </si>
  <si>
    <t>호표 190</t>
  </si>
  <si>
    <t>3403213AA1305C46A3644C990676</t>
  </si>
  <si>
    <t>3403243D2166BB283A53991C707A3403213AA1305C46A3644C990676</t>
  </si>
  <si>
    <t>3403243D2166BB283A53991C707A34032034D15C59D1ECB14FAC5C87</t>
  </si>
  <si>
    <t>AGD01[1.건축공사]  1.600 x 3.000 = 4.800,현장설치도  EA     ( 호표 123 )</t>
  </si>
  <si>
    <t>알루미늄 커튼월(단열)</t>
  </si>
  <si>
    <t>불소수지 60mm*150mm</t>
  </si>
  <si>
    <t>자재 116</t>
  </si>
  <si>
    <t>3323FF36E1691199B8A49A1058C011705514</t>
  </si>
  <si>
    <t>34032239110C30FFC14BD2A1084A3323FF36E1691199B8A49A1058C011705514</t>
  </si>
  <si>
    <t>AGD02[1.건축공사]  2.750 x 2.700 = 7.425,현장설치도  EA     ( 호표 124 )</t>
  </si>
  <si>
    <t>34032239110C30FFC14BD2A108483323FF36E1691199B8A49A1058C011705514</t>
  </si>
  <si>
    <t>FSD01[1.건축공사]  2.300 x 2.655 = 6.106,[지정색 방염시트],현장설치도  EA     ( 호표 125 )</t>
  </si>
  <si>
    <t>인테리어필름</t>
  </si>
  <si>
    <t>자재 91</t>
  </si>
  <si>
    <t>3323FF36E16808F90577D371BDCD17351FC5</t>
  </si>
  <si>
    <t>34032239110C30FFC14BD2A1084E3323FF36E16808F90577D371BDCD17351FC5</t>
  </si>
  <si>
    <t>GD01[1.건축공사]  7.766 x 2.800 = 21.744  EA     ( 호표 126 )</t>
  </si>
  <si>
    <t>스텐창호(헤어라인)-문틀</t>
  </si>
  <si>
    <t>150*40*1.2T</t>
  </si>
  <si>
    <t>m</t>
  </si>
  <si>
    <t>자재 220</t>
  </si>
  <si>
    <t>34032239110EFE328FADF4FBAC39</t>
  </si>
  <si>
    <t>34032239110C30FFC14BD2A1084C34032239110EFE328FADF4FBAC39</t>
  </si>
  <si>
    <t>스텐창호(헤어라인)- 중간틀</t>
  </si>
  <si>
    <t>150*40*1.5T</t>
  </si>
  <si>
    <t>자재 221</t>
  </si>
  <si>
    <t>34032239110EFE328FADF7B7A633</t>
  </si>
  <si>
    <t>34032239110C30FFC14BD2A1084C34032239110EFE328FADF7B7A633</t>
  </si>
  <si>
    <t>스텐창호(헤어라인)-밑틀</t>
  </si>
  <si>
    <t>자재 222</t>
  </si>
  <si>
    <t>34032239110EFE328FADF6ACDD06</t>
  </si>
  <si>
    <t>34032239110C30FFC14BD2A1084C34032239110EFE328FADF6ACDD06</t>
  </si>
  <si>
    <t>GD02A[1.건축공사]  4.000 x 2.500 = 10.000  EA     ( 호표 127 )</t>
  </si>
  <si>
    <t>34032239110C30FFC14BD2A1084234032239110EFE328FADF4FBAC39</t>
  </si>
  <si>
    <t>34032239110C30FFC14BD2A1084234032239110EFE328FADF7B7A633</t>
  </si>
  <si>
    <t>34032239110C30FFC14BD2A1084234032239110EFE328FADF6ACDD06</t>
  </si>
  <si>
    <t>GD02B[1.건축공사]  6.025 x 2.500 = 15.062  EA     ( 호표 128 )</t>
  </si>
  <si>
    <t>34032239110C30FFC14BD2A1095334032239110EFE328FADF4FBAC39</t>
  </si>
  <si>
    <t>34032239110C30FFC14BD2A1095334032239110EFE328FADF7B7A633</t>
  </si>
  <si>
    <t>MVW01[1.건축공사]  12.000 x 2.800 = 33.600  EA     ( 호표 129 )</t>
  </si>
  <si>
    <t>무빙월</t>
  </si>
  <si>
    <t>12,000 * 2,800 (9장+도어1)</t>
  </si>
  <si>
    <t>자재 123</t>
  </si>
  <si>
    <t>3323FF36E169119A5637CA8882B2E9747AFB</t>
  </si>
  <si>
    <t>34032239110C30FFC14BD2A109513323FF36E169119A5637CA8882B2E9747AFB</t>
  </si>
  <si>
    <t>MVW02[1.건축공사]  11.213 x 2.500 = 28.032  EA     ( 호표 130 )</t>
  </si>
  <si>
    <t>11,175 * 2,800 (9장+도어1)</t>
  </si>
  <si>
    <t>자재 124</t>
  </si>
  <si>
    <t>3323FF36E169119A5637CA8882B2E9747AFA</t>
  </si>
  <si>
    <t>34032239110C30FFC14BD2A109573323FF36E169119A5637CA8882B2E9747AFA</t>
  </si>
  <si>
    <t>PD01[1.건축공사]  1.004 x 2.168 = 2.176,[지정색 방염시트],현장설치도  EA     ( 호표 131 )</t>
  </si>
  <si>
    <t>편개여닫이문(문틀포함)</t>
  </si>
  <si>
    <t>W900~1100*H2500~2800*D240.부속철물및 손끼임방지고무 포함</t>
  </si>
  <si>
    <t>자재 119</t>
  </si>
  <si>
    <t>3323FF36E1691199B8A03F21B6303A3598A2</t>
  </si>
  <si>
    <t>34032239110C30FFC14BD2A109553323FF36E1691199B8A03F21B6303A3598A2</t>
  </si>
  <si>
    <t>34032239110C30FFC14BD2A109553323FF36E16808F90577D371BDCD17351FC5</t>
  </si>
  <si>
    <t>PD02[1.건축공사]  1.004 x 2.168 = 2.176,[지정색 방염시트],현장설치도  EA     ( 호표 132 )</t>
  </si>
  <si>
    <t>34032239110C30FFC14BD2A1095B3323FF36E1691199B8A03F21B6303A3598A2</t>
  </si>
  <si>
    <t>34032239110C30FFC14BD2A1095B3323FF36E16808F90577D371BDCD17351FC5</t>
  </si>
  <si>
    <t>PD03[1.건축공사]  1.400 x 2.800 = 3.920,[지정색 방염시트],현장설치도  EA     ( 호표 133 )</t>
  </si>
  <si>
    <t>양개미닫이문(문틀포함)</t>
  </si>
  <si>
    <t>W1800~2100*H2500~2800*D240.부속철물및 손끼임방지고무 포함</t>
  </si>
  <si>
    <t>자재 120</t>
  </si>
  <si>
    <t>3323FF36E1691199B8A03F21B6303A359A50</t>
  </si>
  <si>
    <t>34032239110C30FFC14BD2A10A783323FF36E1691199B8A03F21B6303A359A50</t>
  </si>
  <si>
    <t>34032239110C30FFC14BD2A10A783323FF36E16808F90577D371BDCD17351FC5</t>
  </si>
  <si>
    <t>PD04[1.건축공사]  1.467 x 2.800 = 4.107,[지정색 방염시트],현장설치도  EA     ( 호표 134 )</t>
  </si>
  <si>
    <t>34032239110C30FFC14BD2A10A7A3323FF36E1691199B8A03F21B6303A359A50</t>
  </si>
  <si>
    <t>34032239110C30FFC14BD2A10A7A3323FF36E16808F90577D371BDCD17351FC5</t>
  </si>
  <si>
    <t>SD01[1.건축공사]  0.600 x 1.200 = 0.720,[지정색 방염시트],현장설치도  EA     ( 호표 135 )</t>
  </si>
  <si>
    <t>34032239110C30FFC14BD2A10A7C3323FF36E16808F90577D371BDCD17351FC5</t>
  </si>
  <si>
    <t>기존 소화전  0.650 x 1.200 = 0.780,[지정색 방염시트],현장설치도  EA     ( 호표 136 )</t>
  </si>
  <si>
    <t>34032239110C30FFC14BD2A10A7E3323FF36E16808F90577D371BDCD17351FC5</t>
  </si>
  <si>
    <t>도어록 설치 / 일반도어록 목재창호  재료비 별도  개소  건축 10-2-3   ( 호표 137 )</t>
  </si>
  <si>
    <t>건축 10-2-3</t>
  </si>
  <si>
    <t>창호공</t>
  </si>
  <si>
    <t>노임 14</t>
  </si>
  <si>
    <t>34D3153C913DB1822CB548791F8211452F30</t>
  </si>
  <si>
    <t>34032239618FD369ABAA20A38D0034D3153C913DB1822CB548791F8211452F30</t>
  </si>
  <si>
    <t>34032239618FD369ABAA20A38D003513903B318D338B48728C2D01001</t>
  </si>
  <si>
    <t>플로어힌지 설치  재료비 별도  개소  건축 10-2-2   ( 호표 138 )</t>
  </si>
  <si>
    <t>건축 10-2-2</t>
  </si>
  <si>
    <t>34032239618C1D35573E658887AF34D3153C913DB1822CB548791F8211452F30</t>
  </si>
  <si>
    <t>34032239618C1D35573E658887AF34D3153C913DB1822CB548791F8211452D04</t>
  </si>
  <si>
    <t>34032239618C1D35573E658887AF3513903B318D338B48728C2D01001</t>
  </si>
  <si>
    <t>창호주위 모르타르 충전    M  건축 9-3-1   ( 호표 139 )</t>
  </si>
  <si>
    <t>건축 9-3-1</t>
  </si>
  <si>
    <t>34032239618A6EB2A5134B49291334D3153C913DB1822CB548791F8211452F33</t>
  </si>
  <si>
    <t>34032239618A6EB2A5134B49291334D3153C913DB1822CB548791F8211452D04</t>
  </si>
  <si>
    <t>34032239618A6EB2A5134B4929133513903B318D338B48728C2D01001</t>
  </si>
  <si>
    <t>34032239618A6EB2A5134B4929133323FF36E16FB99EF849D93125533662495F</t>
  </si>
  <si>
    <t>34032239618A6EB2A5134B4929133303333CB11BBF3E39ECDE9BBB51F79F9FF6</t>
  </si>
  <si>
    <t>창호유리설치 / 판유리  유리두께 12mm 이하  M2  건축 10-3-1   ( 호표 140 )</t>
  </si>
  <si>
    <t>건축 10-3-1</t>
  </si>
  <si>
    <t>유리공</t>
  </si>
  <si>
    <t>노임 15</t>
  </si>
  <si>
    <t>34D3153C913DB1822CB548791F8211452F31</t>
  </si>
  <si>
    <t>3403223971953BDAE7B5FA34508834D3153C913DB1822CB548791F8211452F31</t>
  </si>
  <si>
    <t>3403223971953BDAE7B5FA34508834D3153C913DB1822CB548791F8211452D04</t>
  </si>
  <si>
    <t>방습거울설치  1325x1190*5mm,SST몰딩,접착시공  개     ( 호표 141 )</t>
  </si>
  <si>
    <t>거울</t>
  </si>
  <si>
    <t>5mm</t>
  </si>
  <si>
    <t>자재 219</t>
  </si>
  <si>
    <t>3343AB31F16F9995B5AD505A8D4379F27105</t>
  </si>
  <si>
    <t>3403223991466A784226498DBFBD3343AB31F16F9995B5AD505A8D4379F27105</t>
  </si>
  <si>
    <t>욕실거울 설치</t>
  </si>
  <si>
    <t>1.5㎡ 미만</t>
  </si>
  <si>
    <t>호표 221</t>
  </si>
  <si>
    <t>34C3783421A2E71C72277DE1E532</t>
  </si>
  <si>
    <t>3403223991466A784226498DBFBD34C3783421A2E71C72277DE1E532</t>
  </si>
  <si>
    <t>방습거울설치  1725x1190*5mm,SST몰딩,접착시공  개     ( 호표 142 )</t>
  </si>
  <si>
    <t>3403223991466A784226498DBFBC3343AB31F16F9995B5AD505A8D4379F27105</t>
  </si>
  <si>
    <t>3403223991466A784226498DBFBC34C3783421A2E71C72277DE1E532</t>
  </si>
  <si>
    <t>바탕 고르기  벽, 24mm 이하 기준, 45m2/일당  M2  건축 3-1-1   ( 호표 143 )</t>
  </si>
  <si>
    <t>3403233F71DF83548F07E9E4E84E</t>
  </si>
  <si>
    <t>벽, 24mm 이하 기준, 45m2/일당</t>
  </si>
  <si>
    <t>호표 143</t>
  </si>
  <si>
    <t>건축 3-1-1</t>
  </si>
  <si>
    <t>3403233F71DF83548F07E9E4E84E34D3153C913DB1822CB548791F8211452F33</t>
  </si>
  <si>
    <t>3403233F71DF83548F07E9E4E84E34D3153C913DB1822CB548791F8211452D04</t>
  </si>
  <si>
    <t>3403233F71DF83548F07E9E4E84E3513903B318D338B48728C2D01001</t>
  </si>
  <si>
    <t>바탕 고르기  바닥, 24mm 이하 기준, 62m2/일당  M2  건축 3-1-1   ( 호표 144 )</t>
  </si>
  <si>
    <t>3403233F71DF83548F07EA8A4D5B34D3153C913DB1822CB548791F8211452F33</t>
  </si>
  <si>
    <t>3403233F71DF83548F07EA8A4D5B34D3153C913DB1822CB548791F8211452D04</t>
  </si>
  <si>
    <t>3403233F71DF83548F07EA8A4D5B3513903B318D338B48728C2D01001</t>
  </si>
  <si>
    <t>바탕 고르기  벽, 15mm, 45m2/일당  M2  건축 3-1-1   ( 호표 145 )</t>
  </si>
  <si>
    <t>3403233F71DF83548D5B3F53E852</t>
  </si>
  <si>
    <t>벽, 15mm, 45m2/일당</t>
  </si>
  <si>
    <t>호표 145</t>
  </si>
  <si>
    <t>3403233F71DF83548D5B3F53E85234032935E1A46FAF16E02B79BE73</t>
  </si>
  <si>
    <t>3403233F71DF83548D5B3F53E8523403233F71DF83548F07E9E4E84E</t>
  </si>
  <si>
    <t>타일 붙임 / 접착 붙이기  벽, 타일 0.11∼0.20m2 이하, 26m2/일당  M2  건축 3-2-3   ( 호표 146 )</t>
  </si>
  <si>
    <t>3403233F71DF81A8C2C97EB13DA2</t>
  </si>
  <si>
    <t>타일 붙임 / 접착 붙이기</t>
  </si>
  <si>
    <t>벽, 타일 0.11∼0.20m2 이하, 26m2/일당</t>
  </si>
  <si>
    <t>호표 146</t>
  </si>
  <si>
    <t>건축 3-2-3</t>
  </si>
  <si>
    <t>타일공</t>
  </si>
  <si>
    <t>노임 18</t>
  </si>
  <si>
    <t>34D3153C913DB1822CB548791F8211452F3C</t>
  </si>
  <si>
    <t>3403233F71DF81A8C2C97EB13DA234D3153C913DB1822CB548791F8211452F3C</t>
  </si>
  <si>
    <t>3403233F71DF81A8C2C97EB13DA234D3153C913DB1822CB548791F8211452D04</t>
  </si>
  <si>
    <t>3403233F71DF81A8C2C97EB13DA23513903B318D338B48728C2D01001</t>
  </si>
  <si>
    <t>타일접착붙임(도기질:300*600)  벽,바탕몰탈15mm+접착붙임(백색줄눈)  M2  건축 3-2-3   ( 호표 147 )</t>
  </si>
  <si>
    <t>3403233F71DF81A8C2C97EC0A6AC34032935E1A46FAF16E02B79BE73</t>
  </si>
  <si>
    <t>3403233F71DF81A8C2C97EC0A6AC3403233F71DF83548D5B3F53E852</t>
  </si>
  <si>
    <t>도기질타일</t>
  </si>
  <si>
    <t>300*600*9.8</t>
  </si>
  <si>
    <t>자재 66</t>
  </si>
  <si>
    <t>3323FF36E16D8AF1EAACC45E66991E94F14F</t>
  </si>
  <si>
    <t>3403233F71DF81A8C2C97EC0A6AC3323FF36E16D8AF1EAACC45E66991E94F14F</t>
  </si>
  <si>
    <t>에폭시접착제</t>
  </si>
  <si>
    <t>에폭시접착제, 세라믹타일용</t>
  </si>
  <si>
    <t>자재 185</t>
  </si>
  <si>
    <t>3323FE34B13F98215D5F98DC12C46C83BDA0</t>
  </si>
  <si>
    <t>3403233F71DF81A8C2C97EC0A6AC3323FE34B13F98215D5F98DC12C46C83BDA0</t>
  </si>
  <si>
    <t>3403233F71DF81A8C2C97EC0A6AC3403233F71DF81A8C2C97EB13DA2</t>
  </si>
  <si>
    <t>타일시멘트</t>
  </si>
  <si>
    <t>타일시멘트, 줄눈용, 백색</t>
  </si>
  <si>
    <t>자재 59</t>
  </si>
  <si>
    <t>3323FF36E16FB99EF849D931255330D38CA7</t>
  </si>
  <si>
    <t>3403233F71DF81A8C2C97EC0A6AC3323FF36E16FB99EF849D931255330D38CA7</t>
  </si>
  <si>
    <t>타일줄눈 설치 / 벽면</t>
  </si>
  <si>
    <t>타일규격 m2, 0.11 ~ 0.20 이하</t>
  </si>
  <si>
    <t>호표 148</t>
  </si>
  <si>
    <t>3403233F71DF8A850D5BCC0E81B0</t>
  </si>
  <si>
    <t>3403233F71DF81A8C2C97EC0A6AC3403233F71DF8A850D5BCC0E81B0</t>
  </si>
  <si>
    <t>타일줄눈 설치 / 벽면  타일규격 m2, 0.11 ~ 0.20 이하  M2  건축 3-1-2   ( 호표 148 )</t>
  </si>
  <si>
    <t>건축 3-1-2</t>
  </si>
  <si>
    <t>줄눈공</t>
  </si>
  <si>
    <t>노임 22</t>
  </si>
  <si>
    <t>34D3153C913DB1822CB548791F8211452E29</t>
  </si>
  <si>
    <t>3403233F71DF8A850D5BCC0E81B034D3153C913DB1822CB548791F8211452E29</t>
  </si>
  <si>
    <t>타일줄눈 설치 / 바닥면  타일규격 m2, 0.04 ∼ 0.10 이하  M2  건축 3-1-2   ( 호표 149 )</t>
  </si>
  <si>
    <t>3403233F71DF8A850D5BCC0878E4</t>
  </si>
  <si>
    <t>타일줄눈 설치 / 바닥면</t>
  </si>
  <si>
    <t>타일규격 m2, 0.04 ∼ 0.10 이하</t>
  </si>
  <si>
    <t>호표 149</t>
  </si>
  <si>
    <t>3403233F71DF8A850D5BCC0878E434D3153C913DB1822CB548791F8211452E29</t>
  </si>
  <si>
    <t>타일압착붙임(자기질:300*300*8)  바닥, 바탕32mm+압착5mm(타일C, 백색줄눈)  M2     ( 호표 150 )</t>
  </si>
  <si>
    <t>3403233F71DDD7A5B949369C730934032935E1A46FAF16E02B79BE73</t>
  </si>
  <si>
    <t>3403233F71DDD7A5B949369C73093403233F71DF83548F07EA8A4D5B</t>
  </si>
  <si>
    <t>자기질타일</t>
  </si>
  <si>
    <t>자기질타일, 무유, 300*300*8~11mm</t>
  </si>
  <si>
    <t>자재 65</t>
  </si>
  <si>
    <t>3323FF36E16D8AF1EAACC45E6ED458EC7649</t>
  </si>
  <si>
    <t>3403233F71DDD7A5B949369C73093323FF36E16D8AF1EAACC45E6ED458EC7649</t>
  </si>
  <si>
    <t>압착 붙이기, 바닥면, 바름두께 5mm</t>
  </si>
  <si>
    <t>0.04∼0.10 이하, 타일C, 백색줄눈</t>
  </si>
  <si>
    <t>호표 152</t>
  </si>
  <si>
    <t>3403233F71DDD7A49571143EF666</t>
  </si>
  <si>
    <t>3403233F71DDD7A5B949369C73093403233F71DDD7A49571143EF666</t>
  </si>
  <si>
    <t>타일 붙임 / 압착 붙이기  바닥, 타일 0.04 ~ 0.10m2 이하, 18m2/일당  M2  건축 3-2-2   ( 호표 151 )</t>
  </si>
  <si>
    <t>3403233F71DDD7A5B94A6C2C6A82</t>
  </si>
  <si>
    <t>타일 붙임 / 압착 붙이기</t>
  </si>
  <si>
    <t>바닥, 타일 0.04 ~ 0.10m2 이하, 18m2/일당</t>
  </si>
  <si>
    <t>호표 151</t>
  </si>
  <si>
    <t>건축 3-2-2</t>
  </si>
  <si>
    <t>3403233F71DDD7A5B94A6C2C6A8234D3153C913DB1822CB548791F8211452F3C</t>
  </si>
  <si>
    <t>3403233F71DDD7A5B94A6C2C6A8234D3153C913DB1822CB548791F8211452D04</t>
  </si>
  <si>
    <t>3403233F71DDD7A5B94A6C2C6A823513903B318D338B48728C2D02002</t>
  </si>
  <si>
    <t>압착 붙이기, 바닥면, 바름두께 5mm  0.04∼0.10 이하, 타일C, 백색줄눈  M2  건축 3-2-2, -1-2   ( 호표 152 )</t>
  </si>
  <si>
    <t>건축 3-2-2, -1-2</t>
  </si>
  <si>
    <t>타일시멘트, 압착용, 회색</t>
  </si>
  <si>
    <t>자재 58</t>
  </si>
  <si>
    <t>3323FF36E16FB99EF849D931255330DCE018</t>
  </si>
  <si>
    <t>3403233F71DDD7A49571143EF6663323FF36E16FB99EF849D931255330DCE018</t>
  </si>
  <si>
    <t>3403233F71DDD7A49571143EF6663323FF36E16FB99EF849D931255330D38CA7</t>
  </si>
  <si>
    <t>3403233F71DDD7A49571143EF6663403233F71DDD7A5B94A6C2C6A82</t>
  </si>
  <si>
    <t>3403233F71DDD7A49571143EF6663403233F71DF8A850D5BCC0878E4</t>
  </si>
  <si>
    <t>모르타르비빔 - 돌붙임(바닥)  배합용적비 1:3, 시멘트, 모래 별도  M3  건축 9-1-1   ( 호표 153 )</t>
  </si>
  <si>
    <t>3403233F410A5F209FC84BE22C83</t>
  </si>
  <si>
    <t>모르타르비빔 - 돌붙임(바닥)</t>
  </si>
  <si>
    <t>호표 153</t>
  </si>
  <si>
    <t>3403233F410A5F209FC84BE22C833323FF36E16FB99EF849D93125533662495F</t>
  </si>
  <si>
    <t>3403233F410A5F209FC84BE22C833303333CB11BBF3E39ECDE9BBB51F79F9FF6</t>
  </si>
  <si>
    <t>3403233F410A5F209FC84BE22C8334032935E1A46FAF16E028A43931</t>
  </si>
  <si>
    <t>석재판붙임(앵커지지 공법, 줄눈포함)  석재판 규격 0.3m2 초과~0.8m2 이하  M2  공통 7-4-2   ( 호표 154 )</t>
  </si>
  <si>
    <t>3403233F410B608A3115C93DB0FD</t>
  </si>
  <si>
    <t>석재판붙임(앵커지지 공법, 줄눈포함)</t>
  </si>
  <si>
    <t>석재판 규격 0.3m2 초과~0.8m2 이하</t>
  </si>
  <si>
    <t>호표 154</t>
  </si>
  <si>
    <t>공통 7-4-2</t>
  </si>
  <si>
    <t>석공</t>
  </si>
  <si>
    <t>노임 21</t>
  </si>
  <si>
    <t>34D3153C913DB1822CB548791F8211452E2E</t>
  </si>
  <si>
    <t>3403233F410B608A3115C93DB0FD34D3153C913DB1822CB548791F8211452E2E</t>
  </si>
  <si>
    <t>3403233F410B608A3115C93DB0FD34D3153C913DB1822CB548791F8211452D04</t>
  </si>
  <si>
    <t>3403233F410B608A3115C93DB0FD3513903B318D338B48728C2D01001</t>
  </si>
  <si>
    <t>화강석붙임(건식/앵커, 물갈기)  벽, 포천석 30mm  M2  공통 7-4-2   ( 호표 155 )</t>
  </si>
  <si>
    <t>자연석판석</t>
  </si>
  <si>
    <t>자연석판석, 물갈기, 30mm, 포천석판재</t>
  </si>
  <si>
    <t>자재 63</t>
  </si>
  <si>
    <t>3323FF36E16D8AF1EAAA1A9EEC83A6359C3B</t>
  </si>
  <si>
    <t>3403233F410B608A3117F50ACF733323FF36E16D8AF1EAAA1A9EEC83A6359C3B</t>
  </si>
  <si>
    <t>3403233F410B608A3117F50ACF733403233F410B608A3115C93DB0FD</t>
  </si>
  <si>
    <t>습식공법 - 화강석  바닥, 자재 별도  M2  공통 7-4-1   ( 호표 156 )</t>
  </si>
  <si>
    <t>3403233F4109BA642935AA68078E</t>
  </si>
  <si>
    <t>습식공법 - 화강석</t>
  </si>
  <si>
    <t>바닥, 자재 별도</t>
  </si>
  <si>
    <t>호표 156</t>
  </si>
  <si>
    <t>공통 7-4-1</t>
  </si>
  <si>
    <t>3403233F4109BA642935AA68078E34D3153C913DB1822CB548791F8211452E2E</t>
  </si>
  <si>
    <t>3403233F4109BA642935AA68078E34D3153C913DB1822CB548791F8211452D04</t>
  </si>
  <si>
    <t>인력품의 1%</t>
  </si>
  <si>
    <t>3403233F4109BA642935AA68078E3513903B318D338B48728C2D01001</t>
  </si>
  <si>
    <t>화강석붙임(습식, 물갈기)  바닥, 포천석 30mm, 모르타르 30mm  M2  공통 7-4-1   ( 호표 157 )</t>
  </si>
  <si>
    <t>3403233F4109BA642937546A86E83323FF36E16D8AF1EAAA1A9EEC83A6359C3B</t>
  </si>
  <si>
    <t>3403233F4109BA642937546A86E83403233F410A5F209FC84BE22C83</t>
  </si>
  <si>
    <t>3403233F4109BA642937546A86E83403233F4109BA642935AA68078E</t>
  </si>
  <si>
    <t>인조대리석 세면대  (200+600+250). ㅁ50*50*1.6t(아연도)+인조대리석  M  제주교육청   ( 호표 158 )</t>
  </si>
  <si>
    <t>3403233F4109BD3AB60E02B780903403243D01BCBF32CA732E6DDCDF</t>
  </si>
  <si>
    <t>L1600</t>
  </si>
  <si>
    <t>자재 127</t>
  </si>
  <si>
    <t>3323FF36E1665DD0FDB7C4E270243E298C05</t>
  </si>
  <si>
    <t>3403233F4109BD3AB60E02B780903323FF36E1665DD0FDB7C4E270243E298C05</t>
  </si>
  <si>
    <t>위생공</t>
  </si>
  <si>
    <t>노임 24</t>
  </si>
  <si>
    <t>34D3153C913DB1822CB548791F82114529A9</t>
  </si>
  <si>
    <t>3403233F4109BD3AB60E02B7809034D3153C913DB1822CB548791F82114529A9</t>
  </si>
  <si>
    <t>3403233F4109BD3AB60E02B7809034D3153C913DB1822CB548791F8211452D04</t>
  </si>
  <si>
    <t>3403233F4109BD3AB60E02B7809034032632D1124EE5C9CCD54C97B5</t>
  </si>
  <si>
    <t>화강석 소변기턱(습식, 물갈기)  마천석 150*30mm,몰탈30mm,코킹5*5  M  공통 7-4-1   ( 호표 159 )</t>
  </si>
  <si>
    <t>자연석판석, 물갈기, 30mm, 마천석판재</t>
  </si>
  <si>
    <t>자재 64</t>
  </si>
  <si>
    <t>3323FF36E16D8AF1EAAA1A9EEC83A634F039</t>
  </si>
  <si>
    <t>3403233F410D12C5C48AE6722A483323FF36E16D8AF1EAAA1A9EEC83A634F039</t>
  </si>
  <si>
    <t>3403233F410D12C5C48AE6722A483403233F410A5F209FC84BE22C83</t>
  </si>
  <si>
    <t>3403233F410D12C5C48AE6722A483403233F4109BA642935AA68078E</t>
  </si>
  <si>
    <t>3403233F410D12C5C48AE6722A4834032632D1124EE5C9CCD54C97B5</t>
  </si>
  <si>
    <t>화강석 세면기턱(습식, 물갈기)  마천석 150*30mm,몰탈30mm,코킹5*5  M     ( 호표 160 )</t>
  </si>
  <si>
    <t>3403233F410D12C5C48AE67229A03323FF36E16D8AF1EAAA1A9EEC83A634F039</t>
  </si>
  <si>
    <t>3403233F410D12C5C48AE67229A03403233F410A5F209FC84BE22C83</t>
  </si>
  <si>
    <t>3403233F410D12C5C48AE67229A03403233F4109BA642935AA68078E</t>
  </si>
  <si>
    <t>3403233F410D12C5C48AE67229A034032632D1124EE5C9CCD54C97B5</t>
  </si>
  <si>
    <t>화강석 양변기턱(습식, 물갈기)  마천석 150*30mm,몰탈30mm,코킹5*5  M  공통 7-4-1   ( 호표 161 )</t>
  </si>
  <si>
    <t>3403233F410D12C5C48AE67229A33323FF36E16D8AF1EAAA1A9EEC83A634F039</t>
  </si>
  <si>
    <t>3403233F410D12C5C48AE67229A33403233F410A5F209FC84BE22C83</t>
  </si>
  <si>
    <t>3403233F410D12C5C48AE67229A33403233F4109BA642935AA68078E</t>
  </si>
  <si>
    <t>3403233F410D12C5C48AE67229A334032632D1124EE5C9CCD54C97B5</t>
  </si>
  <si>
    <t>녹막이 페인트칠  철재면 1회 노무비  M2  건축 11-2-6   ( 호표 162 )</t>
  </si>
  <si>
    <t>3403203431592CD0378B1346D07A</t>
  </si>
  <si>
    <t>녹막이 페인트칠</t>
  </si>
  <si>
    <t>철재면 1회 노무비</t>
  </si>
  <si>
    <t>호표 162</t>
  </si>
  <si>
    <t>건축 11-2-6</t>
  </si>
  <si>
    <t>도장공</t>
  </si>
  <si>
    <t>노임 19</t>
  </si>
  <si>
    <t>34D3153C913DB1822CB548791F8211452F3D</t>
  </si>
  <si>
    <t>3403203431592CD0378B1346D07A34D3153C913DB1822CB548791F8211452F3D</t>
  </si>
  <si>
    <t>3403203431592CD0378B1346D07A34D3153C913DB1822CB548791F8211452D04</t>
  </si>
  <si>
    <t>공구손료 및 잡재료비</t>
  </si>
  <si>
    <t>3403203431592CD0378B1346D07A3513903B318D338B48728C2D01001</t>
  </si>
  <si>
    <t>녹막이 페인트칠 재료비(20년 품셈기준)  철재면, 1회, 1종  M2     ( 호표 163 )</t>
  </si>
  <si>
    <t>3403203431592CD0378A0C552121</t>
  </si>
  <si>
    <t>녹막이 페인트칠 재료비(20년 품셈기준)</t>
  </si>
  <si>
    <t>철재면, 1회, 1종</t>
  </si>
  <si>
    <t>호표 163</t>
  </si>
  <si>
    <t>방청페인트</t>
  </si>
  <si>
    <t>방청페인트, KSM6030-1종1류, 광명단페인트</t>
  </si>
  <si>
    <t>자재 202</t>
  </si>
  <si>
    <t>3323FE34B13EF36ECDA9D0C66595F9406B42</t>
  </si>
  <si>
    <t>3403203431592CD0378A0C5521213323FE34B13EF36ECDA9D0C66595F9406B42</t>
  </si>
  <si>
    <t>시너</t>
  </si>
  <si>
    <t>시너, KSM6060, 1종</t>
  </si>
  <si>
    <t>자재 207</t>
  </si>
  <si>
    <t>3323FE34B13EF3633A8CD2E0C3D5B4638031</t>
  </si>
  <si>
    <t>3403203431592CD0378A0C5521213323FE34B13EF3633A8CD2E0C3D5B4638031</t>
  </si>
  <si>
    <t>녹막이페인트 붓칠/철재면  철재면, 1회 1종  M2  건축 11-2-6   ( 호표 164 )</t>
  </si>
  <si>
    <t>3403203431592CD036E656B875143403203431592CD0378A0C552121</t>
  </si>
  <si>
    <t>3403203431592CD036E656B875143403203431592CD0378B1346D07A</t>
  </si>
  <si>
    <t>녹막이페인트 붓칠/철골면  철재면, 1회 1종  M2  건축 11-2-6   ( 호표 165 )</t>
  </si>
  <si>
    <t>3403203431592CD036E656B8740D3403203431592CD0378A0C552121</t>
  </si>
  <si>
    <t>3403203431592CD036E656B8740D3403203431592CD0378B1346D07A</t>
  </si>
  <si>
    <t>걸레받이용 페인트칠  붓칠 2회 노무비  M2  건축 11-2-10   ( 호표 166 )</t>
  </si>
  <si>
    <t>3403203401877BCDFC25286FAF99</t>
  </si>
  <si>
    <t>걸레받이용 페인트칠</t>
  </si>
  <si>
    <t>붓칠 2회 노무비</t>
  </si>
  <si>
    <t>호표 166</t>
  </si>
  <si>
    <t>건축 11-2-10</t>
  </si>
  <si>
    <t>3403203401877BCDFC25286FAF9934D3153C913DB1822CB548791F8211452F3D</t>
  </si>
  <si>
    <t>3403203401877BCDFC25286FAF9934D3153C913DB1822CB548791F8211452D04</t>
  </si>
  <si>
    <t>3403203401877BCDFC25286FAF993513903B318D338B48728C2D01001</t>
  </si>
  <si>
    <t>걸레받이용 페인트칠 재료비(20년 품셈기준)  붓칠, 2회  M2     ( 호표 167 )</t>
  </si>
  <si>
    <t>3403203401877BCDFC2529769FA3</t>
  </si>
  <si>
    <t>걸레받이용 페인트칠 재료비(20년 품셈기준)</t>
  </si>
  <si>
    <t>붓칠, 2회</t>
  </si>
  <si>
    <t>호표 167</t>
  </si>
  <si>
    <t>아크릴수지페인트</t>
  </si>
  <si>
    <t>아크릴수지페인트, KSM6020-2종1급, 흑색</t>
  </si>
  <si>
    <t>자재 201</t>
  </si>
  <si>
    <t>3323FE34B13EF36EC445DB8FB8C4614DB6C7</t>
  </si>
  <si>
    <t>3403203401877BCDFC2529769FA33323FE34B13EF36EC445DB8FB8C4614DB6C7</t>
  </si>
  <si>
    <t>3403203401877BCDFC2529769FA33323FE34B13EF3633A8CD2E0C3D5B4638031</t>
  </si>
  <si>
    <t>퍼티</t>
  </si>
  <si>
    <t>퍼티, 319퍼티, 회색</t>
  </si>
  <si>
    <t>자재 183</t>
  </si>
  <si>
    <t>3323FE34B13F98215D5DEEDBBAB6FF6B75D4</t>
  </si>
  <si>
    <t>3403203401877BCDFC2529769FA33323FE34B13F98215D5DEEDBBAB6FF6B75D4</t>
  </si>
  <si>
    <t>연마지</t>
  </si>
  <si>
    <t>연마지, #120~180, 230*280mm</t>
  </si>
  <si>
    <t>자재 179</t>
  </si>
  <si>
    <t>3323FE348162DCD860A09E28C841B9A60991</t>
  </si>
  <si>
    <t>3403203401877BCDFC2529769FA33323FE348162DCD860A09E28C841B9A60991</t>
  </si>
  <si>
    <t>걸레받이용 페인트칠(붓칠)  con'c,mortar면, 바탕만들기포함  M2  건축 11-2-10   ( 호표 168 )</t>
  </si>
  <si>
    <t>콘크리트·모르타르면 바탕만들기</t>
  </si>
  <si>
    <t>노무비</t>
  </si>
  <si>
    <t>호표 177</t>
  </si>
  <si>
    <t>34032035113603BF8EC73FE80BF2</t>
  </si>
  <si>
    <t>3403203401877BCDFC252A6D64A334032035113603BF8EC73FE80BF2</t>
  </si>
  <si>
    <t>3403203401877BCDFC252A6D64A33403203401877BCDFC2529769FA3</t>
  </si>
  <si>
    <t>3403203401877BCDFC252A6D64A33403203401877BCDFC25286FAF99</t>
  </si>
  <si>
    <t>수성페인트 롤러칠  2회 노무비  M2  건축 11-2-2   ( 호표 169 )</t>
  </si>
  <si>
    <t>3403203411AAAAC747C96CAEB750</t>
  </si>
  <si>
    <t>수성페인트 롤러칠</t>
  </si>
  <si>
    <t>2회 노무비</t>
  </si>
  <si>
    <t>호표 169</t>
  </si>
  <si>
    <t>건축 11-2-2</t>
  </si>
  <si>
    <t>3403203411AAAAC747C96CAEB75034D3153C913DB1822CB548791F8211452F3D</t>
  </si>
  <si>
    <t>3403203411AAAAC747C96CAEB75034D3153C913DB1822CB548791F8211452D04</t>
  </si>
  <si>
    <t>3403203411AAAAC747C96CAEB7503513903B318D338B48728C2D01001</t>
  </si>
  <si>
    <t>3403203411AAAAC74099F761B9EF</t>
  </si>
  <si>
    <t>천장 2회 노무비</t>
  </si>
  <si>
    <t>호표 170</t>
  </si>
  <si>
    <t>3403203411AAAAC74099F761B9EF34D3153C913DB1822CB548791F8211452F3D</t>
  </si>
  <si>
    <t>3403203411AAAAC74099F761B9EF34D3153C913DB1822CB548791F8211452D04</t>
  </si>
  <si>
    <t>3403203411AAAAC74099F761B9EF3513903B318D338B48728C2D02002</t>
  </si>
  <si>
    <t>인력품의 20%</t>
  </si>
  <si>
    <t>3403203411AAAAC74099F761B9EF3513903B318D338B48728C2D01001</t>
  </si>
  <si>
    <t>수성페인트 롤러칠 재료비  내부, 2회, 친환경페인트  M2     ( 호표 171 )</t>
  </si>
  <si>
    <t>3403203411AAAAC74248790D79F5</t>
  </si>
  <si>
    <t>수성페인트 롤러칠 재료비</t>
  </si>
  <si>
    <t>내부, 2회, 친환경페인트</t>
  </si>
  <si>
    <t>호표 171</t>
  </si>
  <si>
    <t>수성페인트</t>
  </si>
  <si>
    <t>수성페인트, 친환경(내부). 아이생 각수성</t>
  </si>
  <si>
    <t>자재 200</t>
  </si>
  <si>
    <t>3323FE34B13EF36EC44FDE3A6E5DCCCCFB74</t>
  </si>
  <si>
    <t>3403203411AAAAC74248790D79F53323FE34B13EF36EC44FDE3A6E5DCCCCFB74</t>
  </si>
  <si>
    <t>친환경수성페인트(롤러칠)  내벽 2회, con'c,mortar면, 바탕만들기포함  M2  건축 11-1-1,-2-2   ( 호표 172 )</t>
  </si>
  <si>
    <t>건축 11-1-1,-2-2</t>
  </si>
  <si>
    <t>con'c, mortar면 바탕만들기</t>
  </si>
  <si>
    <t>내부 친환경 노무비</t>
  </si>
  <si>
    <t>호표 181</t>
  </si>
  <si>
    <t>34032035113603BF8EC50E184DEC</t>
  </si>
  <si>
    <t>3403203411AAAAC74C49F8E24DA234032035113603BF8EC50E184DEC</t>
  </si>
  <si>
    <t>3403203411AAAAC74C49F8E24DA23403203411AAAAC74248790D79F5</t>
  </si>
  <si>
    <t>3403203411AAAAC74C49F8E24DA23403203411AAAAC747C96CAEB750</t>
  </si>
  <si>
    <t>친환경수성페인트(롤러칠)  내벽 2회, 석고보드면(줄퍼티), 바탕만들기포함  M2  건축 11-1-2,-2-2   ( 호표 173 )</t>
  </si>
  <si>
    <t>건축 11-1-2,-2-2</t>
  </si>
  <si>
    <t>석고보드면 바탕만들기</t>
  </si>
  <si>
    <t>줄퍼티 친환경 노무비</t>
  </si>
  <si>
    <t>호표 179</t>
  </si>
  <si>
    <t>34032035113603BF8EC61088C890</t>
  </si>
  <si>
    <t>3403203411AAAAC74C49FFB3407334032035113603BF8EC61088C890</t>
  </si>
  <si>
    <t>3403203411AAAAC74C49FFB340733403203411AAAAC74248790D79F5</t>
  </si>
  <si>
    <t>3403203411AAAAC74C49FFB340733403203411AAAAC747C96CAEB750</t>
  </si>
  <si>
    <t>친환경수성페인트(롤러칠)  내천장 2회, 석고보드면(줄퍼티), 바탕만들기포함  M2  건축 11-1-2,-2-2   ( 호표 174 )</t>
  </si>
  <si>
    <t>줄퍼티 천장 친환경, 노무비</t>
  </si>
  <si>
    <t>호표 180</t>
  </si>
  <si>
    <t>34032035113603BF8EC6108B9C0E</t>
  </si>
  <si>
    <t>3403203411AAAAC74C43564ED67E34032035113603BF8EC6108B9C0E</t>
  </si>
  <si>
    <t>3403203411AAAAC74C43564ED67E3403203411AAAAC74248790D79F5</t>
  </si>
  <si>
    <t>3403203411AAAAC74C43564ED67E3403203411AAAAC74099F761B9EF</t>
  </si>
  <si>
    <t>비닐 페인트칠 재료비  롤러 2회  M2     ( 호표 175 )</t>
  </si>
  <si>
    <t>34032034D15C59D1ECB0A74C8ADE</t>
  </si>
  <si>
    <t>비닐 페인트칠 재료비</t>
  </si>
  <si>
    <t>롤러 2회</t>
  </si>
  <si>
    <t>호표 175</t>
  </si>
  <si>
    <t>수성페인트, 하이빌론(내부), 비닐페인트</t>
  </si>
  <si>
    <t>자재 199</t>
  </si>
  <si>
    <t>3323FE34B13EF36EC44FDE3A6E5DCCCD97D7</t>
  </si>
  <si>
    <t>34032034D15C59D1ECB0A74C8ADE3323FE34B13EF36EC44FDE3A6E5DCCCD97D7</t>
  </si>
  <si>
    <t>34032034D15C59D1ECB0A74C8ADE3323FE34B13EF3633A8CD2E0C3D5B4638031</t>
  </si>
  <si>
    <t>퍼티, 319퍼티, 백색</t>
  </si>
  <si>
    <t>자재 184</t>
  </si>
  <si>
    <t>3323FE34B13F98215D5DEEDBBAB6FF6B74CF</t>
  </si>
  <si>
    <t>34032034D15C59D1ECB0A74C8ADE3323FE34B13F98215D5DEEDBBAB6FF6B74CF</t>
  </si>
  <si>
    <t>34032034D15C59D1ECB0A74C8ADE3323FE348162DCD860A09E28C841B9A60991</t>
  </si>
  <si>
    <t>비닐 페인트칠(롤러칠)  2회, 석고보드면(줄퍼티), 바탕만들기포함  M2     ( 호표 176 )</t>
  </si>
  <si>
    <t>줄퍼티 노무비</t>
  </si>
  <si>
    <t>호표 178</t>
  </si>
  <si>
    <t>34032035113603BF8EC611AFD152</t>
  </si>
  <si>
    <t>34032034D15C59D1ECB14FAC5C8734032035113603BF8EC611AFD152</t>
  </si>
  <si>
    <t>34032034D15C59D1ECB14FAC5C8734032034D15C59D1ECB0A74C8ADE</t>
  </si>
  <si>
    <t>34032034D15C59D1ECB14FAC5C873403203411AAAAC747C96CAEB750</t>
  </si>
  <si>
    <t>콘크리트·모르타르면 바탕만들기  노무비  M2  건축 11-1-1   ( 호표 177 )</t>
  </si>
  <si>
    <t>건축 11-1-1</t>
  </si>
  <si>
    <t>34032035113603BF8EC73FE80BF234D3153C913DB1822CB548791F8211452F3D</t>
  </si>
  <si>
    <t>34032035113603BF8EC73FE80BF234D3153C913DB1822CB548791F8211452D04</t>
  </si>
  <si>
    <t>34032035113603BF8EC73FE80BF23513903B318D338B48728C2D01001</t>
  </si>
  <si>
    <t>석고보드면 바탕만들기  줄퍼티 노무비  M2  건축 11-1-2   ( 호표 178 )</t>
  </si>
  <si>
    <t>건축 11-1-2</t>
  </si>
  <si>
    <t>34032035113603BF8EC611AFD15234D3153C913DB1822CB548791F8211452F3D</t>
  </si>
  <si>
    <t>34032035113603BF8EC611AFD15234D3153C913DB1822CB548791F8211452D04</t>
  </si>
  <si>
    <t>34032035113603BF8EC611AFD1523513903B318D338B48728C2D01001</t>
  </si>
  <si>
    <t>석고보드면 바탕만들기  줄퍼티 친환경 노무비  M2  건축 11-1-2   ( 호표 179 )</t>
  </si>
  <si>
    <t>34032035113603BF8EC61088C89034D3153C913DB1822CB548791F8211452F3D</t>
  </si>
  <si>
    <t>34032035113603BF8EC61088C89034D3153C913DB1822CB548791F8211452D04</t>
  </si>
  <si>
    <t>34032035113603BF8EC61088C8903513903B318D338B48728C2D01001</t>
  </si>
  <si>
    <t>석고보드면 바탕만들기  줄퍼티 천장 친환경, 노무비  M2  건축 11-1-2   ( 호표 180 )</t>
  </si>
  <si>
    <t>34032035113603BF8EC6108B9C0E34D3153C913DB1822CB548791F8211452F3D</t>
  </si>
  <si>
    <t>34032035113603BF8EC6108B9C0E34D3153C913DB1822CB548791F8211452D04</t>
  </si>
  <si>
    <t>34032035113603BF8EC6108B9C0E3513903B318D338B48728C2D03003</t>
  </si>
  <si>
    <t>34032035113603BF8EC6108B9C0E3513903B318D338B48728C2D02002</t>
  </si>
  <si>
    <t>con'c, mortar면 바탕만들기  내부 친환경 노무비  M2  건축 11-1-1   ( 호표 181 )</t>
  </si>
  <si>
    <t>34032035113603BF8EC50E184DEC34D3153C913DB1822CB548791F8211452F3D</t>
  </si>
  <si>
    <t>34032035113603BF8EC50E184DEC34D3153C913DB1822CB548791F8211452D04</t>
  </si>
  <si>
    <t>34032035113603BF8EC50E184DEC3513903B318D338B48728C2D01001</t>
  </si>
  <si>
    <t>PVC계 바닥재 설치 - 타일형  주재료 제외  M2  건축 5-1-1   ( 호표 182 )</t>
  </si>
  <si>
    <t>3403213A81040E8063FBAF11CC7E</t>
  </si>
  <si>
    <t>PVC계 바닥재 설치 - 타일형</t>
  </si>
  <si>
    <t>주재료 제외</t>
  </si>
  <si>
    <t>호표 182</t>
  </si>
  <si>
    <t>건축 5-1-1</t>
  </si>
  <si>
    <t>3403213A81040E8063FBAF11CC7E34D3153C913DB1822CB548791F8211452E2D</t>
  </si>
  <si>
    <t>3403213A81040E8063FBAF11CC7E34D3153C913DB1822CB548791F8211452D04</t>
  </si>
  <si>
    <t>초산비닐계접착제</t>
  </si>
  <si>
    <t>초산비닐계접착제, 비닐타일용</t>
  </si>
  <si>
    <t>자재 180</t>
  </si>
  <si>
    <t>3323FE34B13F98215D5973344F38C0CF7187</t>
  </si>
  <si>
    <t>3403213A81040E8063FBAF11CC7E3323FE34B13F98215D5973344F38C0CF7187</t>
  </si>
  <si>
    <t>비닐타일 깔기  DTB 3080, 3*450*450mm, 데코타일  M2  건축 5-1-1   ( 호표 183 )</t>
  </si>
  <si>
    <t>비닐타일</t>
  </si>
  <si>
    <t>자재 115</t>
  </si>
  <si>
    <t>3323FF36E16808FB32617402687501C077DB</t>
  </si>
  <si>
    <t>3403213A81040E806756DC55FF0D3323FF36E16808FB32617402687501C077DB</t>
  </si>
  <si>
    <t>3403213A81040E806756DC55FF0D3403213A81040E8063FBAF11CC7E</t>
  </si>
  <si>
    <t>카페트 설치  카패트 제외  M2  건축 5-1-2   ( 호표 184 )</t>
  </si>
  <si>
    <t>3403213A81040E8108B7080305CC</t>
  </si>
  <si>
    <t>카페트 설치</t>
  </si>
  <si>
    <t>카패트 제외</t>
  </si>
  <si>
    <t>호표 184</t>
  </si>
  <si>
    <t>건축 5-1-2</t>
  </si>
  <si>
    <t>3403213A81040E8108B7080305CC34D3153C913DB1822CB548791F8211452E2D</t>
  </si>
  <si>
    <t>3403213A81040E8108B7080305CC34D3153C913DB1822CB548791F8211452D04</t>
  </si>
  <si>
    <t>3403213A81040E8108B7080305CC3513903B318D338B48728C2D01001</t>
  </si>
  <si>
    <t>화학섬유카펫</t>
  </si>
  <si>
    <t>화학섬유카펫, 펠트</t>
  </si>
  <si>
    <t>자재 114</t>
  </si>
  <si>
    <t>3323FF36E16808FB32679D86AA620635ECD9</t>
  </si>
  <si>
    <t>3403213A81040E8108B7080305CC3323FF36E16808FB32679D86AA620635ECD9</t>
  </si>
  <si>
    <t>3403213A81040E8108B7080305CC3323FE34B13F98215D5973344F38C0CF7187</t>
  </si>
  <si>
    <t>카페트 깔기  7008, 10.0mm  M2  건축 5-1-2   ( 호표 185 )</t>
  </si>
  <si>
    <t>10.0mm</t>
  </si>
  <si>
    <t>자재 113</t>
  </si>
  <si>
    <t>3323FF36E16808FB32679D86A5E38BEA622A</t>
  </si>
  <si>
    <t>3403213A81040E810B0D0E4FF2703323FF36E16808FB32679D86A5E38BEA622A</t>
  </si>
  <si>
    <t>3403213A81040E810B0D0E4FF2703403213A81040E8108B7080305CC</t>
  </si>
  <si>
    <t>MDF붙임  벽. 9.0T*2겹  M2  건축 4-2-3   ( 호표 186 )</t>
  </si>
  <si>
    <t>건축 4-2-3</t>
  </si>
  <si>
    <t>중밀도섬유판</t>
  </si>
  <si>
    <t>중밀도섬유판, 9.0*1220*2440mm</t>
  </si>
  <si>
    <t>자재 23</t>
  </si>
  <si>
    <t>3303333CB118E8863839D9AE654CE5CCFB72</t>
  </si>
  <si>
    <t>3403213AA133100AFDD93F7935A03303333CB118E8863839D9AE654CE5CCFB72</t>
  </si>
  <si>
    <t>일반못</t>
  </si>
  <si>
    <t>일반못, 50mm</t>
  </si>
  <si>
    <t>자재 155</t>
  </si>
  <si>
    <t>3323FE34816DEAD70BD60A0547A68158986D</t>
  </si>
  <si>
    <t>3403213AA133100AFDD93F7935A03323FE34816DEAD70BD60A0547A68158986D</t>
  </si>
  <si>
    <t>벽체합판 설치</t>
  </si>
  <si>
    <t>합판 별도</t>
  </si>
  <si>
    <t>호표 196</t>
  </si>
  <si>
    <t>3403213AA136E761AFA5466D16D3</t>
  </si>
  <si>
    <t>3403213AA133100AFDD93F7935A03403213AA136E761AFA5466D16D3</t>
  </si>
  <si>
    <t>석고판 설치(나사고정) - 바탕용  벽, 1겹 붙임  M2  건축 5-3-1   ( 호표 187 )</t>
  </si>
  <si>
    <t>3403213AA1305C46A3643D14D872</t>
  </si>
  <si>
    <t>석고판 설치(나사고정) - 바탕용</t>
  </si>
  <si>
    <t>벽, 1겹 붙임</t>
  </si>
  <si>
    <t>호표 187</t>
  </si>
  <si>
    <t>건축 5-3-1</t>
  </si>
  <si>
    <t>3403213AA1305C46A3643D14D87234D3153C913DB1822CB548791F8211452E2D</t>
  </si>
  <si>
    <t>3403213AA1305C46A3643D14D87234D3153C913DB1822CB548791F8211452D04</t>
  </si>
  <si>
    <t>3403213AA1305C46A3643D14D8723513903B318D338B48728C2D01001</t>
  </si>
  <si>
    <t>석고판 설치(나사고정+접착제)  벽, 일반석고9.5T*2겹 붙임  M2  건축 5-3-1.2   ( 호표 188 )</t>
  </si>
  <si>
    <t>건축 5-3-1.2</t>
  </si>
  <si>
    <t>석고보드</t>
  </si>
  <si>
    <t>석고보드, 평보드, 9.5*900*1800mm(㎡)</t>
  </si>
  <si>
    <t>자재 94</t>
  </si>
  <si>
    <t>3323FF36E16808F9057B4DB37B49B46C6634</t>
  </si>
  <si>
    <t>3403213AA1305C46A3644C9905503323FF36E16808F9057B4DB37B49B46C6634</t>
  </si>
  <si>
    <t>3403213AA1305C46A3644C9905503403213AA1305C46A3643D14D872</t>
  </si>
  <si>
    <t>석고판 설치(접착제 붙임)</t>
  </si>
  <si>
    <t>호표 195</t>
  </si>
  <si>
    <t>3403213AA1305F1A02E5A42B5FD1</t>
  </si>
  <si>
    <t>3403213AA1305C46A3644C9905503403213AA1305F1A02E5A42B5FD1</t>
  </si>
  <si>
    <t>석고판 설치(나사고정+접착제)  벽, CRC보드9.0T*2겹 붙임  M2  건축 5-3-1.2   ( 호표 189 )</t>
  </si>
  <si>
    <t>CRC보드</t>
  </si>
  <si>
    <t>난연1급(친환경). 9.0T*900*1800</t>
  </si>
  <si>
    <t>자재 97</t>
  </si>
  <si>
    <t>3323FF36E16808F9057B4E5AE3A7BA0626D1</t>
  </si>
  <si>
    <t>3403213AA1305C46A3644C9905523323FF36E16808F9057B4E5AE3A7BA0626D1</t>
  </si>
  <si>
    <t>3403213AA1305C46A3644C9905523403213AA1305C46A3643D14D872</t>
  </si>
  <si>
    <t>3403213AA1305C46A3644C9905523403213AA1305F1A02E5A42B5FD1</t>
  </si>
  <si>
    <t>석고판 설치(나사고정+접착제)  벽, 방수석고9.5T*2겹 붙임  M2  건축 5-3-1.2   ( 호표 190 )</t>
  </si>
  <si>
    <t>석고보드, 평보드, 방수, 9.5*900*1800mm(㎡)</t>
  </si>
  <si>
    <t>자재 96</t>
  </si>
  <si>
    <t>3323FF36E16808F9057B4E5AE3A7BA751179</t>
  </si>
  <si>
    <t>3403213AA1305C46A3644C9906763323FF36E16808F9057B4E5AE3A7BA751179</t>
  </si>
  <si>
    <t>3403213AA1305C46A3644C9906763403213AA1305C46A3643D14D872</t>
  </si>
  <si>
    <t>3403213AA1305C46A3644C9906763403213AA1305F1A02E5A42B5FD1</t>
  </si>
  <si>
    <t>석고판 설치(나사고정+접착제)  벽, 일반석고12.5T*2겹 붙임  M2  건축 5-3-1.2   ( 호표 191 )</t>
  </si>
  <si>
    <t>석고보드, 평보드, 12.5*900*1800mm(㎡)</t>
  </si>
  <si>
    <t>자재 95</t>
  </si>
  <si>
    <t>3323FF36E16808F9057B4DB37B49B46C67C0</t>
  </si>
  <si>
    <t>3403213AA1305C46A3644C99071D3323FF36E16808F9057B4DB37B49B46C67C0</t>
  </si>
  <si>
    <t>3403213AA1305C46A3644C99071D3403213AA1305C46A3643D14D872</t>
  </si>
  <si>
    <t>3403213AA1305C46A3644C99071D3403213AA1305F1A02E5A42B5FD1</t>
  </si>
  <si>
    <t>석고판 설치(나사고정) - 바탕용  천장, 2겹 붙임  M2  건축 5-2-3   ( 호표 192 )</t>
  </si>
  <si>
    <t>3403213AA1305C459D19D0F97662</t>
  </si>
  <si>
    <t>천장, 2겹 붙임</t>
  </si>
  <si>
    <t>호표 192</t>
  </si>
  <si>
    <t>건축 5-2-3</t>
  </si>
  <si>
    <t>3403213AA1305C459D19D0F9766234D3153C913DB1822CB548791F8211452E2D</t>
  </si>
  <si>
    <t>3403213AA1305C459D19D0F9766234D3153C913DB1822CB548791F8211452D04</t>
  </si>
  <si>
    <t>3403213AA1305C459D19D0F976623513903B318D338B48728C2D01001</t>
  </si>
  <si>
    <t>석고판 설치(나사고정)  천장, 일반석고9.5T*2겹 붙임  M2  건축 5-2-3   ( 호표 193 )</t>
  </si>
  <si>
    <t>3403213AA1305C459D19A15C386F3323FF36E16808F9057B4DB37B49B46C6634</t>
  </si>
  <si>
    <t>3403213AA1305C459D19A15C386F3403213AA1305C459D19D0F97662</t>
  </si>
  <si>
    <t>석고판 설치(나사고정)  천장, 방수석고9.5T*2겹 붙임  M2  건축 5-2-3   ( 호표 194 )</t>
  </si>
  <si>
    <t>3403213AA1305C459D19A15C3F9E3323FF36E16808F9057B4E5AE3A7BA751179</t>
  </si>
  <si>
    <t>3403213AA1305C459D19A15C3F9E3403213AA1305C459D19D0F97662</t>
  </si>
  <si>
    <t>석고판 설치(접착제 붙임)  벽  M2  건축 5-3-2   ( 호표 195 )</t>
  </si>
  <si>
    <t>건축 5-3-2</t>
  </si>
  <si>
    <t>3403213AA1305F1A02E5A42B5FD134D3153C913DB1822CB548791F8211452E2D</t>
  </si>
  <si>
    <t>3403213AA1305F1A02E5A42B5FD134D3153C913DB1822CB548791F8211452D04</t>
  </si>
  <si>
    <t>3403213AA1305F1A02E5A42B5FD13513903B318D338B48728C2D01001</t>
  </si>
  <si>
    <t>석고본드</t>
  </si>
  <si>
    <t>석고</t>
  </si>
  <si>
    <t>자재 182</t>
  </si>
  <si>
    <t>3323FE34B13F98215D5973344F38C0CF7711</t>
  </si>
  <si>
    <t>3403213AA1305F1A02E5A42B5FD13323FE34B13F98215D5973344F38C0CF7711</t>
  </si>
  <si>
    <t>벽체합판 설치  합판 별도  M2  건축 4-2-3   ( 호표 196 )</t>
  </si>
  <si>
    <t>3403213AA136E761AFA5466D16D334D3153C913DB1822CB548791F8211452F37</t>
  </si>
  <si>
    <t>3403213AA136E761AFA5466D16D334D3153C913DB1822CB548791F8211452D04</t>
  </si>
  <si>
    <t>3403213AA136E761AFA5466D16D33513903B318D338B48728C2D01001</t>
  </si>
  <si>
    <t>내수합판붙임(벽)  12.0T*2겹  M2  건축 4-2-3   ( 호표 197 )</t>
  </si>
  <si>
    <t>내수합판</t>
  </si>
  <si>
    <t>내수합판, 1급, 12*1220*2440mm</t>
  </si>
  <si>
    <t>자재 22</t>
  </si>
  <si>
    <t>3303333CB118E886383B8BE59C20ABF651B6</t>
  </si>
  <si>
    <t>3403213AA136E761AFA5461EC02C3303333CB118E886383B8BE59C20ABF651B6</t>
  </si>
  <si>
    <t>3403213AA136E761AFA5461EC02C3323FE34816DEAD70BD60A0547A68158986D</t>
  </si>
  <si>
    <t>3403213AA136E761AFA5461EC02C3403213AA136E761AFA5466D16D3</t>
  </si>
  <si>
    <t>단열재 접착제 붙이기  50mm 이하, 벽  M2  건축 5-4-2   ( 호표 198 )</t>
  </si>
  <si>
    <t>3403213AD1871135348723770CDF</t>
  </si>
  <si>
    <t>단열재 접착제 붙이기</t>
  </si>
  <si>
    <t>50mm 이하, 벽</t>
  </si>
  <si>
    <t>호표 198</t>
  </si>
  <si>
    <t>건축 5-4-2</t>
  </si>
  <si>
    <t>3403213AD1871135348723770CDF34D3153C913DB1822CB548791F8211452E2D</t>
  </si>
  <si>
    <t>3403213AD1871135348723770CDF34D3153C913DB1822CB548791F8211452D04</t>
  </si>
  <si>
    <t>압출발포폴리스티렌 접착제 붙이기 - 벽  비중 0.03, 50mm  M2  건축 5-4-2   ( 호표 199 )</t>
  </si>
  <si>
    <t>압출발포폴리스티렌단열재</t>
  </si>
  <si>
    <t>압출발포폴리스티렌단열재, 0.03, 900*1800*50mm</t>
  </si>
  <si>
    <t>자재 67</t>
  </si>
  <si>
    <t>3323FF36E16A36FDFA5B37130CCEC6B36411</t>
  </si>
  <si>
    <t>3403213AD1871136DFA8F193CA283323FF36E16A36FDFA5B37130CCEC6B36411</t>
  </si>
  <si>
    <t>초산비닐계접착제, 스치로폴, 암면</t>
  </si>
  <si>
    <t>자재 181</t>
  </si>
  <si>
    <t>3323FE34B13F98215D5973344F38C0CF7185</t>
  </si>
  <si>
    <t>3403213AD1871136DFA8F193CA283323FE34B13F98215D5973344F38C0CF7185</t>
  </si>
  <si>
    <t>3403213AD1871136DFA8F193CA283403213AD1871135348723770CDF</t>
  </si>
  <si>
    <t>스테인리스재료분리대  바닥, W25*H20*1.5t  M     ( 호표 200 )</t>
  </si>
  <si>
    <t>스테인리스강판, STS304, 1.5mm</t>
  </si>
  <si>
    <t>자재 49</t>
  </si>
  <si>
    <t>3323FF36E16E90C3C7C2DD35C1099BE98F15</t>
  </si>
  <si>
    <t>3403213AE1AC0F67C6AF302BA3613323FF36E16E90C3C7C2DD35C1099BE98F15</t>
  </si>
  <si>
    <t>3403213AE1AC0F67C6AF302BA3613323FF36E16E90C3C7C3E426F64C6CD67569</t>
  </si>
  <si>
    <t>일반구조용압연강판, 1.6mm</t>
  </si>
  <si>
    <t>자재 45</t>
  </si>
  <si>
    <t>3323FF36E16E90C3C7C3E426F64C6CD6756E</t>
  </si>
  <si>
    <t>3403213AE1AC0F67C6AF302BA3613323FF36E16E90C3C7C3E426F64C6CD6756E</t>
  </si>
  <si>
    <t>3403213AE1AC0F67C6AF302BA3613403243D01B8DED9CC5126D84238</t>
  </si>
  <si>
    <t>3403213AE1AC0F67C6AF302BA3613403243D01B8DED9CC53D47395B7</t>
  </si>
  <si>
    <t>3403213AE1AC0F67C6AF302BA3613303333CB11368BC6F990B6458F831CAA08A</t>
  </si>
  <si>
    <t>3403213AE1AC0F67C6AF302BA3613303333CB11368BC6F990B6458F831CAA190</t>
  </si>
  <si>
    <t>화강석 재료분리대(습식, 물갈기)  포천석, 100*30mm, 모르타르 30mm  M  공통 7-4-1   ( 호표 201 )</t>
  </si>
  <si>
    <t>3403213AE1AB64024B9B50DB49673323FF36E16D8AF1EAAA1A9EEC83A6359C3B</t>
  </si>
  <si>
    <t>3403213AE1AB64024B9B50DB49673403233F410A5F209FC84BE22C83</t>
  </si>
  <si>
    <t>3403213AE1AB64024B9B50DB49673403233F4109BA642935AA68078E</t>
  </si>
  <si>
    <t>몰딩 설치    M  건축 8-1-5   ( 호표 202 )</t>
  </si>
  <si>
    <t>3403213A01CF152C11679DAA518D</t>
  </si>
  <si>
    <t>몰딩 설치</t>
  </si>
  <si>
    <t>호표 202</t>
  </si>
  <si>
    <t>건축 8-1-5</t>
  </si>
  <si>
    <t>3403213A01CF152C11679DAA518D34D3153C913DB1822CB548791F8211452E2D</t>
  </si>
  <si>
    <t>3403213A01CF152C11679DAA518D3513903B318D338B48728C2D01001</t>
  </si>
  <si>
    <t>걸레받이 설치    M  건축 8-1-5   ( 호표 203 )</t>
  </si>
  <si>
    <t>3403213A01CF152C11679DAA5188</t>
  </si>
  <si>
    <t>걸레받이 설치</t>
  </si>
  <si>
    <t>호표 203</t>
  </si>
  <si>
    <t>3403213A01CF152C11679DAA518834D3153C913DB1822CB548791F8211452E2D</t>
  </si>
  <si>
    <t>3403213A01CF152C11679DAA51883513903B318D338B48728C2D01001</t>
  </si>
  <si>
    <t>AL몰딩 설치  L형, 19*19*1.0mm  M  건축 8-1-5   ( 호표 204 )</t>
  </si>
  <si>
    <t>경량철골천장틀, 몰딩(알루미늄), L형, 19*19*1.0mm</t>
  </si>
  <si>
    <t>자재 107</t>
  </si>
  <si>
    <t>3323FF36E16808FA2C1F040BF4661029F399</t>
  </si>
  <si>
    <t>3403213A01CD67B051132D887EC43323FF36E16808FA2C1F040BF4661029F399</t>
  </si>
  <si>
    <t>재료비의 5%</t>
  </si>
  <si>
    <t>3403213A01CD67B051132D887EC43513903B318D338B48728C2D01001</t>
  </si>
  <si>
    <t>3403213A01CD67B051132D887EC43403213A01CF152C11679DAA518D</t>
  </si>
  <si>
    <t>AL마이너스몰딩(1P용)    M  건축 8-1-5   ( 호표 205 )</t>
  </si>
  <si>
    <t>메지몰딩(석고-1P용)</t>
  </si>
  <si>
    <t>분체도장</t>
  </si>
  <si>
    <t>자재 112</t>
  </si>
  <si>
    <t>3323FF36E16808FA2C1F040BF1A86C65A028</t>
  </si>
  <si>
    <t>3403213A01CD67B0558E3532CD123323FF36E16808FA2C1F040BF1A86C65A028</t>
  </si>
  <si>
    <t>3403213A01CD67B0558E3532CD123513903B318D338B48728C2D01001</t>
  </si>
  <si>
    <t>3403213A01CD67B0558E3532CD123403213A01CF152C11679DAA518D</t>
  </si>
  <si>
    <t>AL. 마이너스 걸레받이  H:30  M     ( 호표 206 )</t>
  </si>
  <si>
    <t>알루미늄합금판</t>
  </si>
  <si>
    <t>알루미늄합금판, A1050, 2.0mm</t>
  </si>
  <si>
    <t>자재 40</t>
  </si>
  <si>
    <t>3323FF36E16E90C3C7C591FB887473BB9F95</t>
  </si>
  <si>
    <t>3403213A01CD67B179C5C67D71833323FF36E16E90C3C7C591FB887473BB9F95</t>
  </si>
  <si>
    <t>3403213A01CD67B179C5C67D71833403243D01B8DED9CC53D47395B7</t>
  </si>
  <si>
    <t>3403213A01CD67B179C5C67D71833403213A01CF152C11679DAA5188</t>
  </si>
  <si>
    <t>아웃코너 비드 위 마감  오픈둘레,L형, 19*19*1.0mm  M     ( 호표 207 )</t>
  </si>
  <si>
    <t>3403213A01CD67B179C5C67D71803323FF36E16808FA2C1F040BF4661029F399</t>
  </si>
  <si>
    <t>3403213A01CD67B179C5C67D71803403213A01CF152C11679DAA518D</t>
  </si>
  <si>
    <t>바닥타일 철거  T=60mm이하, 소형브레이커  M2  충남교육청   ( 호표 208 )</t>
  </si>
  <si>
    <t>습식바닥철거(소형장비)</t>
  </si>
  <si>
    <t>공압식</t>
  </si>
  <si>
    <t>호표 210</t>
  </si>
  <si>
    <t>34033F3B21376407A96362F07250</t>
  </si>
  <si>
    <t>34033F3B21376407A96362F3C66E34033F3B21376407A96362F07250</t>
  </si>
  <si>
    <t>모르타르 철거  T=50mm이하,소형브레이커  M2  충남교육청   ( 호표 209 )</t>
  </si>
  <si>
    <t>34033F3B21376407A96362F3C54734033F3B21376407A96362F07250</t>
  </si>
  <si>
    <t>습식바닥철거(소형장비)  공압식  M3  충남교육청   ( 호표 210 )</t>
  </si>
  <si>
    <t>34033F3B21376407A96362F072503313D936D1A41046906B6032F21C12CD22DB84</t>
  </si>
  <si>
    <t>34033F3B21376407A96362F072503313D936D1A410469177D483D3E6D09ED477D7</t>
  </si>
  <si>
    <t>착암공</t>
  </si>
  <si>
    <t>노임 10</t>
  </si>
  <si>
    <t>34D3153C913DB1822CB548791F8211452C65</t>
  </si>
  <si>
    <t>34033F3B21376407A96362F0725034D3153C913DB1822CB548791F8211452C65</t>
  </si>
  <si>
    <t>34033F3B21376407A96362F0725034D3153C913DB1822CB548791F8211452D04</t>
  </si>
  <si>
    <t>34033F3B21376407A96362F072503513903B318D338B48728C2D01001</t>
  </si>
  <si>
    <t>몰탈컷팅    M  울산교육청   ( 호표 211 )</t>
  </si>
  <si>
    <t>울산교육청</t>
  </si>
  <si>
    <t>콘크리트균열보수</t>
  </si>
  <si>
    <t>다이아몬드날</t>
  </si>
  <si>
    <t>자재 193</t>
  </si>
  <si>
    <t>3323FE34B13F9BFC2BFB0AFB4E2D93619EEC</t>
  </si>
  <si>
    <t>34033F3B21376407A96362F11E5A3323FE34B13F9BFC2BFB0AFB4E2D93619EEC</t>
  </si>
  <si>
    <t>34033F3B21376407A96362F11E5A34D3153C913DB1822CB548791F8211452D05</t>
  </si>
  <si>
    <t>창호철거  강재  M2  울산교육청   ( 호표 212 )</t>
  </si>
  <si>
    <t>34033F3B21376407A96362F110F934D3153C913DB1822CB548791F8211452D04</t>
  </si>
  <si>
    <t>AL. 스펜드럴 기존천장 철거    M2     ( 호표 213 )</t>
  </si>
  <si>
    <t>34033F3B213BDBB32C565805A4E834D3153C913DB1822CB548791F8211452E2D</t>
  </si>
  <si>
    <t>34033F3B213BDBB32C565805A4E834D3153C913DB1822CB548791F8211452D04</t>
  </si>
  <si>
    <t>기존 천장마감 철거  캐노피를 둘러싼 모든 마감,캐노피 상하부 및 모든 측면포함  M2     ( 호표 214 )</t>
  </si>
  <si>
    <t>34033F3B213BDBB32C565805A4E934D3153C913DB1822CB548791F8211452E2D</t>
  </si>
  <si>
    <t>34033F3B213BDBB32C565805A4E934D3153C913DB1822CB548791F8211452D04</t>
  </si>
  <si>
    <t>기존 원형기둥 마감 철거  D:225,2층 캐노피  EA     ( 호표 215 )</t>
  </si>
  <si>
    <t>34033F3B213BDBB32C565805A4EA34D3153C913DB1822CB548791F8211452D04</t>
  </si>
  <si>
    <t>34033F3B213BDBB32C565805A4EA3513903B318D338B48728C2D01001</t>
  </si>
  <si>
    <t>타일 해체  압착붙이기, 접착붙이기  M2  유지 3-2-9   ( 호표 216 )</t>
  </si>
  <si>
    <t>유지 3-2-9</t>
  </si>
  <si>
    <t>34033F3B213BDBB32C5D87D4CC6734D3153C913DB1822CB548791F8211452F3C</t>
  </si>
  <si>
    <t>34033F3B213BDBB32C5D87D4CC6734D3153C913DB1822CB548791F8211452D04</t>
  </si>
  <si>
    <t>34033F3B213BDBB32C5D87D4CC673513903B318D338B48728C2D01001</t>
  </si>
  <si>
    <t>되메우기 및 다짐  대형장비  M3  공통 3-4-5   ( 호표 217 )</t>
  </si>
  <si>
    <t>공통 3-4-5</t>
  </si>
  <si>
    <t>34237F3601F21B16164B7712041434D3153C913DB1822CB548791F8211452D05</t>
  </si>
  <si>
    <t>34237F3601F21B16164B7712041434D3153C913DB1822CB548791F8211452D04</t>
  </si>
  <si>
    <t>34237F3601F21B16164B771204143313D936D1A415C430951BB1D50C0CA40549CC</t>
  </si>
  <si>
    <t>34237F3601F21B16164B771204143313D936D1A4127032A706306021B7A6A2B046</t>
  </si>
  <si>
    <t>34237F3601F21B16164B771204143313D936D1A4143C983F95612FD6E05773828D</t>
  </si>
  <si>
    <t>34237F3601F21B16164B771204143313D936D1A4143C983CC1820FBBDDF35BF35D</t>
  </si>
  <si>
    <t>진동롤러(핸드가이드식) 조정원 계산안함</t>
  </si>
  <si>
    <t>조정원의 100%</t>
  </si>
  <si>
    <t>34237F3601F21B16164B771204143513903B318D338B48728C2D01001</t>
  </si>
  <si>
    <t>기초 지정  잡석지정  M3  공통 3-4-8   ( 호표 218 )</t>
  </si>
  <si>
    <t>공통 3-4-8</t>
  </si>
  <si>
    <t>34237F36119F2C5D441CC625682234D3153C913DB1822CB548791F8211452D05</t>
  </si>
  <si>
    <t>34237F36119F2C5D441CC625682234D3153C913DB1822CB548791F8211452D04</t>
  </si>
  <si>
    <t>34237F36119F2C5D441CC62568223313D936D1A415C430951BB1D191237BEBE65E</t>
  </si>
  <si>
    <t>34237F36119F2C5D441CC62568223313D936D1A4143C983CC1820FBBDDF35BF35D</t>
  </si>
  <si>
    <t>34237F36119F2C5D441CC62568223513903B318D338B48728C2D01001</t>
  </si>
  <si>
    <t>콘크리트 균열보수(누수균열보수)  균열폭 10mm미만  M  물.정 부록 347   ( 호표 219 )</t>
  </si>
  <si>
    <t>물.정 부록 347</t>
  </si>
  <si>
    <t>접착강화제/부착력 증가제</t>
  </si>
  <si>
    <t>자재 188</t>
  </si>
  <si>
    <t>3323FE34B13F9BFC2BFB0AFB4E2D93619B16</t>
  </si>
  <si>
    <t>34237E3131A192E2C32AF1E0DE2B3323FE34B13F9BFC2BFB0AFB4E2D93619B16</t>
  </si>
  <si>
    <t>수분반응결정화 방수제</t>
  </si>
  <si>
    <t>자재 189</t>
  </si>
  <si>
    <t>3323FE34B13F9BFC2BFB0AFB4E2D93619B10</t>
  </si>
  <si>
    <t>34237E3131A192E2C32AF1E0DE2B3323FE34B13F9BFC2BFB0AFB4E2D93619B10</t>
  </si>
  <si>
    <t>고탄성보수/고탄성 충전.마감</t>
  </si>
  <si>
    <t>자재 190</t>
  </si>
  <si>
    <t>3323FE34B13F9BFC2BFB0AFB4E2D93619A0D</t>
  </si>
  <si>
    <t>34237E3131A192E2C32AF1E0DE2B3323FE34B13F9BFC2BFB0AFB4E2D93619A0D</t>
  </si>
  <si>
    <t>PACKER</t>
  </si>
  <si>
    <t>자재 191</t>
  </si>
  <si>
    <t>3323FE34B13F9BFC2BFB0AFB4E2D93619A0F</t>
  </si>
  <si>
    <t>34237E3131A192E2C32AF1E0DE2B3323FE34B13F9BFC2BFB0AFB4E2D93619A0F</t>
  </si>
  <si>
    <t>우레탄계지수제</t>
  </si>
  <si>
    <t>자재 192</t>
  </si>
  <si>
    <t>3323FE34B13F9BFC2BFB0AFB4E2D93619840</t>
  </si>
  <si>
    <t>34237E3131A192E2C32AF1E0DE2B3323FE34B13F9BFC2BFB0AFB4E2D93619840</t>
  </si>
  <si>
    <t>34237E3131A192E2C32AF1E0DE2B34D3153C913DB1822CB548791F8211452F32</t>
  </si>
  <si>
    <t>34237E3131A192E2C32AF1E0DE2B34D3153C913DB1822CB548791F8211452D05</t>
  </si>
  <si>
    <t>34237E3131A192E2C32AF1E0DE2B34D3153C913DB1822CB548791F8211452D04</t>
  </si>
  <si>
    <t>34237E3131A192E2C32AF1E0DE2B3513903B318D338B48728C2D01001</t>
  </si>
  <si>
    <t>조경공</t>
  </si>
  <si>
    <t>노임 23</t>
  </si>
  <si>
    <t>34D3153C913DB1822CB548791F8211452E25</t>
  </si>
  <si>
    <t>3423773B5175C13EA88F017CB2E634D3153C913DB1822CB548791F8211452E25</t>
  </si>
  <si>
    <t>3423773B5175C13EA88F017CB2E634D3153C913DB1822CB548791F8211452D04</t>
  </si>
  <si>
    <t>욕실거울 설치  1.5㎡ 미만  개  기계 7-3-1   ( 호표 221 )</t>
  </si>
  <si>
    <t>기계 7-3-1</t>
  </si>
  <si>
    <t>34C3783421A2E71C72277DE1E53234D3153C913DB1822CB548791F82114529A9</t>
  </si>
  <si>
    <t>34C3783421A2E71C72277DE1E53234D3153C913DB1822CB548791F8211452D04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</si>
  <si>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</si>
  <si>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</si>
  <si>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</si>
  <si>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</si>
  <si>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</si>
  <si>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</si>
  <si>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</si>
  <si>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</si>
  <si>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>값</t>
  </si>
  <si>
    <t>소계</t>
  </si>
  <si>
    <t>총계</t>
  </si>
  <si>
    <t>공통 8-2-8</t>
  </si>
  <si>
    <t xml:space="preserve">시멘트운반  L:30km, 덤프 8ton  포  공통 8-2-8  ( 산근 1 ) </t>
  </si>
  <si>
    <t>C</t>
  </si>
  <si>
    <t xml:space="preserve"> 운반거리 L=30KM 덤프트럭(8톤), 포대당    </t>
  </si>
  <si>
    <t>C!</t>
  </si>
  <si>
    <t>'운반거리 L=30KM 덤프트럭(8톤), 포대당'</t>
  </si>
  <si>
    <t xml:space="preserve"> </t>
  </si>
  <si>
    <t xml:space="preserve"> 차량속도= 25/V1,25/V2,40KM/V3,40KM/V4,25KM/V5,25KM/V6     </t>
  </si>
  <si>
    <t>'차량속도= 25/V1,25/V2,40KM/V3,40KM/V4,25KM/V5,25KM/V6 '</t>
  </si>
  <si>
    <t xml:space="preserve"> 하치장○-----------------0------------0---------○30KM  </t>
  </si>
  <si>
    <t>'하치장○-----------------0------------0---------○30KM '</t>
  </si>
  <si>
    <t xml:space="preserve"> 운반거리=하치장L1=0.0KM,시내L2=29.5KM,공사장L3=0.5KM    </t>
  </si>
  <si>
    <t>'운반거리=하치장L1=0.0KM,시내L2=29.5KM,공사장L3=0.5KM'</t>
  </si>
  <si>
    <t xml:space="preserve"> 인력운반 (품셈 1-5-1) 적재비(하치장 상차도 미계상,공장상차도 계상)  </t>
  </si>
  <si>
    <t>'인력운반 (품셈 1-5-1) 적재비(하치장 상차도 미계상,공장상차도 계상) '</t>
  </si>
  <si>
    <t xml:space="preserve"> L    소운반거리(M)  =20   </t>
  </si>
  <si>
    <t xml:space="preserve"> L   '소운반거리(M)' =20</t>
  </si>
  <si>
    <t xml:space="preserve"> A    1회 운반량(BG)  =1   </t>
  </si>
  <si>
    <t xml:space="preserve"> A   '1회 운반량(BG)' =1</t>
  </si>
  <si>
    <t xml:space="preserve"> T    단위(KG)  =8000   </t>
  </si>
  <si>
    <t xml:space="preserve"> T   '단위(KG)' =8000</t>
  </si>
  <si>
    <t xml:space="preserve"> RT   단위중량(KG)  =40   </t>
  </si>
  <si>
    <t xml:space="preserve"> RT  '단위중량(KG)' =40</t>
  </si>
  <si>
    <t xml:space="preserve"> MV   운반인부의 속도2500M/HR  =2500/60= 41.6667 </t>
  </si>
  <si>
    <t xml:space="preserve"> MV  '운반인부의 속도2500M/HR' =2500/60=?</t>
  </si>
  <si>
    <t xml:space="preserve"> T1   어깨메고부리기시간(MIN)  =2.0   </t>
  </si>
  <si>
    <t xml:space="preserve"> T1  '어깨메고부리기시간(MIN)' =2.0</t>
  </si>
  <si>
    <t xml:space="preserve"> QT   차량 1대당 적재용량(BG)  =T/RT= 200 </t>
  </si>
  <si>
    <t xml:space="preserve"> QT  '차량 1대당 적재용량(BG)' =T/RT=?</t>
  </si>
  <si>
    <t xml:space="preserve"> N    차량 1대당 소요운반회수  =QT/A= 200 </t>
  </si>
  <si>
    <t xml:space="preserve"> N   '차량 1대당 소요운반회수' =QT/A=?</t>
  </si>
  <si>
    <t xml:space="preserve"> CMS  운반 1회당 소요시간(MIN)  =L*2/MV+T1= 2.96 </t>
  </si>
  <si>
    <t xml:space="preserve"> CMS '운반 1회당 소요시간(MIN)' =L*2/MV+T1=?</t>
  </si>
  <si>
    <t xml:space="preserve"> T1A  차량 1대당 적재소요시간(MIN)  =CMS*N= 592 </t>
  </si>
  <si>
    <t xml:space="preserve"> T1A '차량 1대당 적재소요시간(MIN)' =CMS*N=?</t>
  </si>
  <si>
    <t xml:space="preserve"> Q   단위당 소요인부(상,하차)  =T1A/450*1/QT= 0.007 </t>
  </si>
  <si>
    <t xml:space="preserve"> Q  '단위당 소요인부(상,하차)' =T1A/450*1/QT=?</t>
  </si>
  <si>
    <t xml:space="preserve"> 1.덤프트럭(8톤/HR) </t>
  </si>
  <si>
    <t>'1.덤프트럭(8톤/HR)'</t>
  </si>
  <si>
    <t xml:space="preserve"> T   적재용량(KG)  =8000   </t>
  </si>
  <si>
    <t xml:space="preserve"> T  '적재용량(KG)' =8000</t>
  </si>
  <si>
    <t xml:space="preserve"> R1  단위중량(KG)  =40   </t>
  </si>
  <si>
    <t xml:space="preserve"> r1 '단위중량(KG)' =40</t>
  </si>
  <si>
    <t xml:space="preserve"> Q1   1회 적재량(BG)  =T/R1= 200 </t>
  </si>
  <si>
    <t xml:space="preserve"> q1  '1회 적재량(BG)' =T/r1=?</t>
  </si>
  <si>
    <t xml:space="preserve"> f   토량 환산계수  =1   </t>
  </si>
  <si>
    <t xml:space="preserve"> f  '토량 환산계수' =1</t>
  </si>
  <si>
    <t xml:space="preserve"> E   작업효율  =0.9   </t>
  </si>
  <si>
    <t xml:space="preserve"> E  '작업효율' =0.9</t>
  </si>
  <si>
    <t xml:space="preserve"> L1  하치장내 운반거리(KM)  =0.0   </t>
  </si>
  <si>
    <t xml:space="preserve"> L1 '하치장내 운반거리(KM)' =0.0</t>
  </si>
  <si>
    <t xml:space="preserve"> L2  도로주행 운반거리(KM)  =29.5   </t>
  </si>
  <si>
    <t xml:space="preserve"> L2 '도로주행 운반거리(KM)' =29.5</t>
  </si>
  <si>
    <t xml:space="preserve"> L3  공사장내 운반거리(KM)  =0.5   </t>
  </si>
  <si>
    <t xml:space="preserve"> L3 '공사장내 운반거리(KM)' =0.5</t>
  </si>
  <si>
    <t xml:space="preserve"> V1  하치장내적재운반속도(KM/HR)  =25   </t>
  </si>
  <si>
    <t xml:space="preserve"> V1 '하치장내적재운반속도(KM/HR)' =25</t>
  </si>
  <si>
    <t xml:space="preserve"> V2  하치장내공차운반속도(KM/HR)  =25   </t>
  </si>
  <si>
    <t xml:space="preserve"> V2 '하치장내공차운반속도(KM/HR)' =25</t>
  </si>
  <si>
    <t xml:space="preserve"> V3  도로주행적재운반속도(KM/HR)  =40   </t>
  </si>
  <si>
    <t xml:space="preserve"> V3 '도로주행적재운반속도(KM/HR)' =40</t>
  </si>
  <si>
    <t xml:space="preserve"> V4  도로주행공차운반속도(KM/HR)  =40   </t>
  </si>
  <si>
    <t xml:space="preserve"> V4 '도로주행공차운반속도(KM/HR)' =40</t>
  </si>
  <si>
    <t xml:space="preserve"> V5  공사장내적재운반속도(KM/HR)  =25   </t>
  </si>
  <si>
    <t xml:space="preserve"> V5 '공사장내적재운반속도(KM/HR)' =25</t>
  </si>
  <si>
    <t xml:space="preserve"> V6  공사장내공차운반속도(KM/HR)  =25   </t>
  </si>
  <si>
    <t xml:space="preserve"> V6 '공사장내공차운반속도(KM/HR)' =25</t>
  </si>
  <si>
    <t xml:space="preserve"> T1  적재시간(MIN)  =CMS= 2.96 </t>
  </si>
  <si>
    <t xml:space="preserve"> t1 '적재시간(MIN)' =CMS=? </t>
  </si>
  <si>
    <t xml:space="preserve"> T2  왕복시간(MIN)  =((L1/V1)+(L1/V2)+(L2/V3)+(L2/V4)+(L3/V5)+(L3/V6))*60= 90.9 </t>
  </si>
  <si>
    <t xml:space="preserve"> t2 '왕복시간(MIN)' =((L1/V1)+(L1/V2)+(L2/V3)+(L2/V4)+(L3/V5)+(L3/V6))*60=?</t>
  </si>
  <si>
    <t xml:space="preserve"> T3  적하시간(MIN)  =CMS= 2.96 </t>
  </si>
  <si>
    <t xml:space="preserve"> t3 '적하시간(MIN)' =CMS=?</t>
  </si>
  <si>
    <t xml:space="preserve"> T4  적재대기시간(MIN)  =0.42   </t>
  </si>
  <si>
    <t xml:space="preserve"> t4 '적재대기시간(MIN)' =0.42</t>
  </si>
  <si>
    <t xml:space="preserve"> T5  적재함덮개 및 해체시간(MIN)  =3.77   </t>
  </si>
  <si>
    <t xml:space="preserve"> t5 '적재함덮개 및 해체시간(MIN)' =3.77</t>
  </si>
  <si>
    <t xml:space="preserve"> T6   세륜시간 (MIN)  =1.5   </t>
  </si>
  <si>
    <t xml:space="preserve"> t6  '세륜시간 (MIN)' =1.5</t>
  </si>
  <si>
    <t xml:space="preserve"> CM  1회 싸이클 시간(MIN)  =T1+T2+T3+T4+T5+T6= 102.51 </t>
  </si>
  <si>
    <t xml:space="preserve"> Cm '1회 싸이클 시간(MIN)' =t1+t2+t3+t4+t5+t6=?</t>
  </si>
  <si>
    <t xml:space="preserve"> Q   시간당 작업량(BG/HR)  =60*Q1*F*E/CM= 105.356 </t>
  </si>
  <si>
    <t xml:space="preserve"> Q  '시간당 작업량(BG/HR)' =60*q1*f*E/Cm=?    </t>
  </si>
  <si>
    <t xml:space="preserve"> Z   공제시간(HR)  =(CM-(T1+T3))/CM= 0.9422 </t>
  </si>
  <si>
    <t xml:space="preserve"> Z  '공제시간(HR)' =(Cm-(t1+t3))/Cm=? </t>
  </si>
  <si>
    <t xml:space="preserve"> 재료비:  17570 / 105.356*Z = 157.1 </t>
  </si>
  <si>
    <t>'재료비:' ~00000602008000000.M~ / {Q}*Z =?EQ+</t>
  </si>
  <si>
    <t xml:space="preserve"> 노무비:  49479 / 105.356 = 469.6 </t>
  </si>
  <si>
    <t>'노무비:' ~00000602008000000.L~ / {Q} =?EQ+</t>
  </si>
  <si>
    <t xml:space="preserve"> 경  비:  10347 / 105.356 = 98.2 </t>
  </si>
  <si>
    <t>'경  비:' ~00000602008000000.E~ / {Q} =?EQ+</t>
  </si>
  <si>
    <t xml:space="preserve">  소  계    </t>
  </si>
  <si>
    <t>&gt;'소  계'</t>
  </si>
  <si>
    <t xml:space="preserve"> 2.인력운반 (품셈 1-5-1) 적하비 </t>
  </si>
  <si>
    <t>'2.인력운반 (품셈 1-5-1) 적하비'</t>
  </si>
  <si>
    <t xml:space="preserve"> 보통인부 </t>
  </si>
  <si>
    <t>'보통인부'</t>
  </si>
  <si>
    <t xml:space="preserve"> 노무비: 169804*Q = 1188.6 </t>
  </si>
  <si>
    <t>'노무비:'~L001010101000002.L~*Q =?EQ+</t>
  </si>
  <si>
    <t xml:space="preserve">  총  계</t>
  </si>
  <si>
    <t xml:space="preserve">운반비(트레일러 20ton+크레인 10ton)  철골, L:30km  TON    ( 산근 2 ) </t>
  </si>
  <si>
    <t xml:space="preserve"> 운반거리 L=30KM 트레일러(20톤) 톤당     </t>
  </si>
  <si>
    <t>'운반거리 L=30KM 트레일러(20톤) 톤당 '</t>
  </si>
  <si>
    <t xml:space="preserve"> 적용기준:현장에서 가까운 지역공장 상차도 </t>
  </si>
  <si>
    <t>'적용기준:현장에서 가까운 지역공장 상차도'</t>
  </si>
  <si>
    <t xml:space="preserve">          (인천제철,광양제철,포항 등) </t>
  </si>
  <si>
    <t>'         (인천제철,광양제철,포항 등)'</t>
  </si>
  <si>
    <t xml:space="preserve"> 차량속도=    0KM/V1     40KM/V2       25KM/V3     </t>
  </si>
  <si>
    <t>'차량속도=    0KM/V1     40KM/V2       25KM/V3 '</t>
  </si>
  <si>
    <t xml:space="preserve"> 생산공장 ○----------0-------------0----------○30KM  </t>
  </si>
  <si>
    <t>'생산공장 ○----------0-------------0----------○30KM '</t>
  </si>
  <si>
    <t xml:space="preserve"> 운반거리=공장L1=0.0KM,시내L2=29.5KM,공사장L3=0.5KM    </t>
  </si>
  <si>
    <t>'운반거리=공장L1=0.0KM,시내L2=29.5KM,공사장L3=0.5KM'</t>
  </si>
  <si>
    <t xml:space="preserve"> 1.트랙터및트레일러(20톤/HR) </t>
  </si>
  <si>
    <t>'1.트랙터및트레일러(20톤/HR)'</t>
  </si>
  <si>
    <t xml:space="preserve"> Q0  트레일러적재량(TON)  =20   </t>
  </si>
  <si>
    <t xml:space="preserve"> q0 '트레일러적재량(TON)' =20</t>
  </si>
  <si>
    <t xml:space="preserve"> Q1  1회적재량(TON)  =2   </t>
  </si>
  <si>
    <t xml:space="preserve"> q1 '1회적재량(TON)' =2</t>
  </si>
  <si>
    <t xml:space="preserve"> F   환산계수  =1   </t>
  </si>
  <si>
    <t xml:space="preserve"> F  '환산계수' =1</t>
  </si>
  <si>
    <t xml:space="preserve"> Es  적재효율 =0.5   </t>
  </si>
  <si>
    <t xml:space="preserve"> Es '적재효율'=0.5</t>
  </si>
  <si>
    <t xml:space="preserve"> N   적재횟수 =q0/q1 = 10 </t>
  </si>
  <si>
    <t xml:space="preserve"> N  '적재횟수'=q0/q1 =?</t>
  </si>
  <si>
    <t xml:space="preserve">CMS  묶기30,회전30,풀기30(초) =30+30+30= 90 </t>
  </si>
  <si>
    <t>Cms '묶기30,회전30,풀기30(초)'=30+30+30=?</t>
  </si>
  <si>
    <t xml:space="preserve"> T1  적재시간(MIN)  =(CMS*N)/(60*ES)= 30 </t>
  </si>
  <si>
    <t xml:space="preserve"> t1 '적재시간(MIN)' =(Cms*n)/(60*Es)=?</t>
  </si>
  <si>
    <t xml:space="preserve"> L1  작업장내 운반거리(KM)  =0   </t>
  </si>
  <si>
    <t xml:space="preserve"> L1 '작업장내 운반거리(KM)' =0</t>
  </si>
  <si>
    <t xml:space="preserve"> V1  작업장내 운반속도(KM/HR)  =0   </t>
  </si>
  <si>
    <t xml:space="preserve"> V1 '작업장내 운반속도(KM/HR)' =0</t>
  </si>
  <si>
    <t xml:space="preserve"> V2  도로주행 운반속도(KM/HR)  =40   </t>
  </si>
  <si>
    <t xml:space="preserve"> V2 '도로주행 운반속도(KM/HR)' =40</t>
  </si>
  <si>
    <t xml:space="preserve"> V3  공사장내 운반속도(KM/HR)  =25   </t>
  </si>
  <si>
    <t xml:space="preserve"> V3 '공사장내 운반속도(KM/HR)' =25</t>
  </si>
  <si>
    <t xml:space="preserve"> T2  왕복시간(MIN)  =((L2/V2)+(L3/V3))*60*2= 90.9 </t>
  </si>
  <si>
    <t xml:space="preserve"> t2 '왕복시간(MIN)' =((L2/V2)+(L3/V3))*60*2=? </t>
  </si>
  <si>
    <t xml:space="preserve"> T3  적하시간(MIN) =(CMS*N)/(60*ES)= 30 </t>
  </si>
  <si>
    <t xml:space="preserve"> t3 '적하시간(MIN)'=(Cms*n)/(60*Es)=?</t>
  </si>
  <si>
    <t xml:space="preserve"> CM  1회싸이클시간(MIN)  =T1+T2+T3+T4+T6= 152.82 </t>
  </si>
  <si>
    <t xml:space="preserve"> CM '1회싸이클시간(MIN)' =t1+t2+t3+t4+t6=?</t>
  </si>
  <si>
    <t xml:space="preserve"> Q   시간당 작업량(TON/HR)  =(60*Q0*F*E)/CM= 7.067 </t>
  </si>
  <si>
    <t xml:space="preserve"> Q  '시간당 작업량(TON/HR)' =(60*q0*F*E)/CM=?</t>
  </si>
  <si>
    <t xml:space="preserve"> Z   차량실 작업량(TON/HR)  =(T2+T4+T6)/CM= 0.6074 </t>
  </si>
  <si>
    <t xml:space="preserve"> Z  '차량실 작업량(TON/HR)' =(T2+T4+T6)/CM=?   </t>
  </si>
  <si>
    <t xml:space="preserve"> 재료비:  31399 / 7.067*Z = 2698.7 </t>
  </si>
  <si>
    <t>'재료비:' ~00002702002000000.M~ / {Q}*Z =?EQ+</t>
  </si>
  <si>
    <t xml:space="preserve"> 노무비:  57077 / 7.067 = 8076.5 </t>
  </si>
  <si>
    <t>'노무비:' ~00002702002000000.L~ / {Q} =?EQ+</t>
  </si>
  <si>
    <t xml:space="preserve"> 경  비:  16873 / 7.067 = 2387.5 </t>
  </si>
  <si>
    <t>'경  비:' ~00002702002000000.E~ / {Q} =?EQ+</t>
  </si>
  <si>
    <t xml:space="preserve"> 2.크레인(트럭탑재형)(10TON/HR) </t>
  </si>
  <si>
    <t>'2.크레인(트럭탑재형)(10TON/HR)'</t>
  </si>
  <si>
    <t xml:space="preserve"> Es  작업효율  =0.5   </t>
  </si>
  <si>
    <t xml:space="preserve"> Es '작업효율' =0.5</t>
  </si>
  <si>
    <t xml:space="preserve"> Q   크레인상,하차작업량(톤/HR)  =(3600*Q1*F*ES/CMS)= 40 </t>
  </si>
  <si>
    <t xml:space="preserve"> Q  '크레인상,하차작업량(톤/HR)' =(3600*q1*F*Es/Cms)=?</t>
  </si>
  <si>
    <t xml:space="preserve"> 재료비:  16921 / 40 = 423 </t>
  </si>
  <si>
    <t>'재료비:' ~00002105001000000.M~ / {Q} =?EQ+</t>
  </si>
  <si>
    <t xml:space="preserve"> 노무비:  49479 / 40 = 1236.9 </t>
  </si>
  <si>
    <t>'노무비:' ~00002105001000000.L~ / {Q} =?EQ+</t>
  </si>
  <si>
    <t xml:space="preserve"> 경  비:  22539 / 40 = 563.4 </t>
  </si>
  <si>
    <t>'경  비:' ~00002105001000000.E~ / {Q} =?EQ+</t>
  </si>
  <si>
    <t xml:space="preserve"> 3.인력 </t>
  </si>
  <si>
    <t>'3.인력'</t>
  </si>
  <si>
    <t xml:space="preserve"> 비계공 </t>
  </si>
  <si>
    <t>'비계공'</t>
  </si>
  <si>
    <t xml:space="preserve"> 노무비:  279433*2/8/40 = 1746.4 </t>
  </si>
  <si>
    <t>'노무비:' ~L001010101000006.L~*2/8/{Q} =?EQ+</t>
  </si>
  <si>
    <t xml:space="preserve"> 노무비:  169804*1/8/40 = 530.6 </t>
  </si>
  <si>
    <t xml:space="preserve">'노무비:' ~L001010101000002.L~*1/8/{Q} =?EQ+  </t>
  </si>
  <si>
    <t xml:space="preserve">   합  계    </t>
  </si>
  <si>
    <t>&gt;&gt;'합  계'</t>
  </si>
  <si>
    <t xml:space="preserve">운반비(트레일러 20ton+크레인 10ton)  철근, L:20km  TON    ( 산근 3 ) </t>
  </si>
  <si>
    <t xml:space="preserve"> 운반거리 L=20KM 트레일러(20톤) 톤당     </t>
  </si>
  <si>
    <t>'운반거리 L=20KM 트레일러(20톤) 톤당 '</t>
  </si>
  <si>
    <t xml:space="preserve"> 생산공장 ○----------0-------------0----------○20KM  </t>
  </si>
  <si>
    <t>'생산공장 ○----------0-------------0----------○20KM '</t>
  </si>
  <si>
    <t xml:space="preserve"> 운반거리=공장L1=0.0KM,시내L2=19.5KM,공사장L3=0.5KM    </t>
  </si>
  <si>
    <t>'운반거리=공장L1=0.0KM,시내L2=19.5KM,공사장L3=0.5KM'</t>
  </si>
  <si>
    <t xml:space="preserve"> L2  도로주행 운반거리(KM)  =19.5   </t>
  </si>
  <si>
    <t xml:space="preserve"> L2 '도로주행 운반거리(KM)' =19.5</t>
  </si>
  <si>
    <t xml:space="preserve"> T2  왕복시간(MIN)  =((L2/V2)+(L3/V3))*60*2= 60.9 </t>
  </si>
  <si>
    <t xml:space="preserve"> CM  1회싸이클시간(MIN)  =T1+T2+T3+T4+T6= 122.82 </t>
  </si>
  <si>
    <t xml:space="preserve"> Q   시간당 작업량(TON/HR)  =(60*Q0*F*E)/CM= 8.793 </t>
  </si>
  <si>
    <t xml:space="preserve"> Z   차량실 작업량(TON/HR)  =(T2+T4+T6)/CM= 0.5115 </t>
  </si>
  <si>
    <t xml:space="preserve"> Z  '차량실 작업량(TON/HR)' =(T2+T4+T6)/CM=?    </t>
  </si>
  <si>
    <t xml:space="preserve"> 재료비:  31399 / 8.793*Z = 1826.5 </t>
  </si>
  <si>
    <t xml:space="preserve"> 노무비:  57077 / 8.793 = 6491.1 </t>
  </si>
  <si>
    <t xml:space="preserve"> 경  비:  16873 / 8.793 = 1918.9 </t>
  </si>
  <si>
    <t>공통 8-2-3</t>
  </si>
  <si>
    <t xml:space="preserve">터파기/토사  보통, 굴착기 0.7m3  M3  공통 8-2-3  ( 산근 4 ) </t>
  </si>
  <si>
    <t xml:space="preserve"> 굴삭기(무한궤도),0.7㎥ M3   </t>
  </si>
  <si>
    <t xml:space="preserve">'굴삭기(무한궤도),0.7㎥ M3'  </t>
  </si>
  <si>
    <t xml:space="preserve">Q1  바켓용량(M3)  =0.70   </t>
  </si>
  <si>
    <t>q1 '바켓용량(M3)' =0.70</t>
  </si>
  <si>
    <t xml:space="preserve">K   바켓계수(양호1.1,보통0.90,불량0.70,파쇄암0.55) = 0.90   </t>
  </si>
  <si>
    <t>k  '바켓계수(양호1.1,보통0.90,불량0.70,파쇄암0.55)'= 0.90</t>
  </si>
  <si>
    <t xml:space="preserve">F   토량환산계수(1/L) = 1/1.25= 0.8 </t>
  </si>
  <si>
    <t>f  '토량환산계수(1/L)'= 1/1.25=?</t>
  </si>
  <si>
    <t xml:space="preserve">E1  터파기에 대하여 -0.05 =0.05    </t>
  </si>
  <si>
    <t xml:space="preserve">E1 '터파기에 대하여 -0.05'=0.05 </t>
  </si>
  <si>
    <t xml:space="preserve">E   작업효율사질토(양호0.85,보통0.70,불량0.55) = 0.70-E1= 0.65 </t>
  </si>
  <si>
    <t>E  '작업효율사질토(양호0.85,보통0.70,불량0.55)'= 0.70-E1=?</t>
  </si>
  <si>
    <t xml:space="preserve">CM  1회 싸이클시간(135˚SEC) =20   </t>
  </si>
  <si>
    <t>Cm '1회 싸이클시간(135˚SEC)'=20</t>
  </si>
  <si>
    <t xml:space="preserve">Q   시간당 작업량 (M3/HR) = 3600*Q1*K*F*E/CM= 58.968 </t>
  </si>
  <si>
    <t>Q  '시간당 작업량 (M3/Hr)'= 3600*q1*k*f*E/Cm=?</t>
  </si>
  <si>
    <t xml:space="preserve"> 재료비:  19375 / 58.968 = 328.5 </t>
  </si>
  <si>
    <t>'재료비:' ~00000201007000000.M~ / {Q} =?MA+</t>
  </si>
  <si>
    <t xml:space="preserve"> 노무비:  57077 / 58.968 = 967.9 </t>
  </si>
  <si>
    <t>'노무비:' ~00000201007000000.L~ / {Q} =?LA+</t>
  </si>
  <si>
    <t xml:space="preserve"> 경  비:  24001 / 58.968 = 407 </t>
  </si>
  <si>
    <t>'경  비:' ~00000201007000000.E~ / {Q} =?EQ+</t>
  </si>
  <si>
    <t xml:space="preserve">토사 운반/단지외 10km  보통, 덤프 15ton+굴착기 0.7m3(고르기 별도)  M3  공통 8-2-8  ( 산근 5 ) </t>
  </si>
  <si>
    <t xml:space="preserve"> 운반거리 L=10KN,(적재,고르기별도) M3    </t>
  </si>
  <si>
    <t>'운반거리 L=10KN,(적재,고르기별도) M3'</t>
  </si>
  <si>
    <t xml:space="preserve"> 차량속도= 30KM/V1,35KM/V2,35KM/V3,35KM/V4,30KM/V5,35KM/V6     </t>
  </si>
  <si>
    <t>'차량속도= 30KM/V1,35KM/V2,35KM/V3,35KM/V4,30KM/V5,35KM/V6 '</t>
  </si>
  <si>
    <t xml:space="preserve">     ○------------------0------------0----------------○10KM  </t>
  </si>
  <si>
    <t xml:space="preserve">   ' ○------------------0------------0----------------○10KM '</t>
  </si>
  <si>
    <t xml:space="preserve"> 운반거리=단지대L1=0.5KM,시내외L2=9.0KM,사토장L3=0.5KM    </t>
  </si>
  <si>
    <t>'운반거리=단지대L1=0.5KM,시내외L2=9.0KM,사토장L3=0.5KM'</t>
  </si>
  <si>
    <t xml:space="preserve"> 1.덤프트럭,15톤 </t>
  </si>
  <si>
    <t>'1.덤프트럭,15톤'</t>
  </si>
  <si>
    <t xml:space="preserve">T    적재용량(톤)  =15   </t>
  </si>
  <si>
    <t>T   '적재용량(톤)' =15</t>
  </si>
  <si>
    <t xml:space="preserve">R1   토석의 단위중량(톤)  =1.7   </t>
  </si>
  <si>
    <t>r1  '토석의 단위중량(톤)' =1.7</t>
  </si>
  <si>
    <t xml:space="preserve">L    토량 변화율  =1.25   </t>
  </si>
  <si>
    <t>L   '토량 변화율' =1.25</t>
  </si>
  <si>
    <t xml:space="preserve">Q1   1회 적재량(M3)  =T/R1*L= 11.0294 </t>
  </si>
  <si>
    <t>q1  '1회 적재량(M3)' =T/r1*L=?</t>
  </si>
  <si>
    <t xml:space="preserve">F    토량 환산계수(1/L)  =1/L= 0.8 </t>
  </si>
  <si>
    <t>f   '토량 환산계수(1/L)' =1/L=?</t>
  </si>
  <si>
    <t xml:space="preserve">E    작업효율  =0.9   </t>
  </si>
  <si>
    <t>E   '작업효율' =0.9</t>
  </si>
  <si>
    <t xml:space="preserve">CMS  적재기계 1회 싸이클시간(SEC)  =20   </t>
  </si>
  <si>
    <t>Cms '적재기계 1회 싸이클시간(SEC)' =20</t>
  </si>
  <si>
    <t xml:space="preserve">V1   단지내적재운반속도(KM/HR)  =15   </t>
  </si>
  <si>
    <t>V1  '단지내적재운반속도(KM/HR)' =15</t>
  </si>
  <si>
    <t xml:space="preserve">V2   단지내공차운반속도(KM/HR)  =20   </t>
  </si>
  <si>
    <t>V2  '단지내공차운반속도(KM/HR)' =20</t>
  </si>
  <si>
    <t xml:space="preserve">V3   시내외포장적재운반속도(KM/HR)  =35   </t>
  </si>
  <si>
    <t>V3  '시내외포장적재운반속도(KM/HR)' =35</t>
  </si>
  <si>
    <t xml:space="preserve">V4   시내외포장공차운반속도(KM/HR)  =35   </t>
  </si>
  <si>
    <t>V4  '시내외포장공차운반속도(KM/HR)' =35</t>
  </si>
  <si>
    <t xml:space="preserve">V5   사토장적재운반속도(KM/HR)  =15   </t>
  </si>
  <si>
    <t>V5  '사토장적재운반속도(KM/HR)' =15</t>
  </si>
  <si>
    <t xml:space="preserve">V6   사토장공차운반속도(KM/HR)  =20   </t>
  </si>
  <si>
    <t>V6  '사토장공차운반속도(KM/HR)' =20</t>
  </si>
  <si>
    <t xml:space="preserve">L1   단지내운반거리(KM)  =0.5   </t>
  </si>
  <si>
    <t>L1  '단지내운반거리(KM)' =0.5</t>
  </si>
  <si>
    <t xml:space="preserve">L2   시내외포장(KM)  =9.0   </t>
  </si>
  <si>
    <t>L2  '시내외포장(KM)' =9.0</t>
  </si>
  <si>
    <t xml:space="preserve">L3   사토장비포장(KM)  =0.5   </t>
  </si>
  <si>
    <t>L3  '사토장비포장(KM)' =0.5</t>
  </si>
  <si>
    <t xml:space="preserve">T2   왕복시간(MIN)  =((L1/V1)+(L1/V2)+(L2/V3)+(L2/V4)+(L3/V5)+(L3/V6))*60= 37.8571 </t>
  </si>
  <si>
    <t>t2  '왕복시간(MIN)' =((L1/V1)+(L1/V2)+(L2/V3)+(L2/V4)+(L3/V5)+(L3/V6))*60=?</t>
  </si>
  <si>
    <t xml:space="preserve">T3   적하시간(MIN)양호0.5,보통0.8,불량1.1 =0.8   </t>
  </si>
  <si>
    <t>t3  '적하시간(MIN)양호0.5,보통0.8,불량1.1'=0.8</t>
  </si>
  <si>
    <t xml:space="preserve">T4   적재대기(MIN)양호0.15,보통0.42,불량0.7  =0.42   </t>
  </si>
  <si>
    <t>t4  '적재대기(MIN)양호0.15,보통0.42,불량0.7 '=0.42</t>
  </si>
  <si>
    <t xml:space="preserve">T5   적재합자동덮개설치및해체(MIN)  =0.5   </t>
  </si>
  <si>
    <t>t5  '적재합자동덮개설치및해체(MIN)' =0.5</t>
  </si>
  <si>
    <t xml:space="preserve">T6   세륜시간 (MIN)  =1.5   </t>
  </si>
  <si>
    <t>t6  '세륜시간 (MIN)' =1.5</t>
  </si>
  <si>
    <t xml:space="preserve">k    백호바켓계수  =1.1   </t>
  </si>
  <si>
    <t>k   '백호바켓계수' =1.1</t>
  </si>
  <si>
    <t xml:space="preserve">ES   작업효율(양호0.9,보통0.75,불량0.6) = 0.75   </t>
  </si>
  <si>
    <t>Es  '작업효율(양호0.9,보통0.75,불량0.6)'= 0.75</t>
  </si>
  <si>
    <t xml:space="preserve">N    덤프트럭 소요 백호 적재회수  =Q1/(0.7*K)= 14.32 </t>
  </si>
  <si>
    <t>n   '덤프트럭 소요 백호 적재회수' =q1/(0.7*k)=?</t>
  </si>
  <si>
    <t xml:space="preserve">CM   1회 싸이클 시간(MIN)  =CMS*N/(60*ES)+T2+T3+T4+T5+T6= 47.442 </t>
  </si>
  <si>
    <t>Cm  '1회 싸이클 시간(MIN)' =Cms*n/(60*Es)+t2+t3+t4+t5+t6=?</t>
  </si>
  <si>
    <t xml:space="preserve">Q    시간당 작업량(M3/HR)  =60*Q1*F*E/CM= 10.043 </t>
  </si>
  <si>
    <t>Q   '시간당 작업량(M3/HR)' =60*q1*f*E/Cm=?</t>
  </si>
  <si>
    <t xml:space="preserve"> 재료비:  30040 / 10.043 = 2991.1 </t>
  </si>
  <si>
    <t>'재료비:' ~00000602015000000.M~ / {Q} =?MA+</t>
  </si>
  <si>
    <t xml:space="preserve"> 노무비:  57077 / 10.043 = 5683.2 </t>
  </si>
  <si>
    <t>'노무비:' ~00000602015000000.L~ / {Q} =?LA+</t>
  </si>
  <si>
    <t xml:space="preserve"> 경  비:  20276 / 10.043 = 2018.9 </t>
  </si>
  <si>
    <t>'경  비:' ~00000602015000000.E~ / {Q} =?EQ+</t>
  </si>
  <si>
    <t xml:space="preserve">  소계    </t>
  </si>
  <si>
    <t>&gt;'소계'</t>
  </si>
  <si>
    <t xml:space="preserve"> 2.자동덮개시설,덤프15톤용 M3 </t>
  </si>
  <si>
    <t>'2.자동덮개시설,덤프15톤용 M3'</t>
  </si>
  <si>
    <t xml:space="preserve"> 재료비:  0 / 10.043 = 0 </t>
  </si>
  <si>
    <t>'재료비:' ~00000610015000000.M~ / {Q} =?MA+</t>
  </si>
  <si>
    <t xml:space="preserve"> 노무비:  0 / 10.043 = 0 </t>
  </si>
  <si>
    <t>'노무비:' ~00000610015000000.L~ / {Q} =?LA+</t>
  </si>
  <si>
    <t xml:space="preserve"> 경  비:  430 / 10.043 = 42.8 </t>
  </si>
  <si>
    <t>'경  비:' ~00000610015000000.E~ / {Q} =?EQ+</t>
  </si>
  <si>
    <t>단 가 대 비 표</t>
  </si>
  <si>
    <t>조달청가격</t>
  </si>
  <si>
    <t>PAGE</t>
  </si>
  <si>
    <t>거래가격</t>
  </si>
  <si>
    <t>유통물가</t>
  </si>
  <si>
    <t>물가자료</t>
  </si>
  <si>
    <t>조사가격2</t>
  </si>
  <si>
    <t>적용단가</t>
  </si>
  <si>
    <t>품목구분</t>
  </si>
  <si>
    <t>노임구분</t>
  </si>
  <si>
    <t>소수점처리</t>
  </si>
  <si>
    <t>천원</t>
  </si>
  <si>
    <t>별도</t>
  </si>
  <si>
    <t>수집상차도</t>
  </si>
  <si>
    <t>자재 68</t>
  </si>
  <si>
    <t>자재 69</t>
  </si>
  <si>
    <t>시공도</t>
  </si>
  <si>
    <t>자재 140</t>
  </si>
  <si>
    <t>자재 141</t>
  </si>
  <si>
    <t>자재 142</t>
  </si>
  <si>
    <t>자재 143</t>
  </si>
  <si>
    <t>자재 144</t>
  </si>
  <si>
    <t>자재 145</t>
  </si>
  <si>
    <t>자재 146</t>
  </si>
  <si>
    <t>자재 147</t>
  </si>
  <si>
    <t>자재 148</t>
  </si>
  <si>
    <t>자재 151</t>
  </si>
  <si>
    <t>자재 152</t>
  </si>
  <si>
    <t>1L=1.55kg</t>
  </si>
  <si>
    <t>겹침부위 30mm</t>
  </si>
  <si>
    <t>2</t>
  </si>
  <si>
    <t>B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</si>
  <si>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</si>
  <si>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</si>
  <si>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</si>
  <si>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</si>
  <si>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</si>
  <si>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</si>
  <si>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</si>
  <si>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</si>
  <si>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</si>
  <si>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</si>
  <si>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</si>
  <si>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</si>
  <si>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</si>
  <si>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</si>
  <si>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</si>
  <si>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</si>
  <si>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</si>
  <si>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</si>
  <si>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</si>
  <si>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</si>
  <si>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</si>
  <si>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</si>
  <si>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</si>
  <si>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</si>
  <si>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</si>
  <si>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</si>
  <si>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단가 순서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</si>
  <si>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</si>
  <si>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</si>
  <si>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</si>
  <si>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</si>
  <si>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</si>
  <si>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</si>
  <si>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</si>
  <si>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</si>
  <si>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</si>
  <si>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</si>
  <si>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</si>
  <si>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폐기물처리비</t>
  </si>
  <si>
    <t>...</t>
  </si>
  <si>
    <t>....</t>
  </si>
  <si>
    <t>.....</t>
  </si>
  <si>
    <t>D</t>
  </si>
  <si>
    <t>E</t>
  </si>
  <si>
    <t>G</t>
  </si>
  <si>
    <t>H</t>
  </si>
  <si>
    <t>I</t>
  </si>
  <si>
    <t>J</t>
  </si>
  <si>
    <t>비             목</t>
    <phoneticPr fontId="15" type="noConversion"/>
  </si>
  <si>
    <t>건     축</t>
  </si>
  <si>
    <t>기계설비</t>
  </si>
  <si>
    <t>소  계</t>
  </si>
  <si>
    <t>구         성        비</t>
    <phoneticPr fontId="15" type="noConversion"/>
  </si>
  <si>
    <t>비    고</t>
    <phoneticPr fontId="15" type="noConversion"/>
  </si>
  <si>
    <t>료</t>
  </si>
  <si>
    <t>비</t>
  </si>
  <si>
    <t>순</t>
    <phoneticPr fontId="16" type="noConversion"/>
  </si>
  <si>
    <t>노</t>
  </si>
  <si>
    <t>무</t>
  </si>
  <si>
    <t>공</t>
    <phoneticPr fontId="16" type="noConversion"/>
  </si>
  <si>
    <t>사</t>
    <phoneticPr fontId="16" type="noConversion"/>
  </si>
  <si>
    <t>경</t>
    <phoneticPr fontId="16" type="noConversion"/>
  </si>
  <si>
    <t>원</t>
    <phoneticPr fontId="16" type="noConversion"/>
  </si>
  <si>
    <t>품       질       관       리       비</t>
    <phoneticPr fontId="16" type="noConversion"/>
  </si>
  <si>
    <t>안       전        관       리      비</t>
    <phoneticPr fontId="16" type="noConversion"/>
  </si>
  <si>
    <t>가</t>
    <phoneticPr fontId="20" type="noConversion"/>
  </si>
  <si>
    <t>관급자재비</t>
    <phoneticPr fontId="16" type="noConversion"/>
  </si>
  <si>
    <t>금                            액</t>
    <phoneticPr fontId="16" type="noConversion"/>
  </si>
  <si>
    <t>비        고</t>
    <phoneticPr fontId="15" type="noConversion"/>
  </si>
  <si>
    <t>직      접         재      료      비</t>
    <phoneticPr fontId="15" type="noConversion"/>
  </si>
  <si>
    <t>간      접         재      료      비</t>
    <phoneticPr fontId="15" type="noConversion"/>
  </si>
  <si>
    <t>작  업  설  ,  부  산  물  등 (△)</t>
    <phoneticPr fontId="20" type="noConversion"/>
  </si>
  <si>
    <t>[ 소                          계 ]</t>
    <phoneticPr fontId="16" type="noConversion"/>
  </si>
  <si>
    <t>직      접         노      무      비</t>
    <phoneticPr fontId="15" type="noConversion"/>
  </si>
  <si>
    <t>간      접         노      무      비</t>
    <phoneticPr fontId="15" type="noConversion"/>
  </si>
  <si>
    <t>직접노무비</t>
    <phoneticPr fontId="16" type="noConversion"/>
  </si>
  <si>
    <t>×</t>
    <phoneticPr fontId="22" type="noConversion"/>
  </si>
  <si>
    <t>&lt;(재+직노+경비)의합계액&gt;</t>
  </si>
  <si>
    <t>산          출          경          비</t>
    <phoneticPr fontId="20" type="noConversion"/>
  </si>
  <si>
    <t>운                반                비</t>
    <phoneticPr fontId="20" type="noConversion"/>
  </si>
  <si>
    <t>산      재         보      험      료</t>
    <phoneticPr fontId="15" type="noConversion"/>
  </si>
  <si>
    <t>노무비</t>
    <phoneticPr fontId="16" type="noConversion"/>
  </si>
  <si>
    <t>면허가 필요한 모든공사</t>
  </si>
  <si>
    <t>고      용         보      험      료</t>
    <phoneticPr fontId="15" type="noConversion"/>
  </si>
  <si>
    <t>건      강         보      험      료</t>
    <phoneticPr fontId="15" type="noConversion"/>
  </si>
  <si>
    <t>직접노무비</t>
    <phoneticPr fontId="20" type="noConversion"/>
  </si>
  <si>
    <t>공사기간 1개월 이상인 모든공사</t>
  </si>
  <si>
    <t>원</t>
    <phoneticPr fontId="16" type="noConversion"/>
  </si>
  <si>
    <t>연      금         보      험      료</t>
    <phoneticPr fontId="15" type="noConversion"/>
  </si>
  <si>
    <t>노   인  장  기  요  양  보  험  료</t>
    <phoneticPr fontId="16" type="noConversion"/>
  </si>
  <si>
    <t>건강보험료</t>
    <phoneticPr fontId="16" type="noConversion"/>
  </si>
  <si>
    <t>퇴   직     공   제     부   금   비</t>
    <phoneticPr fontId="20" type="noConversion"/>
  </si>
  <si>
    <t>추정금액 1억이상 공사</t>
    <phoneticPr fontId="16" type="noConversion"/>
  </si>
  <si>
    <t>산  업  안  전  보  건  관  리  비</t>
    <phoneticPr fontId="20" type="noConversion"/>
  </si>
  <si>
    <t>(재+직노+사급+관급)</t>
    <phoneticPr fontId="15" type="noConversion"/>
  </si>
  <si>
    <t>+</t>
    <phoneticPr fontId="16" type="noConversion"/>
  </si>
  <si>
    <t>품       질       관       리       비</t>
    <phoneticPr fontId="16" type="noConversion"/>
  </si>
  <si>
    <t>안       전        관       리      비</t>
    <phoneticPr fontId="16" type="noConversion"/>
  </si>
  <si>
    <t>가</t>
    <phoneticPr fontId="20" type="noConversion"/>
  </si>
  <si>
    <t>기          타          경          비</t>
    <phoneticPr fontId="20" type="noConversion"/>
  </si>
  <si>
    <t>(재료비+노무비)</t>
    <phoneticPr fontId="16" type="noConversion"/>
  </si>
  <si>
    <t>&lt;(재+직노+경비)의합계액&gt;</t>
    <phoneticPr fontId="16" type="noConversion"/>
  </si>
  <si>
    <t>환      경         보      전      비</t>
    <phoneticPr fontId="15" type="noConversion"/>
  </si>
  <si>
    <t>(재+직노+기계경비)</t>
    <phoneticPr fontId="15" type="noConversion"/>
  </si>
  <si>
    <t>공  사  이  행  보  증  수  수  료</t>
    <phoneticPr fontId="16" type="noConversion"/>
  </si>
  <si>
    <t>[(재+직노+기계경비)</t>
    <phoneticPr fontId="16" type="noConversion"/>
  </si>
  <si>
    <t>최저가 입찰대상공사 : &lt;추정가격300억 이상공사&gt;</t>
  </si>
  <si>
    <t>건설하도급대금지급보증서발급수수료</t>
    <phoneticPr fontId="16" type="noConversion"/>
  </si>
  <si>
    <t>건설기계대여대금지급보증서발급수수료</t>
    <phoneticPr fontId="16" type="noConversion"/>
  </si>
  <si>
    <t>(재+직노+기계경비)</t>
    <phoneticPr fontId="16" type="noConversion"/>
  </si>
  <si>
    <t>계</t>
    <phoneticPr fontId="16" type="noConversion"/>
  </si>
  <si>
    <t>일        반         관        리        비</t>
    <phoneticPr fontId="20" type="noConversion"/>
  </si>
  <si>
    <t>&lt;추정가격기준:공급가액(부가세,관급자재제외)&gt;</t>
  </si>
  <si>
    <t>이                                         윤</t>
    <phoneticPr fontId="20" type="noConversion"/>
  </si>
  <si>
    <t>(노무비+경비+일관)</t>
    <phoneticPr fontId="16" type="noConversion"/>
  </si>
  <si>
    <t>사        급         자        재        비</t>
    <phoneticPr fontId="20" type="noConversion"/>
  </si>
  <si>
    <t>건 설 폐 기 물 수 집 운 반 및 수 수 료</t>
    <phoneticPr fontId="16" type="noConversion"/>
  </si>
  <si>
    <t>공            급            가            액</t>
    <phoneticPr fontId="20" type="noConversion"/>
  </si>
  <si>
    <t>부        가         가        치        세</t>
    <phoneticPr fontId="20" type="noConversion"/>
  </si>
  <si>
    <t>공급가액</t>
    <phoneticPr fontId="16" type="noConversion"/>
  </si>
  <si>
    <t>[도                     급                     액]</t>
    <phoneticPr fontId="20" type="noConversion"/>
  </si>
  <si>
    <t>관급자재비</t>
    <phoneticPr fontId="16" type="noConversion"/>
  </si>
  <si>
    <t>도급자 설치분</t>
    <phoneticPr fontId="16" type="noConversion"/>
  </si>
  <si>
    <t>관급자 설치분</t>
    <phoneticPr fontId="16" type="noConversion"/>
  </si>
  <si>
    <t>소    계</t>
    <phoneticPr fontId="16" type="noConversion"/>
  </si>
  <si>
    <t>건 설 폐 기 물 수 집 운 반 및 수 수 료</t>
    <phoneticPr fontId="20" type="noConversion"/>
  </si>
  <si>
    <t>시        설         분        담        금</t>
    <phoneticPr fontId="20" type="noConversion"/>
  </si>
  <si>
    <t>[총            공            사              비]</t>
    <phoneticPr fontId="20" type="noConversion"/>
  </si>
  <si>
    <t>안   전   관   리   비</t>
    <phoneticPr fontId="20" type="noConversion"/>
  </si>
  <si>
    <t>(재+직노+사급)</t>
    <phoneticPr fontId="15" type="noConversion"/>
  </si>
  <si>
    <t>요율</t>
    <phoneticPr fontId="16" type="noConversion"/>
  </si>
  <si>
    <t>☞ 관급자재비가 있는경우  2가지를 비교하여 적은금액 적용</t>
    <phoneticPr fontId="16" type="noConversion"/>
  </si>
  <si>
    <t xml:space="preserve">☞ 도급자설치,관급자설치인지 확인 관급자설치시 안전관리비적용 안함 </t>
    <phoneticPr fontId="16" type="noConversion"/>
  </si>
  <si>
    <t>공</t>
    <phoneticPr fontId="16" type="noConversion"/>
  </si>
  <si>
    <t>사</t>
    <phoneticPr fontId="16" type="noConversion"/>
  </si>
  <si>
    <t>자재 123</t>
    <phoneticPr fontId="3" type="noConversion"/>
  </si>
  <si>
    <t>데코큐비클, DCS-S4000, 1200×1900×t20mm, 방수PB, 슬라이딩도어/장애인용[식별번호:24838688]</t>
    <phoneticPr fontId="3" type="noConversion"/>
  </si>
  <si>
    <t>데코큐비클, DCS-UP100, 450×1200×t20mm, 방수PB, 소변기칸막이[식별번호:23862634]</t>
    <phoneticPr fontId="3" type="noConversion"/>
  </si>
  <si>
    <t>유성페인트 붓칠/철골면</t>
  </si>
  <si>
    <t>철재면, 2회 1급</t>
  </si>
  <si>
    <t>5F8E04B5E7F9E11F522DB2255CC15A</t>
  </si>
  <si>
    <t>5F8E04B5E7F9E11F522DB26588946A</t>
  </si>
  <si>
    <t>5F5CA4EC97CCDF6657264215F5F20EA66CF2F2</t>
  </si>
  <si>
    <t>5F8E04B5E7F9E11F522DB26588946A5F5CA4EC97CCDF6657264215F5F20EA66CF2F2</t>
  </si>
  <si>
    <t>5F5CA4EC97CCDF6657264215F5F20EA66CF0CF</t>
  </si>
  <si>
    <t>5F8E04B5E7F9E11F522DB26588946A5F5CA4EC97CCDF6657264215F5F20EA66CF0CF</t>
  </si>
  <si>
    <t>5E9794E8674D545258CFD2558AE1001</t>
  </si>
  <si>
    <t>5F8E04B5E7F9E11F522DB26588946A5E9794E8674D545258CFD2558AE1001</t>
  </si>
  <si>
    <t>5F8E04B5E7F9E11F522DB26589BEC8</t>
  </si>
  <si>
    <t>조합페인트</t>
  </si>
  <si>
    <t>유성페인트 붓칠 재료비(20년 품셈기준)</t>
  </si>
  <si>
    <t>5F8E04B5E7F9E11F522DB2255CC15A5F8E04B5E7F9E11F522DB26589BEC8</t>
  </si>
  <si>
    <t>유성페인트 붓칠</t>
  </si>
  <si>
    <t>철재면 2회 노무비</t>
  </si>
  <si>
    <t>5F8E04B5E7F9E11F522DB2255CC15A5F8E04B5E7F9E11F522DB26588946A</t>
  </si>
  <si>
    <t>유성페인트 붓칠  철재면 2회 노무비  M2  건축 11-2-4   ( 호표 222 )</t>
    <phoneticPr fontId="3" type="noConversion"/>
  </si>
  <si>
    <t>유성페인트 붓칠/철골면  철재면, 2회 1급  M2  건축 11-2-4   ( 호표 224 )</t>
    <phoneticPr fontId="3" type="noConversion"/>
  </si>
  <si>
    <t>5F8E04B5E7F9E11F522DB2658A42C6</t>
  </si>
  <si>
    <t>조합페인트, KSM6020-1종1급, 백색</t>
  </si>
  <si>
    <t>58AB940FF7851FBC5EDF9225C52936DB2C84AE</t>
  </si>
  <si>
    <t>5F8E04B5E7F9E11F522DB2658A42C658AB940FF7851FBC5EDF9225C52936DB2C84AE</t>
  </si>
  <si>
    <t>58AB940FF7851F6455AC42E5FF303ACD3E6400</t>
  </si>
  <si>
    <t>5F8E04B5E7F9E11F522DB2658A42C658AB940FF7851F6455AC42E5FF303ACD3E6400</t>
  </si>
  <si>
    <t>철재면, 2회, 1급</t>
  </si>
  <si>
    <t>철재면, 2회, 1급</t>
    <phoneticPr fontId="3" type="noConversion"/>
  </si>
  <si>
    <t>유성페인트 붓칠 재료비(20년 품셈기준)  철재면, 2회, 1급  M2     ( 호표 223 )</t>
    <phoneticPr fontId="3" type="noConversion"/>
  </si>
  <si>
    <t>노임 19</t>
    <phoneticPr fontId="3" type="noConversion"/>
  </si>
  <si>
    <t>자재 230</t>
  </si>
  <si>
    <t>자재 231</t>
  </si>
  <si>
    <t>자재 230</t>
    <phoneticPr fontId="3" type="noConversion"/>
  </si>
  <si>
    <t>자재 231</t>
    <phoneticPr fontId="3" type="noConversion"/>
  </si>
  <si>
    <t>호표 223</t>
  </si>
  <si>
    <t>호표 223</t>
    <phoneticPr fontId="3" type="noConversion"/>
  </si>
  <si>
    <t>호표 222</t>
  </si>
  <si>
    <t>호표 222</t>
    <phoneticPr fontId="3" type="noConversion"/>
  </si>
  <si>
    <t>건축 11-2-4</t>
  </si>
  <si>
    <t>호표 224</t>
  </si>
  <si>
    <t>호표 224</t>
    <phoneticPr fontId="3" type="noConversion"/>
  </si>
  <si>
    <t>18T, Pitch 15mm.지정색 분체도장, 난이도 상급</t>
    <phoneticPr fontId="3" type="noConversion"/>
  </si>
  <si>
    <t xml:space="preserve">알루미늄 T-Bar(B type) </t>
    <phoneticPr fontId="3" type="noConversion"/>
  </si>
  <si>
    <t xml:space="preserve">알루미늄 T-Bar(A type) </t>
    <phoneticPr fontId="3" type="noConversion"/>
  </si>
  <si>
    <t>18T, Pitch 40mm.지정색 분체도장, 난이도 일반</t>
  </si>
  <si>
    <t>자재 70b</t>
    <phoneticPr fontId="3" type="noConversion"/>
  </si>
  <si>
    <t>자재 70a</t>
    <phoneticPr fontId="3" type="noConversion"/>
  </si>
  <si>
    <t>내천장 2회, con'c,mortar면, 바탕만들기포함</t>
    <phoneticPr fontId="3" type="noConversion"/>
  </si>
  <si>
    <t>수성페인트 롤러칠  천장 2회 노무비  M2  건축 11-2-2   ( 호표 170 )</t>
    <phoneticPr fontId="3" type="noConversion"/>
  </si>
  <si>
    <t>친환경수성페인트(롤러칠)  내천장 2회, con'c,mortar면, 바탕만들기포함  M2  건축 11-1-1,-2-2   ( 호표 94 )</t>
    <phoneticPr fontId="3" type="noConversion"/>
  </si>
  <si>
    <t>호표 170</t>
    <phoneticPr fontId="3" type="noConversion"/>
  </si>
  <si>
    <t xml:space="preserve">건축 11-1-1,-2-2 </t>
  </si>
  <si>
    <t>호표 94</t>
    <phoneticPr fontId="3" type="noConversion"/>
  </si>
  <si>
    <t>조달수수료</t>
  </si>
  <si>
    <t>주재료비의 0.54%</t>
  </si>
  <si>
    <t>데코큐비클, DCS-SS100, 1200×2400×t20mm, 코어보드 [식별번호:25488330]</t>
    <phoneticPr fontId="3" type="noConversion"/>
  </si>
  <si>
    <t>데코큐비클, DCS-BC203, 1200×1900×t20mm, 코어보드, [식별번호:24408079]</t>
    <phoneticPr fontId="3" type="noConversion"/>
  </si>
  <si>
    <t xml:space="preserve">관목식재/군식 </t>
    <phoneticPr fontId="3" type="noConversion"/>
  </si>
  <si>
    <t>주</t>
    <phoneticPr fontId="3" type="noConversion"/>
  </si>
  <si>
    <t>관목식재/군식  0.3~0.7m , 2회(가식, 본식재)  주     ( 호표 220 )</t>
    <phoneticPr fontId="3" type="noConversion"/>
  </si>
  <si>
    <t>0.3~0.7m , 2회(가식, 본식재)</t>
    <phoneticPr fontId="3" type="noConversion"/>
  </si>
  <si>
    <t>관목굴취  0.3~0.7m, 2회   주     ( 호표 78 )</t>
    <phoneticPr fontId="3" type="noConversion"/>
  </si>
  <si>
    <t>관목굴취</t>
    <phoneticPr fontId="3" type="noConversion"/>
  </si>
  <si>
    <t>0.3~0.7m, 2회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</si>
</sst>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5" formatCode="&quot;₩&quot;#,##0;\-&quot;₩&quot;#,##0"/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0.00#"/>
    <numFmt numFmtId="178" formatCode="#,##0.0"/>
    <numFmt numFmtId="179" formatCode="#,##0.0;\-#,##0.0;#"/>
    <numFmt numFmtId="180" formatCode="#,##0;\-#,##0;#"/>
    <numFmt numFmtId="181" formatCode="#,##0.00#;\-#,##0.00#;#"/>
    <numFmt numFmtId="182" formatCode="0.0%"/>
    <numFmt numFmtId="183" formatCode="#,###&quot;:관급&quot;"/>
    <numFmt numFmtId="184" formatCode="0.0000%"/>
    <numFmt numFmtId="185" formatCode="#,###\ &quot;]&quot;"/>
    <numFmt numFmtId="186" formatCode="#,###&quot;년&quot;"/>
    <numFmt numFmtId="187" formatCode="0.000%"/>
    <numFmt numFmtId="188" formatCode="#,###&quot;원절삭&quot;"/>
    <numFmt numFmtId="189" formatCode="_-* #,##0.0_-;\-* #,##0.0_-;_-* &quot;-&quot;_-;_-@_-"/>
    <numFmt numFmtId="190" formatCode="yyyy\.mm\.dd"/>
    <numFmt numFmtId="191" formatCode="0E+00"/>
    <numFmt numFmtId="192" formatCode="mmmm\ d\,\ yyyy"/>
    <numFmt numFmtId="193" formatCode="#,##0.00;[Red]#,##0.00"/>
    <numFmt numFmtId="194" formatCode="_-[$€-2]* #,##0.00_-;\-[$€-2]* #,##0.00_-;_-[$€-2]* &quot;-&quot;??_-"/>
    <numFmt numFmtId="195" formatCode="&quot;년&quot;\ "/>
    <numFmt numFmtId="196" formatCode="General_)"/>
    <numFmt numFmtId="197" formatCode="_ * #,##0_ ;_ * \-#,##0_ ;_ * &quot;-&quot;_ ;_ @_ "/>
    <numFmt numFmtId="198" formatCode="_ * #,##0.00_ ;_ * \-#,##0.00_ ;_ * &quot;-&quot;??_ ;_ @_ "/>
    <numFmt numFmtId="199" formatCode="0.0_)"/>
    <numFmt numFmtId="200" formatCode="0.0000_);[Red]\(0.0000\)"/>
    <numFmt numFmtId="201" formatCode="0.00_);[Red]\(0.00\)"/>
    <numFmt numFmtId="202" formatCode="_-* #,##0.0_-;\-* #,##0.0_-;_-* &quot;-&quot;??_-;_-@_-"/>
    <numFmt numFmtId="203" formatCode="0.000000_);[Red]\(0.000000\)"/>
  </numFmts>
  <fonts count="53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HY견고딕"/>
      <family val="1"/>
      <charset val="129"/>
    </font>
    <font>
      <b/>
      <sz val="11"/>
      <color indexed="12"/>
      <name val="굴림"/>
      <family val="3"/>
      <charset val="129"/>
    </font>
    <font>
      <b/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9"/>
      <color indexed="12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11"/>
      <name val="바탕"/>
      <family val="1"/>
      <charset val="129"/>
    </font>
    <font>
      <sz val="11"/>
      <name val="옛체"/>
      <family val="1"/>
      <charset val="129"/>
    </font>
    <font>
      <b/>
      <sz val="9"/>
      <name val="Arial Narrow"/>
      <family val="2"/>
    </font>
    <font>
      <b/>
      <sz val="8"/>
      <name val="굴림"/>
      <family val="3"/>
      <charset val="129"/>
    </font>
    <font>
      <b/>
      <sz val="8"/>
      <color indexed="12"/>
      <name val="굴림"/>
      <family val="3"/>
      <charset val="129"/>
    </font>
    <font>
      <sz val="12"/>
      <name val="Century Schoolbook"/>
      <family val="1"/>
    </font>
    <font>
      <b/>
      <sz val="8"/>
      <color indexed="10"/>
      <name val="굴림"/>
      <family val="3"/>
      <charset val="129"/>
    </font>
    <font>
      <b/>
      <sz val="14"/>
      <name val="바탕"/>
      <family val="1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Courier New"/>
      <family val="3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b/>
      <sz val="10"/>
      <name val="Helv"/>
      <family val="2"/>
    </font>
    <font>
      <sz val="8"/>
      <name val="Arial"/>
      <family val="2"/>
    </font>
    <font>
      <sz val="10"/>
      <name val="바탕체"/>
      <family val="1"/>
      <charset val="129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i/>
      <sz val="12"/>
      <name val="Times New Roman"/>
      <family val="1"/>
    </font>
    <font>
      <b/>
      <sz val="11"/>
      <name val="Helv"/>
      <family val="2"/>
    </font>
    <font>
      <sz val="1"/>
      <color indexed="8"/>
      <name val="Courier"/>
      <family val="3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8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2"/>
      <name val="HY중명조"/>
      <family val="1"/>
      <charset val="129"/>
    </font>
    <font>
      <sz val="10"/>
      <name val="명조"/>
      <family val="3"/>
      <charset val="129"/>
    </font>
    <font>
      <sz val="10"/>
      <color indexed="12"/>
      <name val="굴림체"/>
      <family val="3"/>
      <charset val="129"/>
    </font>
    <font>
      <sz val="12"/>
      <color indexed="24"/>
      <name val="바탕체"/>
      <family val="1"/>
      <charset val="129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3">
    <xf numFmtId="0" fontId="0" fillId="0" borderId="0">
      <alignment vertical="center"/>
    </xf>
    <xf numFmtId="0" fontId="7" fillId="0" borderId="0"/>
    <xf numFmtId="0" fontId="7" fillId="0" borderId="0"/>
    <xf numFmtId="41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3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2" fontId="25" fillId="0" borderId="61">
      <alignment horizontal="right" vertical="center"/>
    </xf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26" fillId="0" borderId="0"/>
    <xf numFmtId="0" fontId="7" fillId="0" borderId="0" applyFill="0" applyBorder="0" applyAlignment="0"/>
    <xf numFmtId="0" fontId="29" fillId="0" borderId="0"/>
    <xf numFmtId="178" fontId="24" fillId="0" borderId="0" applyFill="0" applyBorder="0" applyAlignment="0" applyProtection="0"/>
    <xf numFmtId="190" fontId="7" fillId="0" borderId="0"/>
    <xf numFmtId="3" fontId="24" fillId="0" borderId="0" applyFill="0" applyBorder="0" applyAlignment="0" applyProtection="0"/>
    <xf numFmtId="0" fontId="24" fillId="0" borderId="0" applyFont="0" applyFill="0" applyBorder="0" applyAlignment="0" applyProtection="0"/>
    <xf numFmtId="7" fontId="24" fillId="0" borderId="0" applyFill="0" applyBorder="0" applyAlignment="0" applyProtection="0"/>
    <xf numFmtId="5" fontId="24" fillId="0" borderId="0" applyFill="0" applyBorder="0" applyAlignment="0" applyProtection="0"/>
    <xf numFmtId="191" fontId="7" fillId="0" borderId="0"/>
    <xf numFmtId="192" fontId="24" fillId="0" borderId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3" fontId="7" fillId="0" borderId="0"/>
    <xf numFmtId="194" fontId="23" fillId="0" borderId="0" applyFont="0" applyFill="0" applyBorder="0" applyAlignment="0" applyProtection="0"/>
    <xf numFmtId="2" fontId="24" fillId="0" borderId="0" applyFill="0" applyBorder="0" applyAlignment="0" applyProtection="0"/>
    <xf numFmtId="38" fontId="30" fillId="4" borderId="0" applyNumberFormat="0" applyBorder="0" applyAlignment="0" applyProtection="0"/>
    <xf numFmtId="3" fontId="31" fillId="0" borderId="62">
      <alignment horizontal="right" vertical="center"/>
    </xf>
    <xf numFmtId="4" fontId="31" fillId="0" borderId="62">
      <alignment horizontal="right" vertical="center"/>
    </xf>
    <xf numFmtId="0" fontId="32" fillId="0" borderId="0">
      <alignment horizontal="left"/>
    </xf>
    <xf numFmtId="0" fontId="33" fillId="0" borderId="17" applyNumberFormat="0" applyAlignment="0" applyProtection="0">
      <alignment horizontal="left" vertical="center"/>
    </xf>
    <xf numFmtId="0" fontId="33" fillId="0" borderId="32">
      <alignment horizontal="left" vertical="center"/>
    </xf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95" fontId="23" fillId="0" borderId="0">
      <protection locked="0"/>
    </xf>
    <xf numFmtId="195" fontId="23" fillId="0" borderId="0">
      <protection locked="0"/>
    </xf>
    <xf numFmtId="0" fontId="35" fillId="0" borderId="0" applyNumberFormat="0" applyFill="0" applyBorder="0" applyAlignment="0" applyProtection="0"/>
    <xf numFmtId="10" fontId="30" fillId="5" borderId="10" applyNumberFormat="0" applyBorder="0" applyAlignment="0" applyProtection="0"/>
    <xf numFmtId="196" fontId="36" fillId="0" borderId="0">
      <alignment horizontal="left"/>
    </xf>
    <xf numFmtId="197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0" fontId="37" fillId="0" borderId="42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7" fillId="0" borderId="0"/>
    <xf numFmtId="0" fontId="23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0" fontId="24" fillId="0" borderId="0" applyFill="0" applyBorder="0" applyAlignment="0" applyProtection="0"/>
    <xf numFmtId="10" fontId="24" fillId="0" borderId="0" applyFont="0" applyFill="0" applyBorder="0" applyAlignment="0" applyProtection="0"/>
    <xf numFmtId="0" fontId="38" fillId="0" borderId="0">
      <protection locked="0"/>
    </xf>
    <xf numFmtId="0" fontId="24" fillId="6" borderId="0"/>
    <xf numFmtId="0" fontId="37" fillId="0" borderId="0"/>
    <xf numFmtId="199" fontId="39" fillId="0" borderId="0">
      <alignment horizontal="center"/>
    </xf>
    <xf numFmtId="0" fontId="40" fillId="0" borderId="0" applyFill="0" applyBorder="0" applyProtection="0">
      <alignment horizontal="centerContinuous" vertical="center"/>
    </xf>
    <xf numFmtId="0" fontId="41" fillId="7" borderId="0" applyFill="0" applyBorder="0" applyProtection="0">
      <alignment horizontal="center" vertical="center"/>
    </xf>
    <xf numFmtId="0" fontId="24" fillId="0" borderId="63" applyNumberFormat="0" applyFill="0" applyAlignment="0" applyProtection="0"/>
    <xf numFmtId="0" fontId="42" fillId="0" borderId="64">
      <alignment horizontal="lef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00" fontId="41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0" fontId="38" fillId="0" borderId="0">
      <protection locked="0"/>
    </xf>
    <xf numFmtId="3" fontId="28" fillId="0" borderId="65">
      <alignment horizontal="center"/>
    </xf>
    <xf numFmtId="0" fontId="3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7" borderId="0" applyFill="0" applyBorder="0" applyProtection="0">
      <alignment horizontal="right"/>
    </xf>
    <xf numFmtId="10" fontId="46" fillId="0" borderId="0" applyFill="0" applyBorder="0" applyProtection="0">
      <alignment horizontal="right"/>
    </xf>
    <xf numFmtId="0" fontId="7" fillId="0" borderId="0"/>
    <xf numFmtId="0" fontId="47" fillId="0" borderId="0"/>
    <xf numFmtId="0" fontId="41" fillId="0" borderId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/>
    <xf numFmtId="0" fontId="24" fillId="0" borderId="0"/>
    <xf numFmtId="0" fontId="49" fillId="0" borderId="66"/>
    <xf numFmtId="0" fontId="50" fillId="0" borderId="0">
      <alignment vertical="center"/>
    </xf>
    <xf numFmtId="4" fontId="38" fillId="0" borderId="0">
      <protection locked="0"/>
    </xf>
    <xf numFmtId="3" fontId="51" fillId="0" borderId="0" applyFont="0" applyFill="0" applyBorder="0" applyAlignment="0" applyProtection="0"/>
    <xf numFmtId="0" fontId="23" fillId="0" borderId="0"/>
    <xf numFmtId="197" fontId="23" fillId="0" borderId="0" applyFont="0" applyFill="0" applyBorder="0" applyAlignment="0" applyProtection="0"/>
    <xf numFmtId="178" fontId="23" fillId="7" borderId="0" applyFill="0" applyBorder="0" applyProtection="0">
      <alignment horizontal="right"/>
    </xf>
    <xf numFmtId="198" fontId="23" fillId="0" borderId="0" applyFont="0" applyFill="0" applyBorder="0" applyAlignment="0" applyProtection="0"/>
    <xf numFmtId="42" fontId="7" fillId="0" borderId="0" applyFont="0" applyFill="0" applyBorder="0" applyAlignment="0" applyProtection="0"/>
    <xf numFmtId="45" fontId="52" fillId="0" borderId="0"/>
    <xf numFmtId="0" fontId="23" fillId="0" borderId="0" applyFont="0" applyFill="0" applyBorder="0" applyAlignment="0" applyProtection="0"/>
    <xf numFmtId="201" fontId="41" fillId="0" borderId="0">
      <protection locked="0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52" fillId="0" borderId="0"/>
    <xf numFmtId="0" fontId="38" fillId="0" borderId="63">
      <protection locked="0"/>
    </xf>
    <xf numFmtId="202" fontId="41" fillId="0" borderId="0">
      <protection locked="0"/>
    </xf>
    <xf numFmtId="203" fontId="41" fillId="0" borderId="0">
      <protection locked="0"/>
    </xf>
  </cellStyleXfs>
  <cellXfs count="285">
    <xf numFmtId="0" fontId="0" fillId="0" borderId="0" xfId="0">
      <alignment vertical="center"/>
    </xf>
    <xf numFmtId="0" fontId="0" fillId="0" borderId="0" xfId="0" quotePrefix="1">
      <alignment vertical="center"/>
    </xf>
    <xf numFmtId="0" fontId="1" fillId="0" borderId="0" xfId="0" quotePrefix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0" fillId="0" borderId="2" xfId="0" quotePrefix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5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5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quotePrefix="1" applyBorder="1">
      <alignment vertical="center"/>
    </xf>
    <xf numFmtId="0" fontId="5" fillId="0" borderId="5" xfId="0" quotePrefix="1" applyFont="1" applyBorder="1" applyAlignment="1">
      <alignment vertical="center" wrapText="1"/>
    </xf>
    <xf numFmtId="0" fontId="6" fillId="0" borderId="5" xfId="0" quotePrefix="1" applyFont="1" applyBorder="1" applyAlignment="1">
      <alignment vertical="center" wrapText="1"/>
    </xf>
    <xf numFmtId="180" fontId="6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179" fontId="6" fillId="0" borderId="1" xfId="0" applyNumberFormat="1" applyFont="1" applyBorder="1" applyAlignment="1">
      <alignment vertical="center" wrapText="1"/>
    </xf>
    <xf numFmtId="180" fontId="6" fillId="0" borderId="1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2" xfId="0" quotePrefix="1" applyFont="1" applyBorder="1" applyAlignment="1">
      <alignment vertical="center" wrapText="1"/>
    </xf>
    <xf numFmtId="180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2" fillId="0" borderId="16" xfId="1" applyFont="1" applyBorder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0" borderId="19" xfId="1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center" vertical="center" shrinkToFit="1"/>
    </xf>
    <xf numFmtId="0" fontId="13" fillId="0" borderId="22" xfId="1" applyFont="1" applyBorder="1" applyAlignment="1">
      <alignment horizontal="center" vertical="center" wrapText="1" shrinkToFit="1"/>
    </xf>
    <xf numFmtId="41" fontId="17" fillId="0" borderId="23" xfId="1" applyNumberFormat="1" applyFont="1" applyBorder="1" applyAlignment="1">
      <alignment vertical="center"/>
    </xf>
    <xf numFmtId="41" fontId="17" fillId="0" borderId="24" xfId="1" applyNumberFormat="1" applyFont="1" applyBorder="1" applyAlignment="1">
      <alignment vertical="center"/>
    </xf>
    <xf numFmtId="41" fontId="17" fillId="0" borderId="25" xfId="1" applyNumberFormat="1" applyFont="1" applyBorder="1" applyAlignment="1">
      <alignment vertical="center"/>
    </xf>
    <xf numFmtId="41" fontId="18" fillId="0" borderId="26" xfId="6" applyFont="1" applyBorder="1" applyAlignment="1">
      <alignment horizontal="right" vertical="center" shrinkToFit="1"/>
    </xf>
    <xf numFmtId="41" fontId="18" fillId="0" borderId="26" xfId="6" applyFont="1" applyBorder="1" applyAlignment="1">
      <alignment horizontal="center" vertical="center" shrinkToFit="1"/>
    </xf>
    <xf numFmtId="41" fontId="18" fillId="0" borderId="26" xfId="6" applyFont="1" applyBorder="1" applyAlignment="1">
      <alignment vertical="center" shrinkToFit="1"/>
    </xf>
    <xf numFmtId="0" fontId="18" fillId="0" borderId="26" xfId="1" applyFont="1" applyBorder="1" applyAlignment="1">
      <alignment horizontal="center" vertical="center" shrinkToFit="1"/>
    </xf>
    <xf numFmtId="0" fontId="18" fillId="0" borderId="23" xfId="1" applyFont="1" applyBorder="1" applyAlignment="1">
      <alignment vertical="center" shrinkToFit="1"/>
    </xf>
    <xf numFmtId="0" fontId="12" fillId="0" borderId="27" xfId="1" applyFont="1" applyBorder="1" applyAlignment="1">
      <alignment horizontal="center" vertical="center" shrinkToFit="1"/>
    </xf>
    <xf numFmtId="0" fontId="13" fillId="0" borderId="28" xfId="1" applyFont="1" applyBorder="1" applyAlignment="1">
      <alignment horizontal="center" vertical="center" wrapText="1" shrinkToFit="1"/>
    </xf>
    <xf numFmtId="41" fontId="17" fillId="0" borderId="29" xfId="1" applyNumberFormat="1" applyFont="1" applyBorder="1" applyAlignment="1">
      <alignment vertical="center"/>
    </xf>
    <xf numFmtId="41" fontId="17" fillId="0" borderId="30" xfId="1" applyNumberFormat="1" applyFont="1" applyBorder="1" applyAlignment="1">
      <alignment vertical="center"/>
    </xf>
    <xf numFmtId="41" fontId="17" fillId="0" borderId="31" xfId="1" applyNumberFormat="1" applyFont="1" applyBorder="1" applyAlignment="1">
      <alignment vertical="center"/>
    </xf>
    <xf numFmtId="41" fontId="18" fillId="0" borderId="32" xfId="6" applyFont="1" applyBorder="1" applyAlignment="1">
      <alignment horizontal="right" vertical="center" shrinkToFit="1"/>
    </xf>
    <xf numFmtId="41" fontId="18" fillId="0" borderId="32" xfId="6" applyFont="1" applyBorder="1" applyAlignment="1">
      <alignment horizontal="center" vertical="center" shrinkToFit="1"/>
    </xf>
    <xf numFmtId="41" fontId="18" fillId="0" borderId="32" xfId="6" applyFont="1" applyBorder="1" applyAlignment="1">
      <alignment vertical="center" shrinkToFit="1"/>
    </xf>
    <xf numFmtId="0" fontId="18" fillId="0" borderId="32" xfId="1" applyFont="1" applyBorder="1" applyAlignment="1">
      <alignment vertical="center" shrinkToFit="1"/>
    </xf>
    <xf numFmtId="0" fontId="18" fillId="0" borderId="29" xfId="1" applyFont="1" applyBorder="1" applyAlignment="1">
      <alignment vertical="center" shrinkToFit="1"/>
    </xf>
    <xf numFmtId="0" fontId="12" fillId="0" borderId="33" xfId="1" applyFont="1" applyBorder="1" applyAlignment="1">
      <alignment horizontal="center" vertical="center" shrinkToFit="1"/>
    </xf>
    <xf numFmtId="0" fontId="13" fillId="0" borderId="34" xfId="1" applyFont="1" applyBorder="1" applyAlignment="1">
      <alignment horizontal="center" vertical="center" wrapText="1" shrinkToFit="1"/>
    </xf>
    <xf numFmtId="41" fontId="17" fillId="0" borderId="35" xfId="1" applyNumberFormat="1" applyFont="1" applyBorder="1" applyAlignment="1">
      <alignment vertical="center"/>
    </xf>
    <xf numFmtId="41" fontId="17" fillId="0" borderId="36" xfId="1" applyNumberFormat="1" applyFont="1" applyBorder="1" applyAlignment="1">
      <alignment vertical="center"/>
    </xf>
    <xf numFmtId="41" fontId="17" fillId="0" borderId="37" xfId="1" applyNumberFormat="1" applyFont="1" applyBorder="1" applyAlignment="1">
      <alignment vertical="center"/>
    </xf>
    <xf numFmtId="41" fontId="18" fillId="0" borderId="38" xfId="6" applyFont="1" applyBorder="1" applyAlignment="1">
      <alignment horizontal="right" vertical="center" shrinkToFit="1"/>
    </xf>
    <xf numFmtId="41" fontId="18" fillId="0" borderId="38" xfId="6" applyFont="1" applyBorder="1" applyAlignment="1">
      <alignment horizontal="center" vertical="center" shrinkToFit="1"/>
    </xf>
    <xf numFmtId="41" fontId="18" fillId="0" borderId="38" xfId="6" applyFont="1" applyBorder="1" applyAlignment="1">
      <alignment vertical="center" shrinkToFit="1"/>
    </xf>
    <xf numFmtId="0" fontId="18" fillId="0" borderId="38" xfId="1" applyFont="1" applyBorder="1" applyAlignment="1">
      <alignment vertical="center" shrinkToFit="1"/>
    </xf>
    <xf numFmtId="0" fontId="18" fillId="0" borderId="35" xfId="1" applyFont="1" applyBorder="1" applyAlignment="1">
      <alignment vertical="center" shrinkToFit="1"/>
    </xf>
    <xf numFmtId="41" fontId="17" fillId="0" borderId="39" xfId="1" applyNumberFormat="1" applyFont="1" applyBorder="1" applyAlignment="1">
      <alignment vertical="center"/>
    </xf>
    <xf numFmtId="0" fontId="18" fillId="0" borderId="26" xfId="1" applyFont="1" applyBorder="1" applyAlignment="1">
      <alignment vertical="center" shrinkToFit="1"/>
    </xf>
    <xf numFmtId="9" fontId="19" fillId="0" borderId="32" xfId="6" applyNumberFormat="1" applyFont="1" applyBorder="1" applyAlignment="1">
      <alignment horizontal="right" vertical="center" shrinkToFit="1"/>
    </xf>
    <xf numFmtId="41" fontId="19" fillId="0" borderId="32" xfId="6" applyFont="1" applyBorder="1" applyAlignment="1">
      <alignment horizontal="center" vertical="center" shrinkToFit="1"/>
    </xf>
    <xf numFmtId="182" fontId="19" fillId="0" borderId="32" xfId="6" applyNumberFormat="1" applyFont="1" applyBorder="1" applyAlignment="1">
      <alignment vertical="center" shrinkToFit="1"/>
    </xf>
    <xf numFmtId="41" fontId="18" fillId="0" borderId="32" xfId="6" applyFont="1" applyBorder="1" applyAlignment="1">
      <alignment horizontal="left" vertical="center" shrinkToFit="1"/>
    </xf>
    <xf numFmtId="41" fontId="19" fillId="0" borderId="38" xfId="6" applyFont="1" applyBorder="1" applyAlignment="1">
      <alignment horizontal="right" vertical="center" shrinkToFit="1"/>
    </xf>
    <xf numFmtId="41" fontId="19" fillId="0" borderId="38" xfId="6" applyFont="1" applyBorder="1" applyAlignment="1">
      <alignment horizontal="center" vertical="center" shrinkToFit="1"/>
    </xf>
    <xf numFmtId="10" fontId="19" fillId="0" borderId="38" xfId="6" applyNumberFormat="1" applyFont="1" applyBorder="1" applyAlignment="1">
      <alignment vertical="center" shrinkToFit="1"/>
    </xf>
    <xf numFmtId="41" fontId="19" fillId="0" borderId="26" xfId="6" applyFont="1" applyBorder="1" applyAlignment="1">
      <alignment horizontal="right" vertical="center" shrinkToFit="1"/>
    </xf>
    <xf numFmtId="41" fontId="19" fillId="0" borderId="26" xfId="6" applyFont="1" applyBorder="1" applyAlignment="1">
      <alignment horizontal="center" vertical="center" shrinkToFit="1"/>
    </xf>
    <xf numFmtId="10" fontId="19" fillId="0" borderId="26" xfId="6" applyNumberFormat="1" applyFont="1" applyBorder="1" applyAlignment="1">
      <alignment vertical="center" shrinkToFit="1"/>
    </xf>
    <xf numFmtId="41" fontId="19" fillId="0" borderId="32" xfId="6" applyFont="1" applyBorder="1" applyAlignment="1">
      <alignment horizontal="right" vertical="center" shrinkToFit="1"/>
    </xf>
    <xf numFmtId="10" fontId="19" fillId="0" borderId="32" xfId="6" applyNumberFormat="1" applyFont="1" applyBorder="1" applyAlignment="1">
      <alignment vertical="center" shrinkToFit="1"/>
    </xf>
    <xf numFmtId="0" fontId="18" fillId="0" borderId="32" xfId="1" applyFont="1" applyBorder="1" applyAlignment="1">
      <alignment horizontal="right" vertical="center" shrinkToFit="1"/>
    </xf>
    <xf numFmtId="10" fontId="19" fillId="0" borderId="32" xfId="6" applyNumberFormat="1" applyFont="1" applyBorder="1" applyAlignment="1">
      <alignment horizontal="right" vertical="center" shrinkToFit="1"/>
    </xf>
    <xf numFmtId="41" fontId="19" fillId="0" borderId="32" xfId="6" applyFont="1" applyBorder="1" applyAlignment="1">
      <alignment horizontal="left" vertical="center" shrinkToFit="1"/>
    </xf>
    <xf numFmtId="41" fontId="19" fillId="0" borderId="32" xfId="6" applyFont="1" applyBorder="1" applyAlignment="1">
      <alignment vertical="center" shrinkToFit="1"/>
    </xf>
    <xf numFmtId="183" fontId="19" fillId="0" borderId="29" xfId="1" applyNumberFormat="1" applyFont="1" applyBorder="1" applyAlignment="1">
      <alignment vertical="center" shrinkToFit="1"/>
    </xf>
    <xf numFmtId="184" fontId="19" fillId="0" borderId="32" xfId="6" applyNumberFormat="1" applyFont="1" applyBorder="1" applyAlignment="1">
      <alignment vertical="center" shrinkToFit="1"/>
    </xf>
    <xf numFmtId="185" fontId="19" fillId="0" borderId="32" xfId="6" applyNumberFormat="1" applyFont="1" applyBorder="1" applyAlignment="1">
      <alignment vertical="center" shrinkToFit="1"/>
    </xf>
    <xf numFmtId="186" fontId="19" fillId="0" borderId="32" xfId="6" applyNumberFormat="1" applyFont="1" applyBorder="1" applyAlignment="1">
      <alignment vertical="center" shrinkToFit="1"/>
    </xf>
    <xf numFmtId="187" fontId="19" fillId="0" borderId="32" xfId="6" applyNumberFormat="1" applyFont="1" applyBorder="1" applyAlignment="1">
      <alignment vertical="center" shrinkToFit="1"/>
    </xf>
    <xf numFmtId="0" fontId="19" fillId="0" borderId="29" xfId="1" applyFont="1" applyBorder="1" applyAlignment="1">
      <alignment horizontal="right" vertical="center" shrinkToFit="1"/>
    </xf>
    <xf numFmtId="187" fontId="19" fillId="0" borderId="40" xfId="6" applyNumberFormat="1" applyFont="1" applyBorder="1" applyAlignment="1">
      <alignment vertical="center" shrinkToFit="1"/>
    </xf>
    <xf numFmtId="41" fontId="18" fillId="0" borderId="40" xfId="6" applyFont="1" applyBorder="1" applyAlignment="1">
      <alignment horizontal="left" vertical="center" shrinkToFit="1"/>
    </xf>
    <xf numFmtId="0" fontId="18" fillId="0" borderId="40" xfId="1" applyFont="1" applyBorder="1" applyAlignment="1">
      <alignment horizontal="right" vertical="center" shrinkToFit="1"/>
    </xf>
    <xf numFmtId="0" fontId="19" fillId="0" borderId="41" xfId="1" applyFont="1" applyBorder="1" applyAlignment="1">
      <alignment horizontal="right" vertical="center" shrinkToFit="1"/>
    </xf>
    <xf numFmtId="0" fontId="18" fillId="0" borderId="38" xfId="1" applyFont="1" applyBorder="1" applyAlignment="1">
      <alignment horizontal="right" vertical="center" shrinkToFit="1"/>
    </xf>
    <xf numFmtId="0" fontId="13" fillId="0" borderId="33" xfId="1" applyFont="1" applyBorder="1" applyAlignment="1">
      <alignment horizontal="center" vertical="center" shrinkToFit="1"/>
    </xf>
    <xf numFmtId="41" fontId="17" fillId="0" borderId="33" xfId="1" applyNumberFormat="1" applyFont="1" applyBorder="1" applyAlignment="1">
      <alignment vertical="center"/>
    </xf>
    <xf numFmtId="41" fontId="17" fillId="0" borderId="19" xfId="1" applyNumberFormat="1" applyFont="1" applyBorder="1" applyAlignment="1">
      <alignment vertical="center"/>
    </xf>
    <xf numFmtId="41" fontId="17" fillId="0" borderId="44" xfId="1" applyNumberFormat="1" applyFont="1" applyBorder="1" applyAlignment="1">
      <alignment vertical="center"/>
    </xf>
    <xf numFmtId="41" fontId="17" fillId="0" borderId="45" xfId="1" applyNumberFormat="1" applyFont="1" applyBorder="1" applyAlignment="1">
      <alignment vertical="center"/>
    </xf>
    <xf numFmtId="41" fontId="19" fillId="0" borderId="42" xfId="6" applyFont="1" applyBorder="1" applyAlignment="1">
      <alignment horizontal="right" vertical="center" shrinkToFit="1"/>
    </xf>
    <xf numFmtId="41" fontId="19" fillId="0" borderId="42" xfId="6" applyFont="1" applyBorder="1" applyAlignment="1">
      <alignment horizontal="center" vertical="center" shrinkToFit="1"/>
    </xf>
    <xf numFmtId="10" fontId="19" fillId="0" borderId="42" xfId="6" applyNumberFormat="1" applyFont="1" applyBorder="1" applyAlignment="1">
      <alignment vertical="center" shrinkToFit="1"/>
    </xf>
    <xf numFmtId="41" fontId="18" fillId="0" borderId="42" xfId="6" applyFont="1" applyBorder="1" applyAlignment="1">
      <alignment horizontal="center" vertical="center" shrinkToFit="1"/>
    </xf>
    <xf numFmtId="0" fontId="18" fillId="0" borderId="42" xfId="1" applyFont="1" applyBorder="1" applyAlignment="1">
      <alignment horizontal="right" vertical="center" shrinkToFit="1"/>
    </xf>
    <xf numFmtId="0" fontId="18" fillId="0" borderId="33" xfId="1" applyFont="1" applyBorder="1" applyAlignment="1">
      <alignment vertical="center" shrinkToFit="1"/>
    </xf>
    <xf numFmtId="0" fontId="13" fillId="0" borderId="18" xfId="1" applyFont="1" applyBorder="1" applyAlignment="1">
      <alignment horizontal="center" vertical="center" shrinkToFit="1"/>
    </xf>
    <xf numFmtId="41" fontId="17" fillId="0" borderId="46" xfId="1" applyNumberFormat="1" applyFont="1" applyBorder="1" applyAlignment="1">
      <alignment vertical="center"/>
    </xf>
    <xf numFmtId="9" fontId="19" fillId="0" borderId="17" xfId="6" applyNumberFormat="1" applyFont="1" applyBorder="1" applyAlignment="1">
      <alignment horizontal="right" vertical="center" shrinkToFit="1"/>
    </xf>
    <xf numFmtId="41" fontId="19" fillId="0" borderId="17" xfId="6" applyFont="1" applyBorder="1" applyAlignment="1">
      <alignment horizontal="center" vertical="center" shrinkToFit="1"/>
    </xf>
    <xf numFmtId="10" fontId="19" fillId="0" borderId="17" xfId="6" applyNumberFormat="1" applyFont="1" applyBorder="1" applyAlignment="1">
      <alignment vertical="center" shrinkToFit="1"/>
    </xf>
    <xf numFmtId="41" fontId="18" fillId="0" borderId="17" xfId="6" applyFont="1" applyBorder="1" applyAlignment="1">
      <alignment horizontal="left" vertical="center" shrinkToFit="1"/>
    </xf>
    <xf numFmtId="0" fontId="18" fillId="0" borderId="17" xfId="1" applyFont="1" applyBorder="1" applyAlignment="1">
      <alignment horizontal="right" vertical="center" shrinkToFit="1"/>
    </xf>
    <xf numFmtId="0" fontId="18" fillId="0" borderId="19" xfId="1" applyFont="1" applyBorder="1" applyAlignment="1">
      <alignment vertical="center" shrinkToFit="1"/>
    </xf>
    <xf numFmtId="41" fontId="19" fillId="0" borderId="17" xfId="6" applyFont="1" applyBorder="1" applyAlignment="1">
      <alignment horizontal="right" vertical="center" shrinkToFit="1"/>
    </xf>
    <xf numFmtId="182" fontId="19" fillId="0" borderId="17" xfId="6" applyNumberFormat="1" applyFont="1" applyBorder="1" applyAlignment="1">
      <alignment vertical="center" shrinkToFit="1"/>
    </xf>
    <xf numFmtId="41" fontId="18" fillId="0" borderId="17" xfId="6" applyFont="1" applyBorder="1" applyAlignment="1">
      <alignment horizontal="left" vertical="center"/>
    </xf>
    <xf numFmtId="0" fontId="18" fillId="0" borderId="17" xfId="1" applyFont="1" applyBorder="1" applyAlignment="1">
      <alignment vertical="center"/>
    </xf>
    <xf numFmtId="188" fontId="19" fillId="0" borderId="19" xfId="1" applyNumberFormat="1" applyFont="1" applyBorder="1" applyAlignment="1">
      <alignment vertical="center" shrinkToFit="1"/>
    </xf>
    <xf numFmtId="0" fontId="18" fillId="0" borderId="17" xfId="1" applyFont="1" applyBorder="1" applyAlignment="1">
      <alignment vertical="center" shrinkToFit="1"/>
    </xf>
    <xf numFmtId="41" fontId="18" fillId="0" borderId="17" xfId="6" applyFont="1" applyBorder="1" applyAlignment="1">
      <alignment horizontal="center" vertical="center" shrinkToFit="1"/>
    </xf>
    <xf numFmtId="9" fontId="19" fillId="0" borderId="17" xfId="6" applyNumberFormat="1" applyFont="1" applyBorder="1" applyAlignment="1">
      <alignment vertical="center" shrinkToFit="1"/>
    </xf>
    <xf numFmtId="41" fontId="18" fillId="0" borderId="17" xfId="6" applyFont="1" applyBorder="1" applyAlignment="1">
      <alignment horizontal="right" vertical="center" shrinkToFit="1"/>
    </xf>
    <xf numFmtId="41" fontId="18" fillId="0" borderId="17" xfId="6" applyFont="1" applyBorder="1" applyAlignment="1">
      <alignment vertical="center" shrinkToFit="1"/>
    </xf>
    <xf numFmtId="188" fontId="21" fillId="0" borderId="19" xfId="1" applyNumberFormat="1" applyFont="1" applyBorder="1" applyAlignment="1">
      <alignment vertical="center" shrinkToFit="1"/>
    </xf>
    <xf numFmtId="41" fontId="17" fillId="0" borderId="49" xfId="1" applyNumberFormat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41" fontId="18" fillId="0" borderId="0" xfId="6" applyFont="1" applyBorder="1" applyAlignment="1">
      <alignment horizontal="right" vertical="center"/>
    </xf>
    <xf numFmtId="41" fontId="18" fillId="0" borderId="0" xfId="6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41" fontId="12" fillId="0" borderId="0" xfId="6" applyFont="1" applyAlignment="1">
      <alignment vertical="center"/>
    </xf>
    <xf numFmtId="0" fontId="12" fillId="0" borderId="51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wrapText="1" shrinkToFit="1"/>
    </xf>
    <xf numFmtId="0" fontId="12" fillId="0" borderId="52" xfId="1" applyFont="1" applyBorder="1" applyAlignment="1">
      <alignment horizontal="center" vertical="center" shrinkToFit="1"/>
    </xf>
    <xf numFmtId="41" fontId="13" fillId="0" borderId="26" xfId="6" applyFont="1" applyBorder="1" applyAlignment="1">
      <alignment horizontal="center" vertical="center" shrinkToFit="1"/>
    </xf>
    <xf numFmtId="41" fontId="12" fillId="0" borderId="22" xfId="6" applyFont="1" applyBorder="1" applyAlignment="1">
      <alignment horizontal="center" vertical="center" shrinkToFit="1"/>
    </xf>
    <xf numFmtId="41" fontId="18" fillId="0" borderId="52" xfId="6" applyFont="1" applyBorder="1" applyAlignment="1">
      <alignment horizontal="right" vertical="center" shrinkToFit="1"/>
    </xf>
    <xf numFmtId="41" fontId="18" fillId="0" borderId="22" xfId="6" applyFont="1" applyBorder="1" applyAlignment="1">
      <alignment horizontal="center" vertical="center" shrinkToFit="1"/>
    </xf>
    <xf numFmtId="0" fontId="12" fillId="0" borderId="53" xfId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 shrinkToFit="1"/>
    </xf>
    <xf numFmtId="0" fontId="12" fillId="0" borderId="54" xfId="1" applyFont="1" applyBorder="1" applyAlignment="1">
      <alignment horizontal="center" vertical="center" shrinkToFit="1"/>
    </xf>
    <xf numFmtId="41" fontId="12" fillId="0" borderId="32" xfId="6" applyFont="1" applyBorder="1" applyAlignment="1">
      <alignment horizontal="center" vertical="center" shrinkToFit="1"/>
    </xf>
    <xf numFmtId="41" fontId="12" fillId="0" borderId="28" xfId="6" applyFont="1" applyBorder="1" applyAlignment="1">
      <alignment horizontal="center" vertical="center" shrinkToFit="1"/>
    </xf>
    <xf numFmtId="41" fontId="18" fillId="0" borderId="54" xfId="6" applyFont="1" applyBorder="1" applyAlignment="1">
      <alignment horizontal="right" vertical="center" shrinkToFit="1"/>
    </xf>
    <xf numFmtId="41" fontId="18" fillId="0" borderId="28" xfId="6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shrinkToFit="1"/>
    </xf>
    <xf numFmtId="0" fontId="12" fillId="0" borderId="43" xfId="1" applyFont="1" applyBorder="1" applyAlignment="1">
      <alignment horizontal="center" vertical="center" shrinkToFit="1"/>
    </xf>
    <xf numFmtId="0" fontId="12" fillId="0" borderId="38" xfId="1" applyFont="1" applyBorder="1" applyAlignment="1">
      <alignment horizontal="center" vertical="center" shrinkToFit="1"/>
    </xf>
    <xf numFmtId="0" fontId="12" fillId="0" borderId="55" xfId="1" applyFont="1" applyBorder="1" applyAlignment="1">
      <alignment horizontal="center" vertical="center" shrinkToFit="1"/>
    </xf>
    <xf numFmtId="41" fontId="12" fillId="0" borderId="38" xfId="6" applyFont="1" applyBorder="1" applyAlignment="1">
      <alignment horizontal="center" vertical="center" shrinkToFit="1"/>
    </xf>
    <xf numFmtId="41" fontId="12" fillId="0" borderId="34" xfId="6" applyFont="1" applyBorder="1" applyAlignment="1">
      <alignment horizontal="center" vertical="center" shrinkToFit="1"/>
    </xf>
    <xf numFmtId="41" fontId="18" fillId="0" borderId="55" xfId="6" applyFont="1" applyBorder="1" applyAlignment="1">
      <alignment horizontal="right" vertical="center" shrinkToFit="1"/>
    </xf>
    <xf numFmtId="41" fontId="18" fillId="0" borderId="34" xfId="6" applyFont="1" applyBorder="1" applyAlignment="1">
      <alignment horizontal="center" vertical="center" shrinkToFit="1"/>
    </xf>
    <xf numFmtId="0" fontId="12" fillId="0" borderId="26" xfId="1" applyFont="1" applyBorder="1" applyAlignment="1">
      <alignment horizontal="center" vertical="center" wrapText="1" shrinkToFit="1"/>
    </xf>
    <xf numFmtId="41" fontId="18" fillId="0" borderId="28" xfId="6" applyFont="1" applyBorder="1" applyAlignment="1">
      <alignment horizontal="left" vertical="center" shrinkToFit="1"/>
    </xf>
    <xf numFmtId="10" fontId="12" fillId="0" borderId="0" xfId="1" applyNumberFormat="1" applyFont="1" applyAlignment="1">
      <alignment vertical="center"/>
    </xf>
    <xf numFmtId="41" fontId="19" fillId="0" borderId="38" xfId="6" applyFont="1" applyBorder="1" applyAlignment="1">
      <alignment vertical="center" shrinkToFit="1"/>
    </xf>
    <xf numFmtId="41" fontId="19" fillId="0" borderId="26" xfId="6" applyFont="1" applyBorder="1" applyAlignment="1">
      <alignment vertical="center" shrinkToFit="1"/>
    </xf>
    <xf numFmtId="41" fontId="13" fillId="0" borderId="32" xfId="6" applyFont="1" applyBorder="1" applyAlignment="1">
      <alignment horizontal="center" vertical="center" shrinkToFit="1"/>
    </xf>
    <xf numFmtId="41" fontId="19" fillId="0" borderId="28" xfId="6" applyFont="1" applyBorder="1" applyAlignment="1">
      <alignment horizontal="center" vertical="center" shrinkToFit="1"/>
    </xf>
    <xf numFmtId="41" fontId="12" fillId="0" borderId="54" xfId="1" applyNumberFormat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41" fontId="18" fillId="0" borderId="0" xfId="6" applyFont="1" applyAlignment="1">
      <alignment vertical="center"/>
    </xf>
    <xf numFmtId="0" fontId="12" fillId="0" borderId="32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right" vertical="center" shrinkToFit="1"/>
    </xf>
    <xf numFmtId="185" fontId="19" fillId="0" borderId="32" xfId="6" applyNumberFormat="1" applyFont="1" applyBorder="1" applyAlignment="1">
      <alignment horizontal="right" vertical="center" shrinkToFit="1"/>
    </xf>
    <xf numFmtId="186" fontId="19" fillId="0" borderId="28" xfId="6" applyNumberFormat="1" applyFont="1" applyBorder="1" applyAlignment="1">
      <alignment vertical="center" shrinkToFit="1"/>
    </xf>
    <xf numFmtId="41" fontId="12" fillId="0" borderId="17" xfId="6" applyFont="1" applyBorder="1" applyAlignment="1">
      <alignment horizontal="center" vertical="center" shrinkToFit="1"/>
    </xf>
    <xf numFmtId="41" fontId="12" fillId="0" borderId="18" xfId="6" applyFont="1" applyBorder="1" applyAlignment="1">
      <alignment horizontal="center" vertical="center" shrinkToFit="1"/>
    </xf>
    <xf numFmtId="41" fontId="18" fillId="0" borderId="16" xfId="6" applyFont="1" applyBorder="1" applyAlignment="1">
      <alignment horizontal="right" vertical="center" shrinkToFit="1"/>
    </xf>
    <xf numFmtId="41" fontId="19" fillId="0" borderId="17" xfId="6" applyFont="1" applyBorder="1" applyAlignment="1">
      <alignment vertical="center" shrinkToFit="1"/>
    </xf>
    <xf numFmtId="41" fontId="18" fillId="0" borderId="18" xfId="6" applyFont="1" applyBorder="1" applyAlignment="1">
      <alignment horizontal="center" vertical="center" shrinkToFit="1"/>
    </xf>
    <xf numFmtId="41" fontId="18" fillId="0" borderId="18" xfId="6" applyFont="1" applyBorder="1" applyAlignment="1">
      <alignment horizontal="left" vertical="center" shrinkToFit="1"/>
    </xf>
    <xf numFmtId="9" fontId="12" fillId="0" borderId="0" xfId="1" applyNumberFormat="1" applyFont="1" applyAlignment="1">
      <alignment vertical="center"/>
    </xf>
    <xf numFmtId="10" fontId="19" fillId="0" borderId="17" xfId="6" applyNumberFormat="1" applyFont="1" applyBorder="1" applyAlignment="1">
      <alignment vertical="center"/>
    </xf>
    <xf numFmtId="41" fontId="13" fillId="0" borderId="17" xfId="6" applyFont="1" applyBorder="1" applyAlignment="1">
      <alignment horizontal="center" vertical="center" shrinkToFit="1"/>
    </xf>
    <xf numFmtId="10" fontId="18" fillId="0" borderId="17" xfId="6" applyNumberFormat="1" applyFont="1" applyBorder="1" applyAlignment="1">
      <alignment vertical="center" shrinkToFit="1"/>
    </xf>
    <xf numFmtId="9" fontId="18" fillId="0" borderId="17" xfId="6" applyNumberFormat="1" applyFont="1" applyBorder="1" applyAlignment="1">
      <alignment vertical="center" shrinkToFit="1"/>
    </xf>
    <xf numFmtId="41" fontId="12" fillId="0" borderId="0" xfId="6" applyFont="1" applyBorder="1" applyAlignment="1">
      <alignment horizontal="center" vertical="center"/>
    </xf>
    <xf numFmtId="41" fontId="12" fillId="0" borderId="0" xfId="6" applyFont="1" applyBorder="1" applyAlignment="1">
      <alignment vertical="center"/>
    </xf>
    <xf numFmtId="0" fontId="12" fillId="3" borderId="15" xfId="1" applyFont="1" applyFill="1" applyBorder="1" applyAlignment="1">
      <alignment horizontal="center" vertical="center"/>
    </xf>
    <xf numFmtId="41" fontId="12" fillId="3" borderId="32" xfId="6" applyFont="1" applyFill="1" applyBorder="1" applyAlignment="1">
      <alignment vertical="center"/>
    </xf>
    <xf numFmtId="41" fontId="14" fillId="3" borderId="32" xfId="6" applyFont="1" applyFill="1" applyBorder="1" applyAlignment="1">
      <alignment vertical="center"/>
    </xf>
    <xf numFmtId="41" fontId="18" fillId="3" borderId="32" xfId="6" applyFont="1" applyFill="1" applyBorder="1" applyAlignment="1">
      <alignment horizontal="right" vertical="center"/>
    </xf>
    <xf numFmtId="41" fontId="18" fillId="3" borderId="32" xfId="6" applyFont="1" applyFill="1" applyBorder="1" applyAlignment="1">
      <alignment horizontal="center" vertical="center"/>
    </xf>
    <xf numFmtId="10" fontId="18" fillId="3" borderId="32" xfId="6" applyNumberFormat="1" applyFont="1" applyFill="1" applyBorder="1" applyAlignment="1">
      <alignment horizontal="center" vertical="center"/>
    </xf>
    <xf numFmtId="189" fontId="18" fillId="3" borderId="14" xfId="6" applyNumberFormat="1" applyFont="1" applyFill="1" applyBorder="1" applyAlignment="1">
      <alignment vertical="center"/>
    </xf>
    <xf numFmtId="41" fontId="14" fillId="0" borderId="0" xfId="6" applyFont="1" applyAlignment="1">
      <alignment vertical="center"/>
    </xf>
    <xf numFmtId="0" fontId="12" fillId="0" borderId="26" xfId="1" applyFont="1" applyBorder="1" applyAlignment="1">
      <alignment horizontal="center" vertical="center" shrinkToFit="1"/>
    </xf>
    <xf numFmtId="41" fontId="12" fillId="0" borderId="26" xfId="6" applyFont="1" applyBorder="1" applyAlignment="1">
      <alignment horizontal="center" vertical="center" shrinkToFit="1"/>
    </xf>
    <xf numFmtId="0" fontId="18" fillId="0" borderId="22" xfId="1" applyFont="1" applyBorder="1" applyAlignment="1">
      <alignment vertical="center" shrinkToFit="1"/>
    </xf>
    <xf numFmtId="0" fontId="18" fillId="0" borderId="28" xfId="1" applyFont="1" applyBorder="1" applyAlignment="1">
      <alignment vertical="center" shrinkToFit="1"/>
    </xf>
    <xf numFmtId="0" fontId="18" fillId="0" borderId="34" xfId="1" applyFont="1" applyBorder="1" applyAlignment="1">
      <alignment vertical="center" shrinkToFit="1"/>
    </xf>
    <xf numFmtId="0" fontId="13" fillId="0" borderId="56" xfId="1" applyFont="1" applyBorder="1" applyAlignment="1">
      <alignment horizontal="center" vertical="center" wrapText="1" shrinkToFit="1"/>
    </xf>
    <xf numFmtId="0" fontId="12" fillId="0" borderId="13" xfId="1" applyFont="1" applyBorder="1" applyAlignment="1">
      <alignment horizontal="center" vertical="center" shrinkToFit="1"/>
    </xf>
    <xf numFmtId="41" fontId="13" fillId="0" borderId="13" xfId="6" applyFont="1" applyBorder="1" applyAlignment="1">
      <alignment horizontal="center" vertical="center" shrinkToFit="1"/>
    </xf>
    <xf numFmtId="41" fontId="12" fillId="0" borderId="13" xfId="6" applyFont="1" applyBorder="1" applyAlignment="1">
      <alignment horizontal="center" vertical="center" shrinkToFit="1"/>
    </xf>
    <xf numFmtId="41" fontId="18" fillId="0" borderId="57" xfId="6" applyFont="1" applyBorder="1" applyAlignment="1">
      <alignment horizontal="right" vertical="center" shrinkToFit="1"/>
    </xf>
    <xf numFmtId="41" fontId="18" fillId="0" borderId="13" xfId="6" applyFont="1" applyBorder="1" applyAlignment="1">
      <alignment horizontal="center" vertical="center" shrinkToFit="1"/>
    </xf>
    <xf numFmtId="41" fontId="18" fillId="0" borderId="13" xfId="6" applyFont="1" applyBorder="1" applyAlignment="1">
      <alignment vertical="center" shrinkToFit="1"/>
    </xf>
    <xf numFmtId="0" fontId="18" fillId="0" borderId="13" xfId="1" applyFont="1" applyBorder="1" applyAlignment="1">
      <alignment vertical="center" shrinkToFit="1"/>
    </xf>
    <xf numFmtId="41" fontId="18" fillId="0" borderId="56" xfId="6" applyFont="1" applyBorder="1" applyAlignment="1">
      <alignment horizontal="center" vertical="center" shrinkToFit="1"/>
    </xf>
    <xf numFmtId="0" fontId="18" fillId="0" borderId="56" xfId="1" applyFont="1" applyBorder="1" applyAlignment="1">
      <alignment vertical="center" shrinkToFit="1"/>
    </xf>
    <xf numFmtId="41" fontId="19" fillId="0" borderId="54" xfId="6" applyFont="1" applyBorder="1" applyAlignment="1">
      <alignment horizontal="right" vertical="center" shrinkToFit="1"/>
    </xf>
    <xf numFmtId="0" fontId="13" fillId="0" borderId="58" xfId="1" applyFont="1" applyBorder="1" applyAlignment="1">
      <alignment horizontal="center" vertical="center" wrapText="1" shrinkToFit="1"/>
    </xf>
    <xf numFmtId="0" fontId="12" fillId="0" borderId="40" xfId="1" applyFont="1" applyBorder="1" applyAlignment="1">
      <alignment horizontal="center" vertical="center" shrinkToFit="1"/>
    </xf>
    <xf numFmtId="41" fontId="12" fillId="0" borderId="40" xfId="6" applyFont="1" applyBorder="1" applyAlignment="1">
      <alignment horizontal="center" vertical="center" shrinkToFit="1"/>
    </xf>
    <xf numFmtId="41" fontId="19" fillId="0" borderId="59" xfId="6" applyFont="1" applyBorder="1" applyAlignment="1">
      <alignment horizontal="right" vertical="center" shrinkToFit="1"/>
    </xf>
    <xf numFmtId="41" fontId="19" fillId="0" borderId="40" xfId="6" applyFont="1" applyBorder="1" applyAlignment="1">
      <alignment horizontal="center" vertical="center" shrinkToFit="1"/>
    </xf>
    <xf numFmtId="10" fontId="19" fillId="0" borderId="40" xfId="6" applyNumberFormat="1" applyFont="1" applyBorder="1" applyAlignment="1">
      <alignment vertical="center" shrinkToFit="1"/>
    </xf>
    <xf numFmtId="41" fontId="18" fillId="0" borderId="40" xfId="6" applyFont="1" applyBorder="1" applyAlignment="1">
      <alignment horizontal="center" vertical="center" shrinkToFit="1"/>
    </xf>
    <xf numFmtId="0" fontId="18" fillId="0" borderId="40" xfId="1" applyFont="1" applyBorder="1" applyAlignment="1">
      <alignment vertical="center" shrinkToFit="1"/>
    </xf>
    <xf numFmtId="41" fontId="18" fillId="0" borderId="58" xfId="6" applyFont="1" applyBorder="1" applyAlignment="1">
      <alignment horizontal="center" vertical="center" shrinkToFit="1"/>
    </xf>
    <xf numFmtId="0" fontId="18" fillId="0" borderId="58" xfId="1" applyFont="1" applyBorder="1" applyAlignment="1">
      <alignment vertical="center" shrinkToFit="1"/>
    </xf>
    <xf numFmtId="41" fontId="19" fillId="0" borderId="52" xfId="6" applyFont="1" applyBorder="1" applyAlignment="1">
      <alignment horizontal="right" vertical="center" shrinkToFit="1"/>
    </xf>
    <xf numFmtId="183" fontId="19" fillId="0" borderId="28" xfId="1" applyNumberFormat="1" applyFont="1" applyBorder="1" applyAlignment="1">
      <alignment vertical="center" shrinkToFit="1"/>
    </xf>
    <xf numFmtId="41" fontId="12" fillId="0" borderId="32" xfId="1" applyNumberFormat="1" applyFont="1" applyBorder="1" applyAlignment="1">
      <alignment horizontal="center" vertical="center" shrinkToFit="1"/>
    </xf>
    <xf numFmtId="0" fontId="13" fillId="0" borderId="29" xfId="1" applyFont="1" applyBorder="1" applyAlignment="1">
      <alignment horizontal="center" vertical="center" wrapText="1" shrinkToFit="1"/>
    </xf>
    <xf numFmtId="41" fontId="19" fillId="0" borderId="57" xfId="6" applyFont="1" applyBorder="1" applyAlignment="1">
      <alignment horizontal="right" vertical="center" shrinkToFit="1"/>
    </xf>
    <xf numFmtId="41" fontId="19" fillId="0" borderId="13" xfId="6" applyFont="1" applyBorder="1" applyAlignment="1">
      <alignment horizontal="center" vertical="center" shrinkToFit="1"/>
    </xf>
    <xf numFmtId="187" fontId="19" fillId="0" borderId="13" xfId="6" applyNumberFormat="1" applyFont="1" applyBorder="1" applyAlignment="1">
      <alignment vertical="center" shrinkToFit="1"/>
    </xf>
    <xf numFmtId="41" fontId="18" fillId="0" borderId="13" xfId="6" applyFont="1" applyBorder="1" applyAlignment="1">
      <alignment horizontal="left" vertical="center" shrinkToFit="1"/>
    </xf>
    <xf numFmtId="0" fontId="18" fillId="0" borderId="13" xfId="1" applyFont="1" applyBorder="1" applyAlignment="1">
      <alignment horizontal="right" vertical="center" shrinkToFit="1"/>
    </xf>
    <xf numFmtId="41" fontId="18" fillId="0" borderId="56" xfId="6" applyFont="1" applyBorder="1" applyAlignment="1">
      <alignment horizontal="left" vertical="center" shrinkToFit="1"/>
    </xf>
    <xf numFmtId="0" fontId="19" fillId="0" borderId="56" xfId="1" applyFont="1" applyBorder="1" applyAlignment="1">
      <alignment horizontal="right" vertical="center" shrinkToFit="1"/>
    </xf>
    <xf numFmtId="0" fontId="12" fillId="0" borderId="0" xfId="1" applyFont="1" applyAlignment="1">
      <alignment horizontal="center" vertical="center" shrinkToFit="1"/>
    </xf>
    <xf numFmtId="41" fontId="12" fillId="0" borderId="0" xfId="6" applyFont="1" applyBorder="1" applyAlignment="1">
      <alignment horizontal="center" vertical="center" shrinkToFit="1"/>
    </xf>
    <xf numFmtId="41" fontId="19" fillId="0" borderId="60" xfId="6" applyFont="1" applyBorder="1" applyAlignment="1">
      <alignment horizontal="right" vertical="center" shrinkToFit="1"/>
    </xf>
    <xf numFmtId="41" fontId="19" fillId="0" borderId="0" xfId="6" applyFont="1" applyBorder="1" applyAlignment="1">
      <alignment horizontal="center" vertical="center" shrinkToFit="1"/>
    </xf>
    <xf numFmtId="10" fontId="19" fillId="0" borderId="0" xfId="6" applyNumberFormat="1" applyFont="1" applyBorder="1" applyAlignment="1">
      <alignment vertical="center" shrinkToFit="1"/>
    </xf>
    <xf numFmtId="41" fontId="18" fillId="0" borderId="0" xfId="6" applyFont="1" applyBorder="1" applyAlignment="1">
      <alignment horizontal="center" vertical="center" shrinkToFit="1"/>
    </xf>
    <xf numFmtId="0" fontId="18" fillId="0" borderId="0" xfId="1" applyFont="1" applyAlignment="1">
      <alignment horizontal="right" vertical="center" shrinkToFit="1"/>
    </xf>
    <xf numFmtId="41" fontId="18" fillId="0" borderId="53" xfId="6" applyFont="1" applyBorder="1" applyAlignment="1">
      <alignment horizontal="center" vertical="center" shrinkToFit="1"/>
    </xf>
    <xf numFmtId="0" fontId="18" fillId="0" borderId="53" xfId="1" applyFont="1" applyBorder="1" applyAlignment="1">
      <alignment vertical="center" shrinkToFit="1"/>
    </xf>
    <xf numFmtId="41" fontId="19" fillId="0" borderId="16" xfId="6" applyFont="1" applyBorder="1" applyAlignment="1">
      <alignment horizontal="right" vertical="center" shrinkToFit="1"/>
    </xf>
    <xf numFmtId="0" fontId="18" fillId="0" borderId="18" xfId="1" applyFont="1" applyBorder="1" applyAlignment="1">
      <alignment vertical="center" shrinkToFit="1"/>
    </xf>
    <xf numFmtId="188" fontId="19" fillId="0" borderId="18" xfId="1" applyNumberFormat="1" applyFont="1" applyBorder="1" applyAlignment="1">
      <alignment vertical="center" shrinkToFit="1"/>
    </xf>
    <xf numFmtId="188" fontId="21" fillId="0" borderId="18" xfId="1" applyNumberFormat="1" applyFont="1" applyBorder="1" applyAlignment="1">
      <alignment vertical="center" shrinkToFit="1"/>
    </xf>
    <xf numFmtId="0" fontId="0" fillId="0" borderId="5" xfId="0" quotePrefix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10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>
      <alignment vertical="center"/>
    </xf>
    <xf numFmtId="176" fontId="0" fillId="0" borderId="10" xfId="0" applyNumberFormat="1" applyBorder="1" applyAlignment="1">
      <alignment vertical="center" wrapText="1"/>
    </xf>
    <xf numFmtId="178" fontId="0" fillId="0" borderId="5" xfId="0" applyNumberFormat="1" applyBorder="1" applyAlignment="1">
      <alignment vertical="center" wrapText="1"/>
    </xf>
    <xf numFmtId="0" fontId="0" fillId="0" borderId="8" xfId="0" applyBorder="1">
      <alignment vertical="center"/>
    </xf>
    <xf numFmtId="177" fontId="0" fillId="0" borderId="8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7" fontId="0" fillId="0" borderId="10" xfId="0" applyNumberFormat="1" applyBorder="1" applyAlignment="1">
      <alignment vertical="center" wrapText="1"/>
    </xf>
    <xf numFmtId="178" fontId="0" fillId="0" borderId="10" xfId="0" applyNumberFormat="1" applyBorder="1" applyAlignment="1">
      <alignment vertical="center" wrapText="1"/>
    </xf>
    <xf numFmtId="181" fontId="0" fillId="0" borderId="5" xfId="0" quotePrefix="1" applyNumberFormat="1" applyBorder="1" applyAlignment="1">
      <alignment vertical="center" wrapText="1"/>
    </xf>
    <xf numFmtId="181" fontId="0" fillId="0" borderId="5" xfId="0" applyNumberFormat="1" applyBorder="1" applyAlignment="1">
      <alignment vertical="center" wrapText="1"/>
    </xf>
    <xf numFmtId="181" fontId="0" fillId="0" borderId="0" xfId="0" applyNumberFormat="1">
      <alignment vertical="center"/>
    </xf>
    <xf numFmtId="181" fontId="0" fillId="0" borderId="10" xfId="0" quotePrefix="1" applyNumberFormat="1" applyBorder="1" applyAlignment="1">
      <alignment vertical="center" wrapText="1"/>
    </xf>
    <xf numFmtId="181" fontId="0" fillId="0" borderId="10" xfId="0" applyNumberFormat="1" applyBorder="1" applyAlignment="1">
      <alignment vertical="center" wrapText="1"/>
    </xf>
    <xf numFmtId="0" fontId="13" fillId="0" borderId="16" xfId="1" applyFont="1" applyBorder="1" applyAlignment="1">
      <alignment horizontal="center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18" xfId="1" applyFont="1" applyBorder="1" applyAlignment="1">
      <alignment horizontal="center" vertical="center" shrinkToFit="1"/>
    </xf>
    <xf numFmtId="0" fontId="12" fillId="0" borderId="16" xfId="1" applyFont="1" applyBorder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3" fillId="0" borderId="42" xfId="1" applyFont="1" applyBorder="1" applyAlignment="1">
      <alignment horizontal="center" vertical="center" shrinkToFit="1"/>
    </xf>
    <xf numFmtId="0" fontId="13" fillId="0" borderId="43" xfId="1" applyFont="1" applyBorder="1" applyAlignment="1">
      <alignment horizontal="center" vertical="center" shrinkToFit="1"/>
    </xf>
    <xf numFmtId="0" fontId="13" fillId="0" borderId="47" xfId="1" applyFont="1" applyBorder="1" applyAlignment="1">
      <alignment horizontal="center" vertical="center" wrapText="1"/>
    </xf>
    <xf numFmtId="0" fontId="13" fillId="0" borderId="48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shrinkToFit="1"/>
    </xf>
    <xf numFmtId="0" fontId="12" fillId="0" borderId="50" xfId="1" applyFont="1" applyBorder="1" applyAlignment="1">
      <alignment horizontal="center" vertical="center" shrinkToFit="1"/>
    </xf>
    <xf numFmtId="0" fontId="12" fillId="0" borderId="51" xfId="1" applyFont="1" applyBorder="1" applyAlignment="1">
      <alignment horizontal="center" vertical="center" shrinkToFit="1"/>
    </xf>
    <xf numFmtId="0" fontId="12" fillId="0" borderId="47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shrinkToFit="1"/>
    </xf>
    <xf numFmtId="0" fontId="13" fillId="0" borderId="53" xfId="1" applyFont="1" applyBorder="1" applyAlignment="1">
      <alignment horizontal="center" vertical="center" shrinkToFit="1"/>
    </xf>
    <xf numFmtId="0" fontId="0" fillId="0" borderId="0" xfId="0" quotePrefix="1">
      <alignment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</cellXfs>
  <cellStyles count="193">
    <cellStyle name="??&amp;O?&amp;H?_x0008__x000f__x0007_?_x0007__x0001__x0001_" xfId="7"/>
    <cellStyle name="??&amp;O?&amp;H?_x0008_??_x0007__x0001__x0001_" xfId="8"/>
    <cellStyle name="?W?_laroux" xfId="9"/>
    <cellStyle name="’E‰Y [0.00]_laroux" xfId="10"/>
    <cellStyle name="’E‰Y_laroux" xfId="11"/>
    <cellStyle name="1" xfId="12"/>
    <cellStyle name="1_laroux" xfId="13"/>
    <cellStyle name="1_laroux_ATC-YOON1" xfId="14"/>
    <cellStyle name="1_단가조사표" xfId="15"/>
    <cellStyle name="1_단가조사표_1011소각" xfId="16"/>
    <cellStyle name="1_단가조사표_1113교~1" xfId="17"/>
    <cellStyle name="1_단가조사표_121내역" xfId="18"/>
    <cellStyle name="1_단가조사표_객토량" xfId="19"/>
    <cellStyle name="1_단가조사표_교통센~1" xfId="20"/>
    <cellStyle name="1_단가조사표_교통센터412" xfId="21"/>
    <cellStyle name="1_단가조사표_교통수" xfId="22"/>
    <cellStyle name="1_단가조사표_교통수량산출서" xfId="23"/>
    <cellStyle name="1_단가조사표_구조물대가 (2)" xfId="24"/>
    <cellStyle name="1_단가조사표_내역서 (2)" xfId="25"/>
    <cellStyle name="1_단가조사표_대전관저지구" xfId="26"/>
    <cellStyle name="1_단가조사표_동측지~1" xfId="27"/>
    <cellStyle name="1_단가조사표_동측지원422" xfId="28"/>
    <cellStyle name="1_단가조사표_동측지원512" xfId="29"/>
    <cellStyle name="1_단가조사표_동측지원524" xfId="30"/>
    <cellStyle name="1_단가조사표_부대422" xfId="31"/>
    <cellStyle name="1_단가조사표_부대시설" xfId="32"/>
    <cellStyle name="1_단가조사표_소각수~1" xfId="33"/>
    <cellStyle name="1_단가조사표_소각수내역서" xfId="34"/>
    <cellStyle name="1_단가조사표_소각수목2" xfId="35"/>
    <cellStyle name="1_단가조사표_수량산출서 (2)" xfId="36"/>
    <cellStyle name="1_단가조사표_엑스포~1" xfId="37"/>
    <cellStyle name="1_단가조사표_엑스포한빛1" xfId="38"/>
    <cellStyle name="1_단가조사표_여객터미널331" xfId="39"/>
    <cellStyle name="1_단가조사표_여객터미널513" xfId="40"/>
    <cellStyle name="1_단가조사표_여객터미널629" xfId="41"/>
    <cellStyle name="1_단가조사표_외곽도로616" xfId="42"/>
    <cellStyle name="1_단가조사표_용인죽전수량" xfId="43"/>
    <cellStyle name="1_단가조사표_원가계~1" xfId="44"/>
    <cellStyle name="1_단가조사표_유기질" xfId="45"/>
    <cellStyle name="1_단가조사표_자재조서 (2)" xfId="46"/>
    <cellStyle name="1_단가조사표_총괄내역" xfId="47"/>
    <cellStyle name="1_단가조사표_총괄내역 (2)" xfId="48"/>
    <cellStyle name="1_단가조사표_터미널도로403" xfId="49"/>
    <cellStyle name="1_단가조사표_터미널도로429" xfId="50"/>
    <cellStyle name="1_단가조사표_포장일위" xfId="51"/>
    <cellStyle name="2" xfId="52"/>
    <cellStyle name="2_laroux" xfId="53"/>
    <cellStyle name="2_laroux_ATC-YOON1" xfId="54"/>
    <cellStyle name="2_단가조사표" xfId="55"/>
    <cellStyle name="2_단가조사표_1011소각" xfId="56"/>
    <cellStyle name="2_단가조사표_1113교~1" xfId="57"/>
    <cellStyle name="2_단가조사표_121내역" xfId="58"/>
    <cellStyle name="2_단가조사표_객토량" xfId="59"/>
    <cellStyle name="2_단가조사표_교통센~1" xfId="60"/>
    <cellStyle name="2_단가조사표_교통센터412" xfId="61"/>
    <cellStyle name="2_단가조사표_교통수" xfId="62"/>
    <cellStyle name="2_단가조사표_교통수량산출서" xfId="63"/>
    <cellStyle name="2_단가조사표_구조물대가 (2)" xfId="64"/>
    <cellStyle name="2_단가조사표_내역서 (2)" xfId="65"/>
    <cellStyle name="2_단가조사표_대전관저지구" xfId="66"/>
    <cellStyle name="2_단가조사표_동측지~1" xfId="67"/>
    <cellStyle name="2_단가조사표_동측지원422" xfId="68"/>
    <cellStyle name="2_단가조사표_동측지원512" xfId="69"/>
    <cellStyle name="2_단가조사표_동측지원524" xfId="70"/>
    <cellStyle name="2_단가조사표_부대422" xfId="71"/>
    <cellStyle name="2_단가조사표_부대시설" xfId="72"/>
    <cellStyle name="2_단가조사표_소각수~1" xfId="73"/>
    <cellStyle name="2_단가조사표_소각수내역서" xfId="74"/>
    <cellStyle name="2_단가조사표_소각수목2" xfId="75"/>
    <cellStyle name="2_단가조사표_수량산출서 (2)" xfId="76"/>
    <cellStyle name="2_단가조사표_엑스포~1" xfId="77"/>
    <cellStyle name="2_단가조사표_엑스포한빛1" xfId="78"/>
    <cellStyle name="2_단가조사표_여객터미널331" xfId="79"/>
    <cellStyle name="2_단가조사표_여객터미널513" xfId="80"/>
    <cellStyle name="2_단가조사표_여객터미널629" xfId="81"/>
    <cellStyle name="2_단가조사표_외곽도로616" xfId="82"/>
    <cellStyle name="2_단가조사표_용인죽전수량" xfId="83"/>
    <cellStyle name="2_단가조사표_원가계~1" xfId="84"/>
    <cellStyle name="2_단가조사표_유기질" xfId="85"/>
    <cellStyle name="2_단가조사표_자재조서 (2)" xfId="86"/>
    <cellStyle name="2_단가조사표_총괄내역" xfId="87"/>
    <cellStyle name="2_단가조사표_총괄내역 (2)" xfId="88"/>
    <cellStyle name="2_단가조사표_터미널도로403" xfId="89"/>
    <cellStyle name="2_단가조사표_터미널도로429" xfId="90"/>
    <cellStyle name="2_단가조사표_포장일위" xfId="91"/>
    <cellStyle name="ÅëÈ­ [0]_»óºÎ¼ö·®Áý°è " xfId="92"/>
    <cellStyle name="AeE­ [0]_INQUIRY ¿μ¾÷AßAø " xfId="93"/>
    <cellStyle name="ÅëÈ­_»óºÎ¼ö·®Áý°è " xfId="94"/>
    <cellStyle name="AeE­_INQUIRY ¿μ¾÷AßAø " xfId="95"/>
    <cellStyle name="ALIGNMENT" xfId="96"/>
    <cellStyle name="ÄÞ¸¶ [0]_»óºÎ¼ö·®Áý°è " xfId="97"/>
    <cellStyle name="AÞ¸¶ [0]_INQUIRY ¿μ¾÷AßAø " xfId="98"/>
    <cellStyle name="ÄÞ¸¶_»óºÎ¼ö·®Áý°è " xfId="99"/>
    <cellStyle name="AÞ¸¶_INQUIRY ¿μ¾÷AßAø " xfId="100"/>
    <cellStyle name="C￥AØ_¿μ¾÷CoE² " xfId="101"/>
    <cellStyle name="Ç¥ÁØ_»óºÎ¼ö·®Áý°è " xfId="102"/>
    <cellStyle name="Calc Currency (0)" xfId="103"/>
    <cellStyle name="category" xfId="104"/>
    <cellStyle name="Comma" xfId="105"/>
    <cellStyle name="comma zerodec" xfId="106"/>
    <cellStyle name="Comma0" xfId="107"/>
    <cellStyle name="Currenby_Cash&amp;DSO Chart" xfId="108"/>
    <cellStyle name="Currency" xfId="109"/>
    <cellStyle name="Currency0" xfId="110"/>
    <cellStyle name="Currency1" xfId="111"/>
    <cellStyle name="Date" xfId="112"/>
    <cellStyle name="Dezimal [0]_Compiling Utility Macros" xfId="113"/>
    <cellStyle name="Dezimal_Compiling Utility Macros" xfId="114"/>
    <cellStyle name="Dollar (zero dec)" xfId="115"/>
    <cellStyle name="Euro" xfId="116"/>
    <cellStyle name="Fixed" xfId="117"/>
    <cellStyle name="Grey" xfId="118"/>
    <cellStyle name="H1" xfId="119"/>
    <cellStyle name="H2" xfId="120"/>
    <cellStyle name="HEADER" xfId="121"/>
    <cellStyle name="Header1" xfId="122"/>
    <cellStyle name="Header2" xfId="123"/>
    <cellStyle name="Heading 1" xfId="124"/>
    <cellStyle name="Heading 2" xfId="125"/>
    <cellStyle name="Heading1" xfId="126"/>
    <cellStyle name="Heading2" xfId="127"/>
    <cellStyle name="Hyperlink_NEGS" xfId="128"/>
    <cellStyle name="Input [yellow]" xfId="129"/>
    <cellStyle name="Midtitle" xfId="130"/>
    <cellStyle name="Milliers [0]_Arabian Spec" xfId="131"/>
    <cellStyle name="Milliers_Arabian Spec" xfId="132"/>
    <cellStyle name="Model" xfId="133"/>
    <cellStyle name="Mon?aire [0]_Arabian Spec" xfId="134"/>
    <cellStyle name="Mon?aire_Arabian Spec" xfId="135"/>
    <cellStyle name="Normal - Style1" xfId="136"/>
    <cellStyle name="Normal - 유형1" xfId="137"/>
    <cellStyle name="Œ…?æ맖?e [0.00]_laroux" xfId="138"/>
    <cellStyle name="Œ…?æ맖?e_laroux" xfId="139"/>
    <cellStyle name="Percent" xfId="140"/>
    <cellStyle name="Percent [2]" xfId="141"/>
    <cellStyle name="Percent_우수관로(1차)" xfId="142"/>
    <cellStyle name="Standard_Anpassen der Amortisation" xfId="143"/>
    <cellStyle name="subhead" xfId="144"/>
    <cellStyle name="testtitle" xfId="145"/>
    <cellStyle name="title [1]" xfId="146"/>
    <cellStyle name="title [2]" xfId="147"/>
    <cellStyle name="Total" xfId="148"/>
    <cellStyle name="UM" xfId="149"/>
    <cellStyle name="W?rung [0]_Compiling Utility Macros" xfId="150"/>
    <cellStyle name="W?rung_Compiling Utility Macros" xfId="151"/>
    <cellStyle name="고정소숫점" xfId="152"/>
    <cellStyle name="고정출력1" xfId="153"/>
    <cellStyle name="고정출력2" xfId="154"/>
    <cellStyle name="날짜" xfId="155"/>
    <cellStyle name="내역서" xfId="156"/>
    <cellStyle name="달러" xfId="157"/>
    <cellStyle name="뒤에 오는 하이퍼링크_1차포장공1" xfId="158"/>
    <cellStyle name="똿뗦먛귟 [0.00]_PRODUCT DETAIL Q1" xfId="159"/>
    <cellStyle name="똿뗦먛귟_PRODUCT DETAIL Q1" xfId="160"/>
    <cellStyle name="믅됞 [0.00]_PRODUCT DETAIL Q1" xfId="161"/>
    <cellStyle name="믅됞_PRODUCT DETAIL Q1" xfId="162"/>
    <cellStyle name="백분율 [0]" xfId="163"/>
    <cellStyle name="백분율 [2]" xfId="164"/>
    <cellStyle name="뷭?_BOOKSHIP" xfId="165"/>
    <cellStyle name="수량산출" xfId="166"/>
    <cellStyle name="숫자(R)" xfId="167"/>
    <cellStyle name="쉼표 [0] 10" xfId="3"/>
    <cellStyle name="쉼표 [0] 2" xfId="6"/>
    <cellStyle name="쉼표 [0] 2 10" xfId="5"/>
    <cellStyle name="쉼표 [0] 2 2" xfId="168"/>
    <cellStyle name="쉼표 [0] 3" xfId="169"/>
    <cellStyle name="쉼표 [0] 3 2" xfId="170"/>
    <cellStyle name="쉼표 [0] 4" xfId="171"/>
    <cellStyle name="스타일 1" xfId="172"/>
    <cellStyle name="안건회계법인" xfId="173"/>
    <cellStyle name="유1" xfId="174"/>
    <cellStyle name="자리수" xfId="175"/>
    <cellStyle name="자리수0" xfId="176"/>
    <cellStyle name="지정되지 않음" xfId="177"/>
    <cellStyle name="콤마 [0]_ 4.하중계산  " xfId="178"/>
    <cellStyle name="콤마 [2]" xfId="179"/>
    <cellStyle name="콤마_ 4.하중계산  " xfId="180"/>
    <cellStyle name="통화 [0] 2" xfId="181"/>
    <cellStyle name="통화 [0] 3" xfId="182"/>
    <cellStyle name="통화 [0㉝〸" xfId="183"/>
    <cellStyle name="퍼센트" xfId="184"/>
    <cellStyle name="표준" xfId="0" builtinId="0"/>
    <cellStyle name="표준 2" xfId="1"/>
    <cellStyle name="표준 2 2 2" xfId="4"/>
    <cellStyle name="표준 2 3 2" xfId="185"/>
    <cellStyle name="표준 3" xfId="186"/>
    <cellStyle name="표준 4" xfId="187"/>
    <cellStyle name="표준 5" xfId="188"/>
    <cellStyle name="표준 6" xfId="189"/>
    <cellStyle name="표준_090801  원가및총괄표-추가1역사" xfId="2"/>
    <cellStyle name="합산" xfId="190"/>
    <cellStyle name="화폐기호" xfId="191"/>
    <cellStyle name="화폐기호0" xfId="1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1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1092200</xdr:colOff>
      <xdr:row>45</xdr:row>
      <xdr:rowOff>177800</xdr:rowOff>
    </xdr:from>
    <xdr:to>
      <xdr:col>2</xdr:col>
      <xdr:colOff>1181100</xdr:colOff>
      <xdr:row>46</xdr:row>
      <xdr:rowOff>177800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663700" y="8820150"/>
          <a:ext cx="88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ook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ll%20Users\Documents\2003project\&#51652;&#51453;&#47532;(&#52572;&#51333;)\&#51652;&#51453;&#47532;&#49688;&#47049;\&#48372;&#47161;down\&#49688;&#47049;\&#50896;&#48376;&#49688;&#47049;\&#50896;&#54805;&#47592;&#54848;&#49688;&#4704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56;&#50577;&#44288;&#5111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46041;&#47749;/&#51109;&#54637;&#49440;/&#44396;&#51312;&#44228;&#49328;/BO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18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TEST\&#51473;&#49328;&#443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s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49688;&#47049;\&#53664;&#44277;(2&#52264;)\&#50864;&#49688;\3&#45824;&#45824;&#54028;&#54805;&#44288;&#53664;&#442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DOOSAN\RAHMEN\R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civil\081\spo1c060(&#45817;&#45224;&#47532;)\&#49688;&#47049;\&#50896;&#54805;&#47592;&#54848;&#49688;&#4704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49836;&#47000;&#4865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My%20Documents\WORK1\JANGNA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\d\WS\&#52572;&#51333;&#46020;&#49884;&#44228;&#54925;&#46020;&#47196;\&#53468;&#48393;&#52488;&#44368;\&#53468;&#48393;&#52488;&#44368;&#49688;&#47049;\&#48512;&#45824;&#442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00c033(&#51204;&#51452;&#52264;&#51665;&#44288;&#47196;)\&#49688;&#47049;&#49328;&#52636;&#52572;&#51333;\&#49688;&#47049;&#49328;&#52636;&#49436;(&#54036;&#4837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-&#50668;&#44592;&#49436;&#51068;&#54644;\&#46041;&#53444;\&#49849;&#54872;&#52980;\&#50724;&#49688;\&#44288;&#47196;&#53552;&#54028;&#4459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DATA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&#44148;&#52629;\&#44148;&#51221;&#44148;&#52629;\&#50689;&#51452;&#44221;&#47452;&#54984;&#47144;&#50896;\&#49688;&#47049;\Excel\EXCEL\SUCK\HANBIT\3-2\3-2P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WINDOWS\Personal\&#44396;&#50516;&#51473;&#54617;&#44368;\&#49688;&#47049;&#51665;&#44228;&#54364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1452;&#49453;\&#51089;&#50629;&#49892;\02-&#54217;-&#53664;&#47785;&#44277;&#49324;\&#49688;&#47049;&#49328;&#52636;&#49436;\XECELL\EXCEL\&#44396;&#51312;\RAHMEN\hankyoung\&#54028;&#51060;&#54805;~1\&#46041;&#47932;&#51060;~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337;&#47564;\D\spo1c060(&#45817;&#45224;&#47532;)\&#49688;&#47049;\&#50896;&#54805;&#47592;&#54848;&#49688;&#4704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47560;&#46308;&#48373;&#51648;&#44288;1,2&#52789;&#47532;&#47784;&#45944;&#47553;&#44277;&#49324;\&#47560;&#46308;&#48373;&#51648;&#44288;%201,2&#52789;&#47532;&#47784;&#45944;&#47553;&#44277;&#49324;20120423&#51068;&#52572;&#51333;\01.&#44148;&#52629;\01.&#45236;&#50669;&#49436;\&#9632;&#44148;&#52629;&#53440;&#44277;&#49324;&#50896;&#44032;&#44228;&#49328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688;&#47049;(&#44396;&#51312;&#47932;,&#54252;&#51109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111\&#44552;&#44053;\EXCEL\SUCK\HANBIT\3-2\3-2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WORK\2000\&#50732;&#47548;&#54589;&#48120;&#49696;&#44288;\5&#50900;&#48320;&#44221;&#46020;&#47732;\&#52572;&#51333;&#46020;&#47732;\&#50732;&#47548;&#54589;&#48120;&#49696;&#4428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&#48148;&#53461;%20&#54868;&#47732;\&#48320;&#49892;&#54217;&#44512;&#53664;&#44277;&#49688;&#4704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SE0-DWG\&#52404;&#50977;\XLS\ALL-XLS\ULSAN\PRI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om\d\&#44148;&#52629;\&#44148;&#51221;&#44148;&#52629;\&#50689;&#51452;&#44221;&#47452;&#54984;&#47144;&#50896;\&#49688;&#47049;\Excel\EXCEL\SUCK\HANBIT\3-2\3-2P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1&#45800;&#44228;\1&#52264;&#49688;&#47049;\&#45436;&#54788;&#50864;&#49688;&#48155;&#51060;(1&#45800;&#44228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380;\01&#44277;&#50976;\&#48372;&#47161;down\&#49688;&#47049;\&#50896;&#48376;&#49688;&#47049;\&#50896;&#54805;&#47592;&#54848;&#49688;&#4704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\d\W-EXCEL\&#49688;&#47049;&#49328;&#52636;&#49436;\&#45824;&#44396;&#51652;&#52380;&#49340;&#49457;AP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111\&#49688;&#47049;date\Excel-DATA\EXCEL\SUCK\HANBIT\3-2\3-2P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88;&#51116;&#4730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&#50416;&#44592;\&#44537;&#50501;\&#50685;&#44592;\&#50864;&#49688;&#49688;&#4704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3468;&#51652;\D\spo1c060(&#45817;&#45224;&#47532;)\&#49688;&#47049;\&#50896;&#54805;&#47592;&#54848;&#49688;&#4704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08;&#54616;&#44592;\D\&#54532;&#47196;&#51229;&#53944;\&#50641;&#49472;\&#54861;&#51008;&#46041;\&#44552;&#44053;&#50500;&#54028;&#53944;f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&#44148;&#52629;\&#44148;&#51221;&#44148;&#52629;\&#50689;&#51452;&#44221;&#47452;&#54984;&#47144;&#50896;\&#49688;&#47049;\Excel\EXCEL\SUCK\HANBIT\3-2\3-2P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EXCEL\SUCK\HANBIT\3-2\3-2P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52285;&#44256;\Q'TY\98-&#45909;-03\&#49892;&#49884;&#49444;&#44228;\BUDA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BANDAL\EXCEL\RAHMEN\RAHME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116;&#54785;\&#51452;&#53469;&#44277;&#49324;\&#51060;&#52384;&#44428;\2000FILE\&#50857;&#51064;&#50864;&#49688;&#44277;\&#49688;&#47049;&#49328;&#52636;&#49436;\U&#54805;&#54540;&#47464;&#4428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1&#45380;&#44221;&#50896;\7,&#44221;&#50896;(&#44288;&#47532;&#48512;)\WIN95\&#48148;&#53461;%20&#54868;&#47732;\My%20Documents\&#50672;&#4984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1&#45380;&#44221;&#50896;\7,&#44221;&#50896;(&#44288;&#47532;&#48512;)\WIN95\&#48148;&#53461;%20&#54868;&#47732;\My%20Documents\&#50672;&#498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_EXCEL\ABUT\source\P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54869;&#45824;\&#45236;&#51652;\&#48317;&#52404;\&#51473;&#49328;&#443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RC&#49836;&#46972;&#48652;\&#54620;&#44221;\&#51473;&#49328;&#443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50900;&#44228;&#44368;\&#50900;&#44228;-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말뚝지지력산정"/>
      <sheetName val="집계표"/>
      <sheetName val="SORCE1"/>
      <sheetName val="우배수"/>
      <sheetName val="터파기및재료"/>
      <sheetName val="1.취수장"/>
      <sheetName val="산출근거"/>
      <sheetName val="2000년1차"/>
      <sheetName val="단위중량"/>
      <sheetName val="출력X"/>
      <sheetName val="토사(PE)"/>
      <sheetName val="INPUT(덕도방향-시점)"/>
      <sheetName val="일위대가"/>
      <sheetName val="조명시설"/>
      <sheetName val="ⴭⴭⴭⴭ"/>
      <sheetName val="역T형"/>
      <sheetName val="날개벽(시점좌측)"/>
      <sheetName val="건축내역"/>
      <sheetName val="데리네이타현황"/>
      <sheetName val="내역"/>
      <sheetName val="TYPE-A"/>
      <sheetName val="직접인건비"/>
      <sheetName val="직접경비"/>
      <sheetName val="danga"/>
      <sheetName val="ilch"/>
      <sheetName val="철근단면적"/>
      <sheetName val="표지"/>
      <sheetName val="금액결정"/>
      <sheetName val="BOX-1510"/>
      <sheetName val="단면 (2)"/>
      <sheetName val="Sheet1 (2)"/>
      <sheetName val="2호맨홀공제수량"/>
      <sheetName val="Sheet1"/>
      <sheetName val="오동"/>
      <sheetName val="대조"/>
      <sheetName val="나한"/>
      <sheetName val="철근량"/>
      <sheetName val="설계조건"/>
      <sheetName val="COPING"/>
      <sheetName val="기둥(원형)"/>
      <sheetName val="DATE"/>
      <sheetName val="9509"/>
      <sheetName val="ABUT수량-A1"/>
      <sheetName val="교각계산"/>
      <sheetName val="기초일위"/>
      <sheetName val="시설일위"/>
      <sheetName val="조명일위"/>
      <sheetName val="기자재대비표"/>
      <sheetName val="일위목록"/>
      <sheetName val="공사설계서"/>
      <sheetName val="금액내역서"/>
      <sheetName val="식재일위"/>
      <sheetName val="총괄내역서"/>
      <sheetName val="역T형(H=6.0) (2)"/>
      <sheetName val="장애자용보도블럭포장수량산출(횡단보도부)"/>
      <sheetName val="원형1호맨홀토공수량"/>
      <sheetName val="crude.SLAB RE-bar"/>
      <sheetName val="CRUDE RE-bar"/>
      <sheetName val="#REF"/>
      <sheetName val="6PILE  (돌출)"/>
      <sheetName val="자재 집계표"/>
      <sheetName val="토공"/>
      <sheetName val="자재 및 노임단가"/>
      <sheetName val="기계경비"/>
      <sheetName val="토공(1공구)"/>
      <sheetName val="구조물"/>
      <sheetName val="석축단"/>
      <sheetName val="input"/>
      <sheetName val="법면수집"/>
      <sheetName val="안정계산"/>
      <sheetName val="단면검토"/>
      <sheetName val="1호인버트수량"/>
      <sheetName val="석축설면"/>
      <sheetName val="8.PILE  (돌출)"/>
      <sheetName val="통합"/>
      <sheetName val="1TL종점(1)"/>
      <sheetName val="토목품셈"/>
      <sheetName val="1"/>
      <sheetName val="토목내역"/>
      <sheetName val="부대tu"/>
      <sheetName val="공사비증감"/>
      <sheetName val="3.하중산정4.지지력"/>
      <sheetName val="2.대외공문"/>
      <sheetName val="일위대가(계측기설치)"/>
      <sheetName val="단면가정"/>
      <sheetName val="내역서"/>
      <sheetName val="기계경비일람"/>
      <sheetName val="소일위대가코드표"/>
      <sheetName val="대부예산서"/>
      <sheetName val="교각1"/>
      <sheetName val="CODE"/>
      <sheetName val="기초공"/>
      <sheetName val="MOTOR"/>
      <sheetName val="기기리스트"/>
      <sheetName val="2@ BOX"/>
      <sheetName val="간접비"/>
      <sheetName val="슬래브"/>
      <sheetName val="바닥판"/>
      <sheetName val="양수장(기계)"/>
      <sheetName val="관경별우수관집계"/>
      <sheetName val="plan&amp;section of foundation"/>
      <sheetName val="design load"/>
      <sheetName val="working load at the btm ft."/>
      <sheetName val="stability check"/>
      <sheetName val="design criteria"/>
      <sheetName val="대림경상68억"/>
      <sheetName val="하중계산"/>
      <sheetName val="공문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오수연결관토공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내역"/>
      <sheetName val="일위대가(가설)"/>
      <sheetName val="단위수량"/>
      <sheetName val="연결관암거"/>
      <sheetName val=" 냉각수펌프"/>
      <sheetName val="인원계획-미화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원형1호맨홀토공수량"/>
      <sheetName val="조명시설"/>
      <sheetName val="단가"/>
      <sheetName val="데이타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간지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자재총괄"/>
      <sheetName val="시멘트레미콘구입량"/>
      <sheetName val="골재구입량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지장물보호(수집)"/>
      <sheetName val="지장물산근"/>
      <sheetName val="지장물보호공단위수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내역서"/>
      <sheetName val="Sheet1"/>
      <sheetName val="Sheet1 (2)"/>
      <sheetName val="안전시설(수집)"/>
      <sheetName val="안전시설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변수값"/>
      <sheetName val="중기상차"/>
      <sheetName val="AS복구"/>
      <sheetName val="중기터파기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식재"/>
      <sheetName val="시설물"/>
      <sheetName val="식재출력용"/>
      <sheetName val="유지관리"/>
      <sheetName val="진주방향"/>
      <sheetName val="공사설명서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내역"/>
      <sheetName val="SLAB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bearing"/>
      <sheetName val="연동내역"/>
      <sheetName val="토공 total"/>
      <sheetName val="설명"/>
      <sheetName val="장비집계"/>
      <sheetName val="고양관재"/>
      <sheetName val="가도공"/>
      <sheetName val="집계표"/>
      <sheetName val="관경고용테이프수집"/>
      <sheetName val="관경고용산근"/>
      <sheetName val="설계조건"/>
      <sheetName val="내역서(전기)"/>
      <sheetName val="자압1"/>
      <sheetName val="구조물철거타공정이월"/>
      <sheetName val="비탈면보호공수량산출"/>
      <sheetName val="부대내역"/>
      <sheetName val="단가일람"/>
      <sheetName val="조경일람"/>
      <sheetName val="해평견적"/>
      <sheetName val="일위대가목차"/>
      <sheetName val="터파기및재료"/>
      <sheetName val="수안보-MBR1"/>
      <sheetName val="관급자재대"/>
      <sheetName val="관접합및부설"/>
      <sheetName val="수량산출"/>
      <sheetName val="우수받이"/>
      <sheetName val="5.정산서"/>
      <sheetName val="법면단"/>
      <sheetName val="석축설면"/>
      <sheetName val="법면설면"/>
      <sheetName val="석축단"/>
      <sheetName val="법면수집"/>
      <sheetName val="계산서(곡선부)"/>
      <sheetName val="포장재료집계표"/>
      <sheetName val="금액"/>
      <sheetName val="원가계산"/>
      <sheetName val="설계내역"/>
      <sheetName val="Sheet5"/>
      <sheetName val="BD"/>
      <sheetName val="guard(mac)"/>
      <sheetName val="기초입력 DATA"/>
      <sheetName val="원가"/>
      <sheetName val="P-산#1-1(WOWA1)"/>
      <sheetName val="Total"/>
      <sheetName val="1-4-2.관(약)"/>
      <sheetName val="전차선로 물량표"/>
      <sheetName val="한강운반비"/>
      <sheetName val="#REF"/>
      <sheetName val="자재"/>
      <sheetName val="데리네이타현황"/>
      <sheetName val="증감내역서"/>
      <sheetName val="고압수량(철거)"/>
      <sheetName val="총괄내역서(설계)"/>
      <sheetName val="집수정(600-700)"/>
      <sheetName val="우배수"/>
      <sheetName val="계산식"/>
      <sheetName val="차수별내역서"/>
      <sheetName val="수지표"/>
      <sheetName val="셀명"/>
      <sheetName val="공사"/>
      <sheetName val="공통(20-91)"/>
      <sheetName val="-치수표(곡선부)"/>
      <sheetName val="일위대가표"/>
      <sheetName val="지급자재"/>
      <sheetName val="상부집계표"/>
      <sheetName val="식재인부"/>
      <sheetName val="개산공사비"/>
      <sheetName val="실행대비"/>
      <sheetName val="JUCK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nys"/>
      <sheetName val="우각부보강"/>
      <sheetName val="단가조사"/>
      <sheetName val="자압"/>
      <sheetName val="자료"/>
      <sheetName val="BOX"/>
      <sheetName val="ABUT수량-A1"/>
      <sheetName val="참고사항"/>
      <sheetName val="근로자자료입력"/>
      <sheetName val="천방교접속"/>
      <sheetName val="대포2교접속"/>
      <sheetName val="신당동집계표"/>
      <sheetName val="총_구조물공"/>
      <sheetName val="차액보증"/>
      <sheetName val="슬래브"/>
      <sheetName val="방음벽기초"/>
      <sheetName val="우수"/>
      <sheetName val="기초공"/>
      <sheetName val="기둥(원형)"/>
      <sheetName val="설계내역서"/>
      <sheetName val="슬래브(유곡)"/>
      <sheetName val="건축내역"/>
      <sheetName val="설계명세서"/>
      <sheetName val="교각1"/>
      <sheetName val="산출근거"/>
      <sheetName val="요율"/>
      <sheetName val="견적대비표"/>
      <sheetName val="2003상반기노임기준"/>
      <sheetName val="4차원가계산서"/>
      <sheetName val="입찰"/>
      <sheetName val="현경"/>
      <sheetName val="L형 옹벽"/>
      <sheetName val="b_balju"/>
      <sheetName val="세금자료"/>
      <sheetName val="물가자료"/>
      <sheetName val="말뚝지지력산정"/>
      <sheetName val="일반수량"/>
      <sheetName val="노임단가"/>
      <sheetName val="도급"/>
      <sheetName val="D"/>
      <sheetName val="삭제및변경불가"/>
      <sheetName val="평가데이터"/>
      <sheetName val="가점"/>
      <sheetName val="index"/>
      <sheetName val="etc"/>
      <sheetName val="data"/>
      <sheetName val="실행예산"/>
      <sheetName val="input"/>
      <sheetName val="부시수량"/>
      <sheetName val="을"/>
      <sheetName val="날개벽(시점좌측)"/>
      <sheetName val="8.PILE  (돌출)"/>
      <sheetName val="조건"/>
      <sheetName val="8.석축단위(H=1.5M)"/>
      <sheetName val="6PILE  (돌출)"/>
      <sheetName val="배수장토목공사비"/>
      <sheetName val="Cost bd-&quot;A&quot;"/>
      <sheetName val="토공연장"/>
      <sheetName val="자재단가"/>
      <sheetName val="경비단가"/>
      <sheetName val="실행내역"/>
      <sheetName val="건축내역서"/>
      <sheetName val="설비내역서"/>
      <sheetName val="전기내역서"/>
      <sheetName val="물가대비표"/>
      <sheetName val="맨홀수량산출"/>
      <sheetName val="대로근거"/>
      <sheetName val="중로근거"/>
      <sheetName val="4차공사"/>
      <sheetName val="수자재단위당"/>
      <sheetName val="Sheet2"/>
      <sheetName val="단면가정"/>
      <sheetName val="이토변실(A3-LINE)"/>
      <sheetName val="EP0618"/>
      <sheetName val="T13(P68~72,78)"/>
      <sheetName val="구체"/>
      <sheetName val="좌측날개벽"/>
      <sheetName val="우측날개벽"/>
      <sheetName val="수압시험수집"/>
      <sheetName val="수압시험산근"/>
      <sheetName val="중부"/>
      <sheetName val="북부"/>
      <sheetName val="남부"/>
      <sheetName val="2000,9월 일위"/>
      <sheetName val="공통단가"/>
      <sheetName val="코드표"/>
      <sheetName val="재료비"/>
      <sheetName val="운반비"/>
      <sheetName val="단가표"/>
      <sheetName val="보차도경계석"/>
      <sheetName val="용역비내역-진짜"/>
      <sheetName val="기본일위"/>
      <sheetName val="중기사용료"/>
      <sheetName val="APT"/>
      <sheetName val="수목표준대가"/>
      <sheetName val="설계예산서"/>
      <sheetName val="예산내역서"/>
      <sheetName val="TOTAL_BOQ"/>
      <sheetName val="토사(PE)"/>
      <sheetName val="음봉방향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공사요율"/>
      <sheetName val="5.배수관로"/>
      <sheetName val="주요자재"/>
      <sheetName val="폐기물처리"/>
      <sheetName val="접합 및 부설 "/>
      <sheetName val="A1-DATA"/>
      <sheetName val="단면"/>
      <sheetName val="type-F"/>
      <sheetName val="원가계산 (2)"/>
      <sheetName val="깨기 총괄"/>
      <sheetName val="FOB발"/>
      <sheetName val="정부노임단가"/>
      <sheetName val="일위대가(가설)"/>
      <sheetName val="설계예시"/>
      <sheetName val="일위산출"/>
      <sheetName val="중기조종사 단위단가"/>
      <sheetName val="아파트 내역"/>
      <sheetName val="단가조사서"/>
      <sheetName val="노임단가(2009.상)"/>
      <sheetName val="10.1 중기기초단가"/>
      <sheetName val="공사비"/>
      <sheetName val="매입세율"/>
      <sheetName val="노임"/>
      <sheetName val="CODE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Macro(차단기)"/>
      <sheetName val="전선 및 전선관"/>
      <sheetName val="CON'C"/>
      <sheetName val="wall"/>
      <sheetName val="노견단위수량"/>
      <sheetName val="일위대가 "/>
      <sheetName val="★도급내역(2공구)"/>
      <sheetName val="설 계"/>
      <sheetName val="단가산출내역(노임부분수정)"/>
      <sheetName val="배수지집꓄표"/>
      <sheetName val="밀도포장수량집계표"/>
      <sheetName val="전기일위대가"/>
      <sheetName val="가시설단위수량"/>
      <sheetName val="SORCE1"/>
      <sheetName val="공사명입력"/>
      <sheetName val="1,2공구원가계산서"/>
      <sheetName val="2공구산출내역"/>
      <sheetName val="1공구산출내역서"/>
      <sheetName val="원가계산서"/>
      <sheetName val="기초코드"/>
      <sheetName val="Sheet17"/>
      <sheetName val="값"/>
      <sheetName val="총괄집계_"/>
      <sheetName val="날개벽철근집계_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PVC접합개소_산출서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BQ(실행)"/>
      <sheetName val="I.설계조건"/>
      <sheetName val="가시설(TYPE-A)"/>
      <sheetName val="1호맨홀가감수량"/>
      <sheetName val="1-1평균터파기고(1)"/>
      <sheetName val="우수공"/>
      <sheetName val="BID"/>
      <sheetName val="잡비계산"/>
      <sheetName val="신우"/>
      <sheetName val="토공집계"/>
      <sheetName val="[고양관재.XLSŝ보차도경계석집계표(종)"/>
      <sheetName val="기초단가"/>
      <sheetName val="POOM_MOTO"/>
      <sheetName val="설비"/>
      <sheetName val="Y-WORK"/>
      <sheetName val="COPING"/>
      <sheetName val="인건비"/>
      <sheetName val="상부공"/>
      <sheetName val="남평내역"/>
      <sheetName val="위치조서"/>
      <sheetName val="70%"/>
      <sheetName val="2.토목공사"/>
      <sheetName val="단가및재료비"/>
      <sheetName val="수로BOX"/>
      <sheetName val="맨홀수량집계"/>
      <sheetName val="3련 BOX"/>
      <sheetName val="인천성심병원"/>
      <sheetName val="5.모델링"/>
      <sheetName val="대정2공구"/>
      <sheetName val="1호인버트수량"/>
      <sheetName val="기기리스트"/>
      <sheetName val="노무비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왕십리방향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산출근거"/>
      <sheetName val="SPEC"/>
      <sheetName val="대비"/>
      <sheetName val="설계"/>
      <sheetName val="일위대가(건축)"/>
      <sheetName val="7월11일"/>
      <sheetName val="기본단가표"/>
      <sheetName val="입찰안"/>
      <sheetName val="SLAB&quot;1&quot;"/>
      <sheetName val="오수관연장산출"/>
      <sheetName val="공사비증감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  <cell r="D24" t="str">
            <v xml:space="preserve"> ⊃</v>
          </cell>
          <cell r="E24">
            <v>10</v>
          </cell>
        </row>
        <row r="25">
          <cell r="B25" t="str">
            <v>수평곡관</v>
          </cell>
          <cell r="C25" t="str">
            <v>D=150×11¼˚</v>
          </cell>
          <cell r="D25" t="str">
            <v xml:space="preserve"> ⊃</v>
          </cell>
          <cell r="E25">
            <v>12</v>
          </cell>
        </row>
        <row r="26">
          <cell r="B26" t="str">
            <v>수평곡관</v>
          </cell>
          <cell r="C26" t="str">
            <v>D=100×11¼˚</v>
          </cell>
          <cell r="D26" t="str">
            <v xml:space="preserve"> ⊃</v>
          </cell>
          <cell r="E26">
            <v>17</v>
          </cell>
        </row>
        <row r="27">
          <cell r="B27" t="str">
            <v>수평곡관</v>
          </cell>
          <cell r="C27" t="str">
            <v>D=100×22½˚</v>
          </cell>
          <cell r="D27" t="str">
            <v xml:space="preserve"> ⊃</v>
          </cell>
          <cell r="E27">
            <v>20</v>
          </cell>
        </row>
        <row r="28">
          <cell r="B28" t="str">
            <v>수평곡관</v>
          </cell>
          <cell r="C28" t="str">
            <v>D=150×22½˚</v>
          </cell>
          <cell r="D28" t="str">
            <v xml:space="preserve"> ⊃</v>
          </cell>
          <cell r="E28">
            <v>4</v>
          </cell>
        </row>
        <row r="29">
          <cell r="B29" t="str">
            <v>수평곡관</v>
          </cell>
          <cell r="C29" t="str">
            <v>D=100×22½˚</v>
          </cell>
          <cell r="D29" t="str">
            <v xml:space="preserve"> ⊃</v>
          </cell>
          <cell r="E29">
            <v>5</v>
          </cell>
        </row>
        <row r="30">
          <cell r="B30" t="str">
            <v>수평곡관</v>
          </cell>
          <cell r="C30" t="str">
            <v>D=100×45˚</v>
          </cell>
          <cell r="D30" t="str">
            <v xml:space="preserve"> ⊃</v>
          </cell>
          <cell r="E30">
            <v>5</v>
          </cell>
        </row>
        <row r="31">
          <cell r="B31" t="str">
            <v>수평곡관</v>
          </cell>
          <cell r="C31" t="str">
            <v>D=150×45˚</v>
          </cell>
          <cell r="D31" t="str">
            <v xml:space="preserve"> ⊃</v>
          </cell>
          <cell r="E31">
            <v>5</v>
          </cell>
        </row>
        <row r="32">
          <cell r="B32" t="str">
            <v>수평곡관</v>
          </cell>
          <cell r="C32" t="str">
            <v>D=100×45˚</v>
          </cell>
          <cell r="D32" t="str">
            <v xml:space="preserve"> ⊃</v>
          </cell>
          <cell r="E32">
            <v>4</v>
          </cell>
        </row>
        <row r="33">
          <cell r="B33" t="str">
            <v>수평곡관</v>
          </cell>
          <cell r="C33" t="str">
            <v>D=100×90˚</v>
          </cell>
          <cell r="D33" t="str">
            <v xml:space="preserve"> ⊃</v>
          </cell>
          <cell r="E33">
            <v>6</v>
          </cell>
        </row>
        <row r="34">
          <cell r="B34" t="str">
            <v>수평곡관</v>
          </cell>
          <cell r="C34" t="str">
            <v>D=100×90˚</v>
          </cell>
          <cell r="D34" t="str">
            <v xml:space="preserve"> ⊃</v>
          </cell>
          <cell r="E34">
            <v>5</v>
          </cell>
        </row>
        <row r="35">
          <cell r="B35" t="str">
            <v>수평곡관</v>
          </cell>
          <cell r="C35" t="str">
            <v>D=100×90˚</v>
          </cell>
          <cell r="D35" t="str">
            <v xml:space="preserve"> ⊃</v>
          </cell>
          <cell r="E35">
            <v>55</v>
          </cell>
        </row>
        <row r="36">
          <cell r="B36" t="str">
            <v>소켓플랜지T형관</v>
          </cell>
          <cell r="C36" t="str">
            <v>D=100×100</v>
          </cell>
          <cell r="D36">
            <v>0</v>
          </cell>
          <cell r="E36">
            <v>5</v>
          </cell>
        </row>
        <row r="37">
          <cell r="B37" t="str">
            <v>소켓플랜지T형관</v>
          </cell>
          <cell r="C37" t="str">
            <v>D=100×100</v>
          </cell>
          <cell r="D37">
            <v>0</v>
          </cell>
          <cell r="E37">
            <v>5</v>
          </cell>
        </row>
        <row r="38">
          <cell r="B38" t="str">
            <v>소켓플랜지T형관</v>
          </cell>
          <cell r="C38" t="str">
            <v>D=100×100</v>
          </cell>
          <cell r="D38">
            <v>0</v>
          </cell>
          <cell r="E38">
            <v>6</v>
          </cell>
        </row>
        <row r="39">
          <cell r="B39" t="str">
            <v>소켓T형관</v>
          </cell>
          <cell r="C39" t="str">
            <v>D=100×100</v>
          </cell>
          <cell r="D39">
            <v>0</v>
          </cell>
          <cell r="E39">
            <v>4</v>
          </cell>
        </row>
        <row r="40">
          <cell r="B40" t="str">
            <v>소켓T형관</v>
          </cell>
          <cell r="C40" t="str">
            <v>D=100×100</v>
          </cell>
          <cell r="D40">
            <v>0</v>
          </cell>
          <cell r="E40">
            <v>5</v>
          </cell>
        </row>
        <row r="41">
          <cell r="B41" t="str">
            <v>소켓T형관</v>
          </cell>
          <cell r="C41" t="str">
            <v>D=100×100</v>
          </cell>
          <cell r="D41">
            <v>0</v>
          </cell>
          <cell r="E41">
            <v>8</v>
          </cell>
        </row>
        <row r="42">
          <cell r="B42" t="str">
            <v>이 음 관</v>
          </cell>
          <cell r="C42" t="str">
            <v>D=80</v>
          </cell>
          <cell r="D42">
            <v>0</v>
          </cell>
          <cell r="E42">
            <v>9</v>
          </cell>
        </row>
        <row r="43">
          <cell r="B43" t="str">
            <v>이 음 관</v>
          </cell>
          <cell r="C43" t="str">
            <v>D=100</v>
          </cell>
          <cell r="D43">
            <v>0</v>
          </cell>
          <cell r="E43">
            <v>10</v>
          </cell>
        </row>
        <row r="44">
          <cell r="B44" t="str">
            <v>이 음 관</v>
          </cell>
          <cell r="C44" t="str">
            <v>D=150</v>
          </cell>
          <cell r="D44">
            <v>0</v>
          </cell>
          <cell r="E44">
            <v>12</v>
          </cell>
        </row>
        <row r="45">
          <cell r="B45" t="str">
            <v>이 음 관</v>
          </cell>
          <cell r="C45" t="str">
            <v>D=200</v>
          </cell>
          <cell r="D45">
            <v>0</v>
          </cell>
          <cell r="E45">
            <v>18</v>
          </cell>
        </row>
        <row r="46">
          <cell r="B46" t="str">
            <v>이 음 관</v>
          </cell>
          <cell r="C46" t="str">
            <v>D=250</v>
          </cell>
          <cell r="D46">
            <v>0</v>
          </cell>
          <cell r="E46">
            <v>25</v>
          </cell>
        </row>
        <row r="47">
          <cell r="B47" t="str">
            <v>이 음 관</v>
          </cell>
          <cell r="C47" t="str">
            <v>D=300</v>
          </cell>
          <cell r="D47">
            <v>0</v>
          </cell>
          <cell r="E47">
            <v>34</v>
          </cell>
        </row>
        <row r="48">
          <cell r="B48" t="str">
            <v>플랜지관</v>
          </cell>
          <cell r="C48" t="str">
            <v>D=80</v>
          </cell>
          <cell r="D48">
            <v>0</v>
          </cell>
          <cell r="E48">
            <v>7.9</v>
          </cell>
        </row>
        <row r="49">
          <cell r="B49" t="str">
            <v>플랜지관</v>
          </cell>
          <cell r="C49" t="str">
            <v>D=100</v>
          </cell>
          <cell r="D49">
            <v>0</v>
          </cell>
          <cell r="E49">
            <v>9.6</v>
          </cell>
        </row>
        <row r="50">
          <cell r="B50" t="str">
            <v>플랜지관</v>
          </cell>
          <cell r="C50" t="str">
            <v>D=150</v>
          </cell>
          <cell r="D50">
            <v>0</v>
          </cell>
          <cell r="E50">
            <v>15.6</v>
          </cell>
        </row>
        <row r="51">
          <cell r="B51" t="str">
            <v>플랜지관</v>
          </cell>
          <cell r="C51" t="str">
            <v>D=200</v>
          </cell>
          <cell r="D51">
            <v>0</v>
          </cell>
          <cell r="E51">
            <v>22.5</v>
          </cell>
        </row>
        <row r="52">
          <cell r="B52" t="str">
            <v>플랜지관</v>
          </cell>
          <cell r="C52" t="str">
            <v>D=250</v>
          </cell>
          <cell r="D52">
            <v>0</v>
          </cell>
          <cell r="E52">
            <v>31.5</v>
          </cell>
        </row>
        <row r="53">
          <cell r="B53" t="str">
            <v>플랜지관</v>
          </cell>
          <cell r="C53" t="str">
            <v>D=300</v>
          </cell>
          <cell r="D53">
            <v>0</v>
          </cell>
          <cell r="E53">
            <v>41.5</v>
          </cell>
        </row>
        <row r="54">
          <cell r="B54" t="str">
            <v>제 수 변</v>
          </cell>
          <cell r="C54" t="str">
            <v>D=80</v>
          </cell>
          <cell r="D54">
            <v>0</v>
          </cell>
          <cell r="E54">
            <v>42</v>
          </cell>
        </row>
        <row r="55">
          <cell r="B55" t="str">
            <v>제 수 변</v>
          </cell>
          <cell r="C55" t="str">
            <v>D=100</v>
          </cell>
          <cell r="D55">
            <v>0</v>
          </cell>
          <cell r="E55">
            <v>50</v>
          </cell>
        </row>
        <row r="56">
          <cell r="B56" t="str">
            <v>제 수 변</v>
          </cell>
          <cell r="C56" t="str">
            <v>D=150</v>
          </cell>
          <cell r="D56">
            <v>0</v>
          </cell>
          <cell r="E56">
            <v>90</v>
          </cell>
        </row>
        <row r="57">
          <cell r="B57" t="str">
            <v>제 수 변</v>
          </cell>
          <cell r="C57" t="str">
            <v>D=200</v>
          </cell>
          <cell r="D57">
            <v>0</v>
          </cell>
          <cell r="E57">
            <v>140</v>
          </cell>
        </row>
        <row r="58">
          <cell r="B58" t="str">
            <v>제 수 변</v>
          </cell>
          <cell r="C58" t="str">
            <v>D=300</v>
          </cell>
          <cell r="D58">
            <v>0</v>
          </cell>
          <cell r="E58">
            <v>280</v>
          </cell>
        </row>
        <row r="59">
          <cell r="B59" t="str">
            <v>공 기 변</v>
          </cell>
          <cell r="C59" t="str">
            <v>D=80</v>
          </cell>
          <cell r="D59">
            <v>0</v>
          </cell>
          <cell r="E59">
            <v>94</v>
          </cell>
        </row>
        <row r="60">
          <cell r="B60" t="str">
            <v>공 기 변</v>
          </cell>
          <cell r="C60" t="str">
            <v>D=100</v>
          </cell>
          <cell r="D60">
            <v>0</v>
          </cell>
          <cell r="E60">
            <v>110</v>
          </cell>
        </row>
        <row r="61">
          <cell r="B61" t="str">
            <v>단    관</v>
          </cell>
          <cell r="C61" t="str">
            <v>D=80</v>
          </cell>
          <cell r="D61">
            <v>0</v>
          </cell>
          <cell r="E61">
            <v>13.5</v>
          </cell>
          <cell r="H61">
            <v>0.8</v>
          </cell>
          <cell r="I61" t="str">
            <v>×</v>
          </cell>
          <cell r="J61" t="str">
            <v>＋</v>
          </cell>
        </row>
        <row r="62">
          <cell r="B62" t="str">
            <v>플랜지단관</v>
          </cell>
          <cell r="C62" t="str">
            <v>D=100</v>
          </cell>
          <cell r="D62">
            <v>0</v>
          </cell>
          <cell r="E62">
            <v>16.399999999999999</v>
          </cell>
          <cell r="H62">
            <v>0.8</v>
          </cell>
          <cell r="I62" t="str">
            <v>×</v>
          </cell>
          <cell r="J62" t="str">
            <v>＋</v>
          </cell>
        </row>
        <row r="63">
          <cell r="B63" t="str">
            <v>플랜지단관</v>
          </cell>
          <cell r="C63" t="str">
            <v>D=100</v>
          </cell>
          <cell r="D63">
            <v>0</v>
          </cell>
          <cell r="E63">
            <v>16.399999999999999</v>
          </cell>
          <cell r="H63">
            <v>0.92</v>
          </cell>
          <cell r="I63" t="str">
            <v>×</v>
          </cell>
          <cell r="J63" t="str">
            <v>＋</v>
          </cell>
        </row>
        <row r="64">
          <cell r="B64" t="str">
            <v>플랜지단관</v>
          </cell>
          <cell r="C64" t="str">
            <v>D=100</v>
          </cell>
          <cell r="D64">
            <v>0</v>
          </cell>
          <cell r="E64">
            <v>16.399999999999999</v>
          </cell>
          <cell r="H64">
            <v>-2</v>
          </cell>
          <cell r="I64" t="str">
            <v>×</v>
          </cell>
          <cell r="J64" t="str">
            <v>＋</v>
          </cell>
        </row>
        <row r="65">
          <cell r="B65" t="str">
            <v>플랜지단관</v>
          </cell>
          <cell r="C65" t="str">
            <v>D=100</v>
          </cell>
          <cell r="D65">
            <v>0</v>
          </cell>
          <cell r="E65">
            <v>16.399999999999999</v>
          </cell>
          <cell r="H65">
            <v>-1</v>
          </cell>
          <cell r="I65" t="str">
            <v>×</v>
          </cell>
          <cell r="J65" t="str">
            <v>＋</v>
          </cell>
        </row>
        <row r="66">
          <cell r="B66" t="str">
            <v>플랜지단관</v>
          </cell>
          <cell r="C66" t="str">
            <v>D=100</v>
          </cell>
          <cell r="D66">
            <v>0</v>
          </cell>
          <cell r="E66">
            <v>16.399999999999999</v>
          </cell>
          <cell r="H66">
            <v>0</v>
          </cell>
          <cell r="I66" t="str">
            <v>×</v>
          </cell>
          <cell r="J66" t="str">
            <v>＋</v>
          </cell>
        </row>
        <row r="67">
          <cell r="B67" t="str">
            <v>플랜지단관</v>
          </cell>
          <cell r="C67" t="str">
            <v>D=100</v>
          </cell>
          <cell r="D67">
            <v>0</v>
          </cell>
          <cell r="E67">
            <v>16.399999999999999</v>
          </cell>
          <cell r="H67">
            <v>1</v>
          </cell>
          <cell r="I67" t="str">
            <v>×</v>
          </cell>
          <cell r="J67" t="str">
            <v>＋</v>
          </cell>
        </row>
        <row r="68">
          <cell r="B68" t="str">
            <v>플랜지단관</v>
          </cell>
          <cell r="C68" t="str">
            <v>D=100</v>
          </cell>
          <cell r="D68">
            <v>0</v>
          </cell>
          <cell r="E68">
            <v>16.399999999999999</v>
          </cell>
          <cell r="H68">
            <v>2</v>
          </cell>
          <cell r="I68" t="str">
            <v>×</v>
          </cell>
          <cell r="J68" t="str">
            <v>＋</v>
          </cell>
        </row>
        <row r="69">
          <cell r="B69" t="str">
            <v>단    관</v>
          </cell>
          <cell r="C69" t="str">
            <v>D=125</v>
          </cell>
          <cell r="D69">
            <v>0</v>
          </cell>
          <cell r="E69">
            <v>21</v>
          </cell>
          <cell r="H69">
            <v>3</v>
          </cell>
          <cell r="I69" t="str">
            <v>×</v>
          </cell>
          <cell r="J69" t="str">
            <v>＋</v>
          </cell>
        </row>
        <row r="70">
          <cell r="B70" t="str">
            <v>단    관</v>
          </cell>
          <cell r="C70" t="str">
            <v>D=150</v>
          </cell>
          <cell r="D70">
            <v>0</v>
          </cell>
          <cell r="E70">
            <v>25.3</v>
          </cell>
          <cell r="H70">
            <v>4</v>
          </cell>
          <cell r="I70" t="str">
            <v>×</v>
          </cell>
          <cell r="J70" t="str">
            <v>＋</v>
          </cell>
        </row>
        <row r="71">
          <cell r="B71" t="str">
            <v>단    관</v>
          </cell>
          <cell r="C71" t="str">
            <v>D=200</v>
          </cell>
          <cell r="D71">
            <v>0</v>
          </cell>
          <cell r="E71">
            <v>33.799999999999997</v>
          </cell>
          <cell r="H71">
            <v>5</v>
          </cell>
          <cell r="I71" t="str">
            <v>×</v>
          </cell>
          <cell r="J71" t="str">
            <v>＋</v>
          </cell>
        </row>
        <row r="72">
          <cell r="B72" t="str">
            <v>단    관</v>
          </cell>
          <cell r="C72" t="str">
            <v>D=250</v>
          </cell>
          <cell r="D72">
            <v>0</v>
          </cell>
          <cell r="E72">
            <v>44.3</v>
          </cell>
          <cell r="H72">
            <v>6</v>
          </cell>
          <cell r="I72" t="str">
            <v>×</v>
          </cell>
          <cell r="J72" t="str">
            <v>＋</v>
          </cell>
        </row>
        <row r="73">
          <cell r="B73" t="str">
            <v>단    관</v>
          </cell>
          <cell r="C73" t="str">
            <v>D=300</v>
          </cell>
          <cell r="D73">
            <v>0</v>
          </cell>
          <cell r="E73">
            <v>56.3</v>
          </cell>
          <cell r="H73">
            <v>7</v>
          </cell>
          <cell r="I73" t="str">
            <v>×</v>
          </cell>
          <cell r="J73" t="str">
            <v>＋</v>
          </cell>
        </row>
        <row r="74">
          <cell r="B74" t="str">
            <v>단    관</v>
          </cell>
          <cell r="C74" t="str">
            <v>D=350</v>
          </cell>
          <cell r="D74">
            <v>0</v>
          </cell>
          <cell r="E74">
            <v>69.599999999999994</v>
          </cell>
          <cell r="H74">
            <v>8</v>
          </cell>
          <cell r="I74" t="str">
            <v>×</v>
          </cell>
          <cell r="J74" t="str">
            <v>＋</v>
          </cell>
        </row>
        <row r="75">
          <cell r="B75" t="str">
            <v>단    관</v>
          </cell>
          <cell r="C75" t="str">
            <v>D=400</v>
          </cell>
          <cell r="D75">
            <v>0</v>
          </cell>
          <cell r="E75">
            <v>83.7</v>
          </cell>
          <cell r="H75">
            <v>9</v>
          </cell>
          <cell r="I75" t="str">
            <v>×</v>
          </cell>
          <cell r="J75" t="str">
            <v>＋</v>
          </cell>
        </row>
        <row r="76">
          <cell r="B76" t="str">
            <v>단    관</v>
          </cell>
          <cell r="C76" t="str">
            <v>D=450</v>
          </cell>
          <cell r="D76">
            <v>0</v>
          </cell>
          <cell r="E76">
            <v>98.5</v>
          </cell>
          <cell r="H76">
            <v>10</v>
          </cell>
          <cell r="I76" t="str">
            <v>×</v>
          </cell>
          <cell r="J76" t="str">
            <v>＋</v>
          </cell>
        </row>
        <row r="77">
          <cell r="B77" t="str">
            <v>단    관</v>
          </cell>
          <cell r="C77" t="str">
            <v>D=500</v>
          </cell>
          <cell r="D77">
            <v>0</v>
          </cell>
          <cell r="E77">
            <v>115.6</v>
          </cell>
          <cell r="H77">
            <v>11</v>
          </cell>
          <cell r="I77" t="str">
            <v>×</v>
          </cell>
          <cell r="J77" t="str">
            <v>＋</v>
          </cell>
        </row>
        <row r="78">
          <cell r="B78" t="str">
            <v>단    관</v>
          </cell>
          <cell r="C78" t="str">
            <v>D=600</v>
          </cell>
          <cell r="D78">
            <v>0</v>
          </cell>
          <cell r="E78">
            <v>152</v>
          </cell>
          <cell r="H78">
            <v>12</v>
          </cell>
          <cell r="I78" t="str">
            <v>×</v>
          </cell>
          <cell r="J78" t="str">
            <v>＋</v>
          </cell>
        </row>
        <row r="79">
          <cell r="B79" t="str">
            <v>단    관</v>
          </cell>
          <cell r="C79" t="str">
            <v>D=700</v>
          </cell>
          <cell r="D79">
            <v>0</v>
          </cell>
          <cell r="E79">
            <v>193</v>
          </cell>
          <cell r="H79">
            <v>13</v>
          </cell>
          <cell r="I79" t="str">
            <v>×</v>
          </cell>
          <cell r="J79" t="str">
            <v>＋</v>
          </cell>
        </row>
        <row r="80">
          <cell r="B80" t="str">
            <v>단    관</v>
          </cell>
          <cell r="C80" t="str">
            <v>D=800</v>
          </cell>
          <cell r="D80">
            <v>0</v>
          </cell>
          <cell r="E80">
            <v>238.7</v>
          </cell>
          <cell r="H80">
            <v>14</v>
          </cell>
          <cell r="I80" t="str">
            <v>×</v>
          </cell>
          <cell r="J80" t="str">
            <v>＋</v>
          </cell>
        </row>
        <row r="81">
          <cell r="B81" t="str">
            <v>단    관</v>
          </cell>
          <cell r="C81" t="str">
            <v>D=900</v>
          </cell>
          <cell r="D81">
            <v>0</v>
          </cell>
          <cell r="E81">
            <v>288.7</v>
          </cell>
          <cell r="H81">
            <v>15</v>
          </cell>
          <cell r="I81" t="str">
            <v>×</v>
          </cell>
          <cell r="J81" t="str">
            <v>＋</v>
          </cell>
        </row>
        <row r="82">
          <cell r="B82" t="str">
            <v>단    관</v>
          </cell>
          <cell r="C82" t="str">
            <v>D=1000</v>
          </cell>
          <cell r="D82">
            <v>0</v>
          </cell>
          <cell r="E82">
            <v>343.2</v>
          </cell>
          <cell r="H82">
            <v>16</v>
          </cell>
          <cell r="I82" t="str">
            <v>×</v>
          </cell>
          <cell r="J82" t="str">
            <v>＋</v>
          </cell>
        </row>
        <row r="83">
          <cell r="B83" t="str">
            <v>단    관</v>
          </cell>
          <cell r="C83" t="str">
            <v>D=1100</v>
          </cell>
          <cell r="D83">
            <v>0</v>
          </cell>
          <cell r="E83">
            <v>399.5</v>
          </cell>
          <cell r="H83">
            <v>17</v>
          </cell>
          <cell r="I83" t="str">
            <v>×</v>
          </cell>
          <cell r="J83" t="str">
            <v>＋</v>
          </cell>
        </row>
        <row r="84">
          <cell r="B84" t="str">
            <v>단    관</v>
          </cell>
          <cell r="C84" t="str">
            <v>D=1200</v>
          </cell>
          <cell r="D84">
            <v>0</v>
          </cell>
          <cell r="E84">
            <v>465.9</v>
          </cell>
          <cell r="H84">
            <v>18</v>
          </cell>
          <cell r="I84" t="str">
            <v>×</v>
          </cell>
          <cell r="J84" t="str">
            <v>＋</v>
          </cell>
        </row>
        <row r="85">
          <cell r="B85" t="str">
            <v>없음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/>
      <sheetData sheetId="322" refreshError="1"/>
      <sheetData sheetId="323"/>
      <sheetData sheetId="324" refreshError="1"/>
      <sheetData sheetId="325"/>
      <sheetData sheetId="326" refreshError="1"/>
      <sheetData sheetId="327"/>
      <sheetData sheetId="328"/>
      <sheetData sheetId="329" refreshError="1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/>
      <sheetData sheetId="448"/>
      <sheetData sheetId="449" refreshError="1"/>
      <sheetData sheetId="450" refreshError="1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 refreshError="1"/>
      <sheetData sheetId="507" refreshError="1"/>
      <sheetData sheetId="508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 refreshError="1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/>
      <sheetData sheetId="553" refreshError="1"/>
      <sheetData sheetId="5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하중계산"/>
      <sheetName val="입력자료"/>
      <sheetName val="지반반력계수"/>
      <sheetName val="Sheet1"/>
      <sheetName val="하중재하 "/>
      <sheetName val="안정검토-상시"/>
      <sheetName val="하중조합"/>
      <sheetName val="배근도"/>
      <sheetName val="거더기둥계산"/>
      <sheetName val="deep beam"/>
      <sheetName val="우각부"/>
      <sheetName val="DATE"/>
      <sheetName val="CODE"/>
      <sheetName val="직공비"/>
      <sheetName val="SLAB&quot;1&quot;"/>
      <sheetName val="#REF"/>
      <sheetName val="조작대(1연)"/>
      <sheetName val="DATA"/>
      <sheetName val="INPUT(덕도방향-시점)"/>
      <sheetName val="산출근거"/>
      <sheetName val="3.하중산정4.지지력"/>
      <sheetName val="COPING"/>
      <sheetName val="수량산출"/>
      <sheetName val="교각1"/>
      <sheetName val="철근량"/>
      <sheetName val="BO1"/>
      <sheetName val="원형1호맨홀토공수량"/>
      <sheetName val="마산방향철근집계"/>
      <sheetName val="진주방향"/>
      <sheetName val="마산방향"/>
      <sheetName val="ABUT수량-A1"/>
      <sheetName val="Input"/>
      <sheetName val="CIVIL"/>
      <sheetName val="3.하중산정"/>
      <sheetName val="6PILE  (돌출)"/>
      <sheetName val="가도구간"/>
      <sheetName val="방음벽기초"/>
      <sheetName val="TYPE-A"/>
      <sheetName val="도장수량(하1)"/>
      <sheetName val="주형"/>
      <sheetName val="내역"/>
      <sheetName val="단가"/>
      <sheetName val="교각계산"/>
      <sheetName val="소모"/>
      <sheetName val="수량3"/>
      <sheetName val="전기"/>
      <sheetName val="공통가설"/>
      <sheetName val="간접비내역-1"/>
      <sheetName val="Sheet5"/>
      <sheetName val="1-1"/>
      <sheetName val="guard(mac)"/>
      <sheetName val="말뚝지지력산정"/>
      <sheetName val="토공 total"/>
      <sheetName val="실행내역 "/>
      <sheetName val="토공"/>
      <sheetName val="N賃率-職"/>
      <sheetName val="노임단가"/>
      <sheetName val="연결관암거"/>
      <sheetName val="준검 내역서"/>
      <sheetName val="내역서"/>
      <sheetName val="1.설계조건"/>
      <sheetName val="I一般比"/>
      <sheetName val="S.중기사용료"/>
      <sheetName val="입력란"/>
      <sheetName val="97노임단가"/>
      <sheetName val="가도공"/>
      <sheetName val="집수정"/>
      <sheetName val="9GNG운반"/>
      <sheetName val="4. 주형설계"/>
      <sheetName val="COA-17"/>
      <sheetName val="C-18"/>
      <sheetName val="환율"/>
      <sheetName val="공사착공계"/>
      <sheetName val="정부노임단가"/>
      <sheetName val="기둥"/>
      <sheetName val="저판(버림100)"/>
      <sheetName val="계산근거"/>
      <sheetName val="Sheet3"/>
      <sheetName val="바닥판(1)"/>
      <sheetName val="조명시설"/>
      <sheetName val="터널조도"/>
      <sheetName val="건축내역"/>
      <sheetName val="3CHBDC"/>
      <sheetName val="원가입력"/>
      <sheetName val="입찰안"/>
      <sheetName val="CAT_5"/>
      <sheetName val="단위수량"/>
      <sheetName val="토공총괄표"/>
      <sheetName val="A-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현장식당(1)"/>
      <sheetName val="원형맨홀수량"/>
      <sheetName val="단면가정"/>
      <sheetName val="Y-WORK"/>
      <sheetName val="기둥(원형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  <row r="22">
          <cell r="L22">
            <v>20</v>
          </cell>
        </row>
        <row r="116">
          <cell r="F116">
            <v>2.5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말뚝지지력산정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1.설계조건"/>
      <sheetName val="대로근거"/>
      <sheetName val="중로근거"/>
      <sheetName val="내역서 "/>
      <sheetName val="단가"/>
      <sheetName val="기둥(원형)"/>
      <sheetName val="철근단면적"/>
      <sheetName val="교각1"/>
      <sheetName val="입찰안"/>
      <sheetName val="산출근거"/>
      <sheetName val="단면가정"/>
      <sheetName val="대비"/>
      <sheetName val="ABUT수량-A1"/>
      <sheetName val="danga"/>
      <sheetName val="ilch"/>
      <sheetName val="guard(mac)"/>
      <sheetName val="가도공"/>
      <sheetName val="TYPE-A"/>
      <sheetName val="Y-WORK"/>
      <sheetName val="DATE"/>
      <sheetName val="H-pile(298x299)"/>
      <sheetName val="H-pile(250x250)"/>
      <sheetName val="코드표"/>
      <sheetName val="견적990322"/>
      <sheetName val="#REF"/>
      <sheetName val="하도금액분계"/>
      <sheetName val="DATA"/>
      <sheetName val="원형맨홀수량"/>
      <sheetName val="hvac내역서(제어동)"/>
      <sheetName val="배수통관(좌)"/>
      <sheetName val="SLAB&quot;1&quot;"/>
      <sheetName val="8.PILE  (돌출)"/>
      <sheetName val="ITEM"/>
      <sheetName val="용산1(해보)"/>
      <sheetName val="터파기및재료"/>
      <sheetName val="합계금액"/>
      <sheetName val="WVAL"/>
      <sheetName val="1"/>
      <sheetName val="본체"/>
      <sheetName val="대전21토목내역서"/>
      <sheetName val="토목"/>
      <sheetName val="70%"/>
      <sheetName val="데이타"/>
      <sheetName val="Front"/>
      <sheetName val="wall"/>
      <sheetName val="송라터널총괄"/>
      <sheetName val="INPUT(덕도방향-시점)"/>
      <sheetName val="1,2,3,4,5단위수량"/>
      <sheetName val="방음벽기초(H=4m)"/>
      <sheetName val="9GNG운반"/>
      <sheetName val="COPING"/>
      <sheetName val="input"/>
      <sheetName val="hvac(제어동)"/>
      <sheetName val="총괄표"/>
      <sheetName val="Macro(전선)"/>
      <sheetName val="참조"/>
      <sheetName val="분석"/>
      <sheetName val="슬래브"/>
      <sheetName val="식생블럭단위수량"/>
      <sheetName val="내역서_"/>
      <sheetName val="CODE"/>
      <sheetName val="몰탈재료산출"/>
      <sheetName val="일위대가(가설)"/>
      <sheetName val="노임단가"/>
      <sheetName val="단위수량"/>
      <sheetName val="자료"/>
      <sheetName val="일위대가9803"/>
      <sheetName val="자재단가"/>
      <sheetName val="구조물철거타공정이월"/>
      <sheetName val="Sheet1"/>
      <sheetName val="1.설계기준"/>
      <sheetName val="설계내역서"/>
      <sheetName val="기기리스트"/>
      <sheetName val="원형1호맨홀토공수량"/>
      <sheetName val="철근량"/>
      <sheetName val="안산기계장치"/>
      <sheetName val="sw1"/>
      <sheetName val="설직재-1"/>
      <sheetName val="W3단면"/>
      <sheetName val="설계조건"/>
      <sheetName val="노임이"/>
      <sheetName val="전기"/>
      <sheetName val="전체"/>
      <sheetName val="보온자재단가표"/>
      <sheetName val="관리,공감"/>
      <sheetName val="업체별기성내역"/>
      <sheetName val="물량표S"/>
      <sheetName val="PAINT"/>
      <sheetName val="SUMMARY"/>
      <sheetName val="물량표"/>
      <sheetName val="물량표(신)"/>
      <sheetName val="일위대가표"/>
      <sheetName val="금액내역서"/>
      <sheetName val="주차구획선수량"/>
      <sheetName val="지구단위계획"/>
      <sheetName val="일반부표"/>
      <sheetName val="N賃率-職"/>
      <sheetName val="제직재"/>
      <sheetName val="제-노임"/>
      <sheetName val="단면 (2)"/>
      <sheetName val="개산공사비"/>
      <sheetName val="설계예산"/>
      <sheetName val="내역서"/>
      <sheetName val="조작대(1연)"/>
      <sheetName val="crude.SLAB RE-bar"/>
      <sheetName val="CRUDE RE-bar"/>
      <sheetName val="역T형"/>
      <sheetName val="단가산출서1"/>
      <sheetName val="식재총괄"/>
      <sheetName val="을"/>
      <sheetName val="좌측"/>
      <sheetName val="3.하중산정4.지지력"/>
      <sheetName val="표지 (2)"/>
      <sheetName val="노임"/>
      <sheetName val="설명서 "/>
      <sheetName val="가중치"/>
      <sheetName val="2호맨홀공제수량"/>
      <sheetName val="토공총괄집계"/>
      <sheetName val="총집계"/>
      <sheetName val="수량산출"/>
      <sheetName val="맨홀수량"/>
      <sheetName val="절취및터파기"/>
      <sheetName val="수량BOQ"/>
      <sheetName val="토공(우물통,기타) "/>
      <sheetName val="Macro1"/>
      <sheetName val="연령현황"/>
      <sheetName val="우수공"/>
      <sheetName val="하수급견적대비"/>
      <sheetName val="지장물C"/>
      <sheetName val="법면"/>
      <sheetName val="부대공"/>
      <sheetName val="구조물공"/>
      <sheetName val="중기일위대가"/>
      <sheetName val="포장공"/>
      <sheetName val="토공"/>
      <sheetName val="배수공1"/>
      <sheetName val="6PILE  (돌출)"/>
      <sheetName val="갑지"/>
      <sheetName val="plan&amp;section of foundation"/>
      <sheetName val="working load at the btm ft."/>
      <sheetName val="stability check"/>
      <sheetName val="design criteria"/>
      <sheetName val="design load"/>
      <sheetName val="COL"/>
      <sheetName val="갑지(추정)"/>
      <sheetName val="Total"/>
      <sheetName val="플랜트 설치"/>
      <sheetName val="세목전체"/>
      <sheetName val="20관리비율"/>
      <sheetName val="찍기"/>
      <sheetName val="정부노임단가"/>
      <sheetName val="견적조건"/>
      <sheetName val="개략"/>
      <sheetName val="WORK"/>
      <sheetName val="실행철강하도"/>
      <sheetName val="Sheet2"/>
      <sheetName val="pile bearing capa &amp; arrenge"/>
      <sheetName val="3BL공동구 수량"/>
      <sheetName val="포장복구집계"/>
      <sheetName val="물가자료"/>
      <sheetName val="토적계산서"/>
      <sheetName val="BID"/>
      <sheetName val="토목품셈"/>
      <sheetName val="마산방향철근집계"/>
      <sheetName val="진주방향"/>
      <sheetName val="마산방향"/>
      <sheetName val="일위대가(계측기설치)"/>
      <sheetName val="DATA 입력란"/>
      <sheetName val="CPM챠트"/>
      <sheetName val="내역및총괄"/>
      <sheetName val="99노임기준"/>
      <sheetName val="날개벽수량표"/>
      <sheetName val="덕전리"/>
      <sheetName val="안정계산"/>
      <sheetName val="단면검토"/>
      <sheetName val="신규 수주분(사용자 정의)"/>
      <sheetName val="DATA2000"/>
      <sheetName val="내력서"/>
      <sheetName val="가로등내역서"/>
      <sheetName val="정렬"/>
      <sheetName val="식재일위대가"/>
      <sheetName val="type-F"/>
      <sheetName val="기계경비(시간당)"/>
      <sheetName val="램머"/>
      <sheetName val="품셈TABLE"/>
      <sheetName val="식재인부"/>
      <sheetName val="부하계산서"/>
      <sheetName val="1TL종점(1)"/>
      <sheetName val="도로경계블럭연장조서"/>
      <sheetName val="98수문일위"/>
      <sheetName val="전기일위대가"/>
      <sheetName val="BOX전기내역"/>
      <sheetName val="소운반"/>
      <sheetName val="2.가정단면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총괄"/>
      <sheetName val="기초공"/>
      <sheetName val="산출내역서집계표"/>
      <sheetName val="o현장경비"/>
      <sheetName val="토목내역"/>
      <sheetName val="관경"/>
      <sheetName val="시행후면적"/>
      <sheetName val="시가지우회도로공내역서"/>
      <sheetName val="BOX(1.5X1.5)"/>
      <sheetName val="U-TYPE(1)"/>
      <sheetName val="각사별공사비분개 "/>
      <sheetName val="기계경비일람"/>
      <sheetName val="내역표지"/>
      <sheetName val="부대공Ⅱ"/>
      <sheetName val="COMPARISON TABLE"/>
      <sheetName val="견적대비"/>
      <sheetName val="단가조사서"/>
      <sheetName val="목차"/>
      <sheetName val="옹벽"/>
      <sheetName val="금융비용"/>
      <sheetName val="토사(PE)"/>
      <sheetName val="A-4"/>
      <sheetName val="시설물기초"/>
      <sheetName val="인명부"/>
      <sheetName val="수입"/>
      <sheetName val="조경"/>
      <sheetName val="SILICATE"/>
      <sheetName val="TB-내역서"/>
      <sheetName val="증감내역서"/>
      <sheetName val="2000년하반기"/>
      <sheetName val="2000년1차"/>
      <sheetName val="CON포장수량"/>
      <sheetName val="ACUNIT"/>
      <sheetName val="CONUNIT"/>
      <sheetName val="신표지1"/>
      <sheetName val="표  지"/>
      <sheetName val="1.우편집중내역서"/>
      <sheetName val="실행대비"/>
      <sheetName val="건축공사"/>
      <sheetName val="교대(A1)"/>
      <sheetName val="지주목시비량산출서"/>
      <sheetName val="일반공사"/>
      <sheetName val="지급자재"/>
      <sheetName val="수량집계표"/>
      <sheetName val="공사비예산서(토목분)"/>
      <sheetName val="입찰보고"/>
      <sheetName val="음료실행"/>
      <sheetName val="집계표(육상)"/>
      <sheetName val="조건표"/>
      <sheetName val="별총"/>
      <sheetName val="공량산출서"/>
      <sheetName val="공사내역"/>
      <sheetName val="한강운반비"/>
      <sheetName val="신우"/>
      <sheetName val="2.입력sheet"/>
      <sheetName val="M1"/>
      <sheetName val="뚝토공"/>
      <sheetName val="직공비"/>
      <sheetName val="(3.품질관리 시험 총괄표)"/>
      <sheetName val="차액보증"/>
      <sheetName val="토량1-1"/>
      <sheetName val="토목주소"/>
      <sheetName val="프랜트면허"/>
      <sheetName val="별표 "/>
      <sheetName val="조명율표"/>
      <sheetName val="단가조사-2"/>
      <sheetName val="VE절감"/>
      <sheetName val="지급자재조서"/>
      <sheetName val="토공총괄표"/>
      <sheetName val="원형측구(B-type)"/>
      <sheetName val="변경후-SHEET"/>
      <sheetName val="단가조사"/>
      <sheetName val="Sheet1 (2)"/>
      <sheetName val="통합"/>
      <sheetName val="터널구조물산근"/>
      <sheetName val="인건비"/>
      <sheetName val="참조M"/>
      <sheetName val="관경별우수관집계"/>
      <sheetName val="BOILING검토"/>
      <sheetName val="내역"/>
      <sheetName val="거래처등록"/>
      <sheetName val="도장수량(하1)"/>
      <sheetName val="주형"/>
      <sheetName val="자재목록"/>
      <sheetName val="입력"/>
      <sheetName val="설계변경원가계산총괄표"/>
      <sheetName val="옥룡잡비"/>
      <sheetName val="간지9)"/>
      <sheetName val="7.PILE  (돌출)"/>
      <sheetName val="기안"/>
      <sheetName val="총괄내역서"/>
      <sheetName val="날개벽(시점좌측)"/>
      <sheetName val="설계기준"/>
      <sheetName val="갑지1"/>
      <sheetName val="견적서"/>
      <sheetName val="교각계산"/>
      <sheetName val="기계시공"/>
      <sheetName val="공통가설"/>
      <sheetName val="손익분석"/>
      <sheetName val="일위대가(건축)"/>
      <sheetName val="물가시세표"/>
      <sheetName val="우수관"/>
      <sheetName val="통영LNG입찰현황"/>
      <sheetName val="대비표"/>
      <sheetName val="1.2.1 마루높이결정"/>
      <sheetName val="BID9697"/>
      <sheetName val="차선도색현황"/>
      <sheetName val="2000용수잠관-수량집계"/>
      <sheetName val="&lt;목록&gt;"/>
      <sheetName val="유림골조"/>
      <sheetName val="단가(1)"/>
      <sheetName val="데리네이타현황"/>
      <sheetName val="원하도급내역서(당초)"/>
      <sheetName val="전력"/>
      <sheetName val="Sheet3"/>
      <sheetName val="산근(PE,300)"/>
      <sheetName val="특2호부관하천산근"/>
      <sheetName val="특2호하천산근"/>
      <sheetName val="웅진교-S2"/>
      <sheetName val="방음벽기초"/>
      <sheetName val="설정"/>
      <sheetName val="코드"/>
      <sheetName val="설계명세"/>
      <sheetName val="유림총괄"/>
      <sheetName val="개요"/>
      <sheetName val="SLIDES"/>
      <sheetName val="간선계산"/>
      <sheetName val="공사현황"/>
      <sheetName val="단가일람"/>
      <sheetName val="단위량당중기"/>
      <sheetName val="바닥판(1)"/>
      <sheetName val="직접인건비"/>
      <sheetName val="1. 설계조건 2.단면가정 3. 하중계산"/>
      <sheetName val="공정별 수량산출서"/>
      <sheetName val="일반시방서"/>
      <sheetName val="일위대가(조경)"/>
      <sheetName val="공사원가계산서"/>
      <sheetName val="수량집계"/>
      <sheetName val="자재 및 폐기물견적(2008)"/>
      <sheetName val="전력구구조물산근"/>
      <sheetName val="슬래브(유곡)"/>
      <sheetName val="spiral"/>
      <sheetName val="XL4Poppy"/>
      <sheetName val="주식"/>
      <sheetName val="기자재비"/>
      <sheetName val="횡배수관"/>
      <sheetName val="배수내역"/>
      <sheetName val="공내역"/>
      <sheetName val="Baby일위대가"/>
      <sheetName val="소업1교"/>
      <sheetName val="상수도공-간지"/>
      <sheetName val="계화배수"/>
      <sheetName val="ENE-CAL 1"/>
      <sheetName val="1062-X방향 "/>
      <sheetName val="종배수관(신)"/>
      <sheetName val="적용단위길이"/>
      <sheetName val="자료입력"/>
      <sheetName val="종배수관면벽신"/>
      <sheetName val="inter"/>
      <sheetName val="현장일반사항"/>
      <sheetName val="상시"/>
      <sheetName val="woo(mac)"/>
      <sheetName val="DIAPHRAGM"/>
      <sheetName val="노무비계"/>
      <sheetName val="주경기-오배수"/>
      <sheetName val="TEL"/>
      <sheetName val="약품공급2"/>
      <sheetName val="2011.(4)"/>
      <sheetName val="단가(반정1교-원주)"/>
      <sheetName val="Sheet10"/>
      <sheetName val="※참고자료※"/>
      <sheetName val="UEC영화관본공사내역"/>
      <sheetName val="대운산출"/>
      <sheetName val="세부내역"/>
      <sheetName val="소방현물"/>
      <sheetName val="PAD TR보호대기초"/>
      <sheetName val="가로등기초"/>
      <sheetName val="sheeet2"/>
      <sheetName val="단면 _2_"/>
      <sheetName val="대림경상68억"/>
      <sheetName val="기둥(하중)"/>
      <sheetName val="예상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6호기"/>
      <sheetName val="일위대가1"/>
      <sheetName val="Sheet15"/>
      <sheetName val="하중"/>
      <sheetName val="PD-5(직선)"/>
      <sheetName val="현황산출서"/>
      <sheetName val="용수량(생활용수)"/>
      <sheetName val="-몰탈콘크리트"/>
      <sheetName val="MOTOR"/>
      <sheetName val="공종별수량집계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품의"/>
      <sheetName val="재집"/>
      <sheetName val="직재"/>
      <sheetName val="주요자재집계표"/>
      <sheetName val="보차도경계석"/>
      <sheetName val="예산작성기준(전기)"/>
      <sheetName val="수정내역서"/>
      <sheetName val="전선 및 전선관"/>
      <sheetName val="시선유도표지집계표"/>
      <sheetName val="설계예산서"/>
      <sheetName val="맨홀평균높이"/>
      <sheetName val="결과조달"/>
      <sheetName val="상승요인분석"/>
      <sheetName val="날개벽"/>
      <sheetName val="Pier 3"/>
      <sheetName val="2002년12월"/>
      <sheetName val="WEON"/>
      <sheetName val="계단"/>
      <sheetName val=" 냉각수펌프"/>
      <sheetName val="Sheet5"/>
      <sheetName val="역T형(H=6.0) (2)"/>
      <sheetName val="중기집계"/>
      <sheetName val="(A)내역서"/>
      <sheetName val="집계"/>
      <sheetName val="수량산출근거"/>
      <sheetName val="건축내역"/>
      <sheetName val="내역서_1"/>
      <sheetName val="단면_(2)"/>
      <sheetName val="8_PILE__(돌출)"/>
      <sheetName val="1_우편집중내역서"/>
      <sheetName val="1_설계기준"/>
      <sheetName val="3BL공동구_수량"/>
      <sheetName val="6PILE__(돌출)"/>
      <sheetName val="Sheet1_(2)"/>
      <sheetName val="신규_수주분(사용자_정의)"/>
      <sheetName val="pile_bearing_capa_&amp;_arrenge"/>
      <sheetName val="설명서_"/>
      <sheetName val="플랜트_설치"/>
      <sheetName val="DATA_입력란"/>
      <sheetName val="3_하중산정4_지지력"/>
      <sheetName val="2_가정단면"/>
      <sheetName val="표__지"/>
      <sheetName val="crude_SLAB_RE-bar"/>
      <sheetName val="CRUDE_RE-bar"/>
      <sheetName val="표지_(2)"/>
      <sheetName val="COMPARISON_TABLE"/>
      <sheetName val="석축"/>
      <sheetName val="P3"/>
      <sheetName val="산근"/>
      <sheetName val="기둥"/>
      <sheetName val="저판(버림100)"/>
      <sheetName val="원가입력"/>
      <sheetName val="평균터파기"/>
      <sheetName val="Sheet16"/>
      <sheetName val="부하"/>
      <sheetName val="APT"/>
      <sheetName val="Sheet14"/>
      <sheetName val="Sheet13"/>
      <sheetName val="산근목록"/>
      <sheetName val="1호-아(오)0.4"/>
      <sheetName val="입력시트"/>
      <sheetName val="BOX-1515"/>
      <sheetName val="BOX-1510"/>
      <sheetName val="내역서(전기)"/>
      <sheetName val="맨홀수량산출"/>
      <sheetName val="M_DB"/>
      <sheetName val="TYPE"/>
      <sheetName val="설계기준 및 하중계산"/>
      <sheetName val="2000전체분"/>
      <sheetName val="인천제철"/>
      <sheetName val="재료"/>
      <sheetName val="주beam"/>
      <sheetName val="일위대가_호표"/>
      <sheetName val="일위대가_호표 (계약)"/>
      <sheetName val="기계내역"/>
      <sheetName val="Sheet6"/>
      <sheetName val="중기사용료산출근거"/>
      <sheetName val="단가 및 재료비"/>
      <sheetName val="경비_원본"/>
      <sheetName val="포장물량집계"/>
      <sheetName val="단가산출"/>
      <sheetName val="2공구산출내역"/>
      <sheetName val="결재갑지"/>
      <sheetName val="계산서(곡선부)"/>
      <sheetName val="-치수표(곡선부)"/>
      <sheetName val="은행"/>
      <sheetName val="밸브설치"/>
      <sheetName val="Dike for 49T03 &amp; 49T04"/>
      <sheetName val="Dike for 49T02, 05~07, 19 (1)"/>
      <sheetName val="북방3터널"/>
      <sheetName val="공종집계"/>
      <sheetName val="최적단면"/>
      <sheetName val="전차선로 물량표"/>
      <sheetName val="옥내아파트(전기)"/>
      <sheetName val="11.자재단가"/>
      <sheetName val="실행"/>
      <sheetName val="예산내역서"/>
      <sheetName val="원가계산서"/>
      <sheetName val="일위대가목차"/>
      <sheetName val="J直材4"/>
      <sheetName val="공사비산출내역"/>
      <sheetName val="준검 내역서"/>
      <sheetName val="포장직선구간"/>
      <sheetName val="기계경비"/>
      <sheetName val="예산대비"/>
      <sheetName val="1호맨홀토공"/>
      <sheetName val="CTEMCOST"/>
      <sheetName val="현장관리비"/>
      <sheetName val="0226"/>
      <sheetName val="00000"/>
      <sheetName val="품셈총괄표"/>
      <sheetName val="FOOTING단면력"/>
      <sheetName val="대정2공구"/>
      <sheetName val="GAEYO"/>
      <sheetName val="SUMDO"/>
      <sheetName val="ENDDO"/>
      <sheetName val="PLDB"/>
      <sheetName val="AAA"/>
      <sheetName val="M-HOUR"/>
      <sheetName val="공기"/>
      <sheetName val="추정공사비_산출내역1.xlsx"/>
      <sheetName val="공구"/>
      <sheetName val="3.공통공사대비"/>
      <sheetName val="Model"/>
      <sheetName val="CONSTRUCTION COMPONENT"/>
      <sheetName val="화단 철거"/>
      <sheetName val="배수철근"/>
      <sheetName val="수량산출서 갑지"/>
      <sheetName val="ASP"/>
      <sheetName val="수지예산"/>
      <sheetName val="예정(3)"/>
      <sheetName val="관로토공"/>
      <sheetName val="명세서"/>
      <sheetName val="맨홀토공수량"/>
      <sheetName val="Macro(차단기)"/>
      <sheetName val="터널조도"/>
      <sheetName val="도급예산내역서봉투"/>
      <sheetName val="도급예산내역서총괄표"/>
      <sheetName val="분전함신설"/>
      <sheetName val="설계산출표지"/>
      <sheetName val="을부담운반비"/>
      <sheetName val="운반비산출"/>
      <sheetName val="접지1종"/>
      <sheetName val="전계가"/>
      <sheetName val="DESCRIPTION"/>
      <sheetName val="내역(전체)"/>
      <sheetName val="전체내역서"/>
      <sheetName val="건축집계"/>
      <sheetName val="BOQ"/>
      <sheetName val="세부내역서"/>
      <sheetName val="6공구(당초)"/>
      <sheetName val="종배수관"/>
      <sheetName val="국공유지및사유지"/>
      <sheetName val="배수공"/>
      <sheetName val="3CHBDC"/>
      <sheetName val="사급자재"/>
      <sheetName val="CAT_5"/>
      <sheetName val="간접비내역-1"/>
      <sheetName val="수목표준대가"/>
      <sheetName val="공통부대비"/>
      <sheetName val="기초(중마오수)"/>
      <sheetName val="입력값"/>
      <sheetName val="설계개요"/>
      <sheetName val="costing_FE"/>
      <sheetName val="측구공"/>
      <sheetName val="중동공구"/>
      <sheetName val="가정급수관"/>
      <sheetName val="단지조성공(가포)"/>
      <sheetName val="COPING-1"/>
      <sheetName val="역T형교대-2수량"/>
      <sheetName val="1-1"/>
      <sheetName val="견적대비 견적서"/>
      <sheetName val="간접비계산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ATA"/>
      <sheetName val="데이타"/>
      <sheetName val="이토변실(A3-LINE)"/>
      <sheetName val="6PILE  (돌출)"/>
      <sheetName val="차액보증"/>
      <sheetName val="#REF"/>
      <sheetName val="포장공자재집계표"/>
      <sheetName val="6공구(당초)"/>
      <sheetName val="몰탈재료산출"/>
      <sheetName val="단위수량"/>
      <sheetName val="맨홀조서"/>
      <sheetName val="공사비"/>
      <sheetName val="중산교"/>
      <sheetName val="하수급견적대비"/>
      <sheetName val="공사설계"/>
      <sheetName val="노무비"/>
      <sheetName val="단가산출서"/>
      <sheetName val="우수공"/>
      <sheetName val="98NS-N"/>
      <sheetName val="횡배수관집현황(2공구)"/>
      <sheetName val="한강운반비"/>
      <sheetName val="보안등"/>
      <sheetName val="당초"/>
      <sheetName val="DATE"/>
      <sheetName val="Sheet1"/>
      <sheetName val="기초공"/>
      <sheetName val="기둥(원형)"/>
      <sheetName val="건축내역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COPING"/>
      <sheetName val="설계조건"/>
      <sheetName val="Sheet1 (2)"/>
      <sheetName val="정부노임단가"/>
      <sheetName val="포장면적산출"/>
      <sheetName val="산출근거"/>
      <sheetName val="tggwan(mac)"/>
      <sheetName val="변화치수"/>
      <sheetName val="3BL공동구 수량"/>
      <sheetName val="type-F"/>
      <sheetName val="경산"/>
      <sheetName val="품셈TABLE"/>
      <sheetName val="자재단가표"/>
      <sheetName val="일위대가"/>
      <sheetName val="웅진교-S2"/>
      <sheetName val="일반부표"/>
      <sheetName val="순성토"/>
      <sheetName val="우수"/>
      <sheetName val="N賃率-職"/>
      <sheetName val="t형"/>
      <sheetName val="노임목록"/>
      <sheetName val="일위목록"/>
      <sheetName val="자재목록"/>
      <sheetName val="중기목록"/>
      <sheetName val="수량산출"/>
      <sheetName val="노견단위수량"/>
      <sheetName val="토공집계"/>
      <sheetName val="wing"/>
      <sheetName val="집계표"/>
      <sheetName val="설비내역서"/>
      <sheetName val="건축내역서"/>
      <sheetName val="전기내역서"/>
      <sheetName val="BSD (2)"/>
      <sheetName val="가도공"/>
      <sheetName val="준검 내역서"/>
      <sheetName val="토공계산서(부체도로)"/>
      <sheetName val="입찰안"/>
      <sheetName val="보차도경계석"/>
      <sheetName val="수량산출서"/>
      <sheetName val="원형1호맨홀토공수량"/>
      <sheetName val="집수정(600-700)"/>
      <sheetName val="노임단가"/>
      <sheetName val="단가조사"/>
      <sheetName val="화산경계"/>
      <sheetName val="총괄"/>
      <sheetName val="터파기및재료"/>
      <sheetName val="규준틀"/>
      <sheetName val="산출"/>
      <sheetName val="공사비집계"/>
      <sheetName val="대비"/>
      <sheetName val="내역"/>
      <sheetName val="대로근거"/>
      <sheetName val="수목표준대가"/>
      <sheetName val="교각1"/>
      <sheetName val="하부철근수량"/>
      <sheetName val="토공A"/>
      <sheetName val="조명시설"/>
      <sheetName val="J直材4"/>
      <sheetName val="우각부보강"/>
      <sheetName val="예정공정완"/>
      <sheetName val="소야공정계획표"/>
      <sheetName val="도로토적"/>
      <sheetName val="노임"/>
      <sheetName val="Sheet2"/>
      <sheetName val="Sheet3"/>
      <sheetName val="금호"/>
      <sheetName val="낙찰표"/>
      <sheetName val="코드표"/>
      <sheetName val="ⴭⴭⴭⴭⴭ"/>
      <sheetName val="자재단가"/>
      <sheetName val="I.설계조건"/>
      <sheetName val="계산서(곡선부)"/>
      <sheetName val="-치수표(곡선부)"/>
      <sheetName val="자료"/>
      <sheetName val="변압기 및 발전기 용량"/>
      <sheetName val="업무량"/>
      <sheetName val="횡배수관기초"/>
      <sheetName val="횡배수관수량집계"/>
      <sheetName val="설계가"/>
      <sheetName val="input"/>
      <sheetName val="연장및면적(좌측)"/>
      <sheetName val="날개벽"/>
      <sheetName val="보도경계블럭"/>
      <sheetName val="암거단위"/>
      <sheetName val="조건표"/>
      <sheetName val="중로근거"/>
      <sheetName val="토공계산"/>
      <sheetName val="02 SLAB"/>
      <sheetName val="05 BOX"/>
      <sheetName val="3련 BOX"/>
      <sheetName val="MOTOR"/>
      <sheetName val="일반공사"/>
      <sheetName val="단면 (2)"/>
      <sheetName val="J형측구단위수량"/>
      <sheetName val="실행철강하도"/>
      <sheetName val="일위대가표"/>
      <sheetName val="조명율표"/>
      <sheetName val="맨홀되메우기"/>
      <sheetName val="입고장부 (4)"/>
      <sheetName val="본체"/>
      <sheetName val="논산"/>
      <sheetName val="지급자재"/>
      <sheetName val="COPING-1"/>
      <sheetName val="역T형교대-2수량"/>
      <sheetName val="BQ(실행)"/>
      <sheetName val="2.단면가정"/>
      <sheetName val="4.말뚝설계"/>
      <sheetName val="수문일1"/>
      <sheetName val="4)유동표"/>
      <sheetName val="구조물철거타공정이월"/>
      <sheetName val="토지조서"/>
      <sheetName val="산출목록표"/>
      <sheetName val="방음벽 기초 일반수량"/>
      <sheetName val="데리네이타현황"/>
      <sheetName val="Total"/>
      <sheetName val="Proposal"/>
      <sheetName val="공통가설"/>
      <sheetName val="공사개요"/>
      <sheetName val="건축집계표"/>
      <sheetName val="Customer Databas"/>
      <sheetName val="총괄표"/>
      <sheetName val="인공산출"/>
      <sheetName val="통합"/>
      <sheetName val="단면치수"/>
      <sheetName val="8.석축단위(H=1.5M)"/>
      <sheetName val="RAHMEN"/>
      <sheetName val="인건비"/>
      <sheetName val="공구원가계산"/>
      <sheetName val="BID"/>
      <sheetName val="충주"/>
      <sheetName val="001"/>
      <sheetName val="TYPE1"/>
      <sheetName val="5.모델링"/>
      <sheetName val="수안보-MBR1"/>
      <sheetName val="앵커구조계산"/>
      <sheetName val="FRT_O"/>
      <sheetName val="FAB_I"/>
      <sheetName val="노임(1차)"/>
      <sheetName val="crude.SLAB RE-bar"/>
      <sheetName val="XL4Poppy"/>
      <sheetName val="설계변경내역서"/>
      <sheetName val="비탈면보호공수량산출"/>
      <sheetName val="BSD_(2)"/>
      <sheetName val="Dae_Jiju"/>
      <sheetName val="DANGA"/>
      <sheetName val="Sikje_ingun"/>
      <sheetName val="TREE_D"/>
      <sheetName val="예정(3)"/>
      <sheetName val="설계총괄표"/>
      <sheetName val="1.설계조건"/>
      <sheetName val="예산변경사항"/>
      <sheetName val="배수관공"/>
      <sheetName val="내역서"/>
      <sheetName val="심사계산"/>
      <sheetName val="심사물량"/>
      <sheetName val="T형( 파일기초) 공현1교"/>
      <sheetName val="원계(계)"/>
      <sheetName val="단 box"/>
      <sheetName val="2000년1차"/>
      <sheetName val="단면가정"/>
      <sheetName val="대전-교대(A1-A2)"/>
      <sheetName val="일위대가목차"/>
      <sheetName val="공량산출서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말뚝지지력산정"/>
      <sheetName val="견적서세부내용"/>
      <sheetName val="견적내용입력"/>
      <sheetName val="발신정보"/>
      <sheetName val="sheets"/>
      <sheetName val="말뚝물량"/>
      <sheetName val="98수문일위"/>
      <sheetName val="000000"/>
      <sheetName val="요율"/>
      <sheetName val="안정검토"/>
      <sheetName val="TEL"/>
      <sheetName val="배수공집계표"/>
      <sheetName val="기계경비"/>
      <sheetName val="일반자재"/>
      <sheetName val="배수공"/>
      <sheetName val="공내역"/>
      <sheetName val="비교표"/>
      <sheetName val="동해title"/>
      <sheetName val="메인거더-크로스빔200연결부"/>
      <sheetName val="부대내역"/>
      <sheetName val="산근1,2"/>
      <sheetName val="철근단면적"/>
      <sheetName val="수로단위수량"/>
      <sheetName val="위치조서"/>
      <sheetName val="단면검토"/>
      <sheetName val="화재 탐지 설비"/>
      <sheetName val="버스운행안내"/>
      <sheetName val="근태계획서"/>
      <sheetName val="예방접종계획"/>
      <sheetName val="공사비명세서"/>
      <sheetName val="가시설단위수량"/>
      <sheetName val="인건비 "/>
      <sheetName val="토공(우물통,기타) "/>
      <sheetName val="장비"/>
      <sheetName val="산근1"/>
      <sheetName val="노무"/>
      <sheetName val="자재"/>
      <sheetName val="중기사용료"/>
      <sheetName val="일위대가표(DEEP)"/>
      <sheetName val="단위중량"/>
      <sheetName val="산출내역서집계표"/>
      <sheetName val="단가비교표"/>
      <sheetName val="일반수량집계표"/>
      <sheetName val="횡날개수집"/>
      <sheetName val="공제구간조서"/>
      <sheetName val="깨기"/>
      <sheetName val="토사(PE)"/>
      <sheetName val="REINF."/>
      <sheetName val="단가"/>
      <sheetName val="FOOTING단면력"/>
      <sheetName val="1.수인터널"/>
      <sheetName val="전기일위대가"/>
      <sheetName val="경비2내역"/>
      <sheetName val="골재및자재집계표"/>
      <sheetName val="운반"/>
      <sheetName val="공주-교대(A1)"/>
      <sheetName val="RE9604"/>
      <sheetName val="98지급계획"/>
      <sheetName val="정보매체A동"/>
      <sheetName val=" 냉각수펌프"/>
      <sheetName val="물량표"/>
      <sheetName val="설직재-1"/>
      <sheetName val="주형"/>
      <sheetName val="토적표"/>
      <sheetName val="design criteria"/>
      <sheetName val="working load at the btm ft."/>
      <sheetName val="plan&amp;section of foundation"/>
      <sheetName val="member design"/>
      <sheetName val="8.PILE  (돌출)"/>
      <sheetName val="&lt;목록&gt;"/>
      <sheetName val="단위단가"/>
      <sheetName val="상부공"/>
      <sheetName val="설계예산서"/>
      <sheetName val="예산내역서"/>
      <sheetName val="관리비"/>
      <sheetName val="PW3"/>
      <sheetName val="PW4"/>
      <sheetName val="SC1"/>
      <sheetName val="지구단위계획"/>
      <sheetName val="접속도로1"/>
      <sheetName val="세목전체"/>
      <sheetName val="토공(완충)"/>
      <sheetName val="총괄내역서"/>
      <sheetName val="단위중기"/>
      <sheetName val="일위대가표 (2)"/>
      <sheetName val="capbeam(1)"/>
      <sheetName val="사각맨홀"/>
      <sheetName val="DATA1"/>
      <sheetName val="우배수"/>
      <sheetName val="SORCE1"/>
      <sheetName val="수량3"/>
      <sheetName val="COVER"/>
      <sheetName val="터널조도"/>
      <sheetName val="전체철근집계"/>
      <sheetName val="진주방향"/>
      <sheetName val="분류작업"/>
      <sheetName val="hvac(제어동)"/>
      <sheetName val="계정"/>
      <sheetName val="guard(mac)"/>
      <sheetName val="금액내역서"/>
      <sheetName val="맨홀수량산출(A-LINE)"/>
      <sheetName val="7단가"/>
      <sheetName val="wall"/>
      <sheetName val="1련박스"/>
      <sheetName val="관로공표지"/>
      <sheetName val="설계"/>
      <sheetName val="종배수관(신)"/>
      <sheetName val="적용단위길이"/>
      <sheetName val="자료입력"/>
      <sheetName val="종배수관면벽신"/>
      <sheetName val="암거공"/>
      <sheetName val=" 견적서"/>
      <sheetName val="계화배수"/>
      <sheetName val="T1"/>
      <sheetName val="식재가격"/>
      <sheetName val="식재총괄"/>
      <sheetName val="단가산출"/>
      <sheetName val="新철폐복2"/>
      <sheetName val="新철폐복3"/>
      <sheetName val="토적표(1)"/>
      <sheetName val="H-PILE수량집계"/>
      <sheetName val="소업1교"/>
      <sheetName val="횡배위치"/>
      <sheetName val="000 단가"/>
      <sheetName val="일위대가(가설)"/>
      <sheetName val="견적"/>
      <sheetName val="상 부"/>
      <sheetName val="24분기"/>
      <sheetName val="전원계측기지수"/>
      <sheetName val="Tenants"/>
      <sheetName val="Area"/>
      <sheetName val="2004SS"/>
      <sheetName val="2004CJ"/>
      <sheetName val="1차증가원가계산"/>
      <sheetName val="WO"/>
      <sheetName val="중간부"/>
      <sheetName val="토지산출근거"/>
      <sheetName val="조립식옹벽집계"/>
      <sheetName val="유말집계"/>
      <sheetName val="수로교구조물내역"/>
      <sheetName val="가감수량"/>
      <sheetName val="맨홀수량산출"/>
      <sheetName val="토사_PE_"/>
      <sheetName val="참고 1"/>
      <sheetName val="공통부대비"/>
      <sheetName val="Macro(발전기)"/>
      <sheetName val="날개벽(좌,우=45도,75도)"/>
      <sheetName val="포장직선구간"/>
      <sheetName val="골재산출"/>
      <sheetName val="NOMUBI"/>
      <sheetName val="sw1"/>
      <sheetName val="단가일람표"/>
      <sheetName val="3.바닥판설계"/>
      <sheetName val="일위"/>
      <sheetName val="수량명세서"/>
      <sheetName val="RangeObject"/>
      <sheetName val="11"/>
      <sheetName val="프랜트면허"/>
      <sheetName val="토목주소"/>
      <sheetName val="출력X"/>
      <sheetName val="Sheet4"/>
      <sheetName val="자재집게표 "/>
      <sheetName val="ilch"/>
      <sheetName val="Y-WORK"/>
      <sheetName val="운동장 (2)"/>
      <sheetName val="제출내역 (2)"/>
      <sheetName val="C3"/>
      <sheetName val="포장수량집계"/>
      <sheetName val="횡배수관"/>
      <sheetName val="단가 및 재료비"/>
      <sheetName val="중기사용료산출근거"/>
      <sheetName val="횡배수관토공수량"/>
      <sheetName val="특별교실"/>
      <sheetName val="dtt0301"/>
      <sheetName val="투찰"/>
      <sheetName val="기초"/>
      <sheetName val="신당동집계표"/>
      <sheetName val="중기손료"/>
      <sheetName val="용집"/>
      <sheetName val="STEEL BOX 단면설계(SEC.8)"/>
      <sheetName val="구조물토적"/>
      <sheetName val="배수장토목공사비"/>
      <sheetName val="견적서"/>
      <sheetName val="기본자료"/>
      <sheetName val="내역서1"/>
      <sheetName val="1단계"/>
      <sheetName val="기본단가표"/>
      <sheetName val="PUMP"/>
      <sheetName val="개요"/>
      <sheetName val="원가계산서"/>
      <sheetName val="반중력식옹벽"/>
      <sheetName val="H-pile(298x299)"/>
      <sheetName val="H-pile(250x250)"/>
      <sheetName val="2000전체분"/>
      <sheetName val="입력"/>
      <sheetName val="배수내역 (2)"/>
      <sheetName val="inputdata"/>
      <sheetName val="장비경비"/>
      <sheetName val="경비_원본"/>
      <sheetName val="전기"/>
      <sheetName val="수량집계"/>
      <sheetName val="VXXXXXXX"/>
      <sheetName val="현대건설공구(UNIT)"/>
      <sheetName val=" 토목 처리장도급내역서 "/>
      <sheetName val="96보완계획7.12"/>
      <sheetName val="배선(낙차)"/>
      <sheetName val="관급자재"/>
      <sheetName val="시멘,골재"/>
      <sheetName val="콘크집계"/>
      <sheetName val="낙차공"/>
      <sheetName val="자재집계1"/>
      <sheetName val="측구날개벽"/>
      <sheetName val="호안공재료집계표"/>
      <sheetName val="맨홀수량"/>
      <sheetName val="BOX"/>
      <sheetName val="단가표"/>
      <sheetName val="원형측구(B-type)"/>
      <sheetName val="파일의이용"/>
      <sheetName val="하조서"/>
      <sheetName val="소비자가"/>
      <sheetName val="담장산출"/>
      <sheetName val="자(3.0m)"/>
      <sheetName val="포장재료(1)"/>
      <sheetName val="공사"/>
      <sheetName val="조도계산서 (도서)"/>
      <sheetName val="총괄설계내역서"/>
      <sheetName val="(A)내역서"/>
      <sheetName val="설비"/>
      <sheetName val="6호기"/>
      <sheetName val="전차선로 물량표"/>
      <sheetName val="내역서01"/>
      <sheetName val="sub"/>
      <sheetName val="Macro(전선)"/>
      <sheetName val="산출내역서"/>
      <sheetName val="G.R300경비"/>
      <sheetName val="기기리스트"/>
      <sheetName val="0529토지이용_Intersect"/>
      <sheetName val="횡 연장"/>
      <sheetName val="내역서변경성원"/>
      <sheetName val="단가산출2"/>
      <sheetName val="맨홀기준"/>
      <sheetName val="단가산출1"/>
      <sheetName val="맨홀인상,인하조서"/>
      <sheetName val="품셈"/>
      <sheetName val="실행예산"/>
      <sheetName val="접속 SLAB,BRACKET 설계"/>
      <sheetName val="I一般比"/>
      <sheetName val="좌측"/>
      <sheetName val="자재 집계표"/>
      <sheetName val="평균높이산출근거"/>
      <sheetName val="횡배수관위치조서"/>
      <sheetName val="을"/>
      <sheetName val="실행내역 "/>
      <sheetName val="과천MAIN"/>
      <sheetName val="안정계산"/>
      <sheetName val="전 기"/>
      <sheetName val="총수량집계표"/>
      <sheetName val="TOTAL3"/>
      <sheetName val="반응조"/>
      <sheetName val="마산방향철근집계"/>
      <sheetName val="마산방향"/>
      <sheetName val="수목단가"/>
      <sheetName val="시설수량표"/>
      <sheetName val="식재수량표"/>
      <sheetName val="인부노임"/>
      <sheetName val="식재인부"/>
      <sheetName val="9.전화"/>
      <sheetName val="비교1"/>
      <sheetName val="토공총"/>
      <sheetName val="DATA 입력란"/>
      <sheetName val="연결관암거"/>
      <sheetName val="20관리비율"/>
      <sheetName val="현금"/>
      <sheetName val="7. 결과요약"/>
      <sheetName val="토목내역서"/>
      <sheetName val="인건-측정"/>
      <sheetName val="산수배수"/>
      <sheetName val="Sheet5"/>
      <sheetName val="흄관기초"/>
      <sheetName val="공통"/>
      <sheetName val="PROJECT BRI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토적집계표"/>
      <sheetName val="토적표"/>
      <sheetName val="3BL공동구 수량"/>
      <sheetName val="3BL수량집계"/>
      <sheetName val="45BL공동구수량"/>
      <sheetName val="50BL공동구 수량 "/>
      <sheetName val="45,50BL수량집계"/>
      <sheetName val="수량집계표"/>
      <sheetName val="ABUT수량-A1"/>
      <sheetName val="조명시설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파형강관평균높이(D450)"/>
      <sheetName val="파형강관평균높이(D500)"/>
      <sheetName val="파형강관평균높이(D600)"/>
      <sheetName val="파형강관평균높이(D700)"/>
      <sheetName val="파형강관평균높이(D800)"/>
      <sheetName val="파형강관평균높이(D900)"/>
      <sheetName val="파형강관평균높이(D1000)"/>
      <sheetName val="관로토공집계"/>
      <sheetName val="연결관공제"/>
      <sheetName val="관로토공수량"/>
      <sheetName val="우수토공단위수량"/>
      <sheetName val="정부노임단가"/>
      <sheetName val="단가 및 재료비"/>
      <sheetName val="중기사용료산출근거"/>
      <sheetName val="데이타"/>
      <sheetName val="식재인부"/>
      <sheetName val="기초입력 DATA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연수동"/>
      <sheetName val="A-4"/>
      <sheetName val="WORK"/>
      <sheetName val="ITEM"/>
      <sheetName val="99-04-19-서울대관련(수정중)"/>
      <sheetName val="ilch"/>
      <sheetName val="전기공사"/>
      <sheetName val="산업개발안내서"/>
      <sheetName val="오산갈곳"/>
      <sheetName val="ABUT수량-A1"/>
      <sheetName val="Y-WORK"/>
      <sheetName val="토공사"/>
      <sheetName val="단가"/>
      <sheetName val="시설물일위"/>
      <sheetName val="Sheet4"/>
      <sheetName val="BQ"/>
      <sheetName val="을"/>
      <sheetName val="TEL"/>
      <sheetName val="Sheet5"/>
      <sheetName val="BSD (2)"/>
      <sheetName val="영업2"/>
      <sheetName val="전기일위대가"/>
      <sheetName val="Sheet1"/>
      <sheetName val="장비당단가 (1)"/>
      <sheetName val="DATA1"/>
      <sheetName val="c_balju"/>
      <sheetName val="P.M 별"/>
      <sheetName val="1월"/>
      <sheetName val="VXXXXXXX"/>
      <sheetName val="투찰"/>
      <sheetName val="공통가설공사"/>
      <sheetName val="건축내역"/>
      <sheetName val="도급"/>
      <sheetName val="토목내역"/>
      <sheetName val="20관리비율"/>
      <sheetName val="공통부대비"/>
      <sheetName val="3련 BOX"/>
      <sheetName val="단면(RW1)"/>
      <sheetName val="경비2내역"/>
      <sheetName val="TYPE-A"/>
      <sheetName val="일위대가표(DEEP)"/>
      <sheetName val="맨홀수량집계"/>
      <sheetName val="CONCRETE"/>
      <sheetName val="일반공사"/>
      <sheetName val="부대내역"/>
      <sheetName val="물량산출근거"/>
      <sheetName val="집계표"/>
      <sheetName val="EUPDAT2"/>
      <sheetName val="Site Expenses"/>
      <sheetName val="차액보증"/>
      <sheetName val="기별(종합)"/>
      <sheetName val="내역1"/>
      <sheetName val="내역서(총)"/>
      <sheetName val="DATA(BAC)"/>
      <sheetName val="세부내역"/>
      <sheetName val="TOTAL"/>
      <sheetName val="D-3503"/>
      <sheetName val="가시설수량"/>
      <sheetName val="단위수량"/>
      <sheetName val="원형맨홀수량"/>
      <sheetName val="교각1"/>
      <sheetName val="TABLE"/>
      <sheetName val="3BL공동구 수량"/>
      <sheetName val="건축원가계산서"/>
      <sheetName val="BSD _2_"/>
      <sheetName val="내역서"/>
      <sheetName val="보합"/>
      <sheetName val="토&amp;흙"/>
      <sheetName val="일위대가목차"/>
      <sheetName val="2F 회의실견적(5_14 일대)"/>
      <sheetName val="INST_DCI"/>
      <sheetName val="HVAC_DCI"/>
      <sheetName val="PIPE_DCI"/>
      <sheetName val="PRO_DCI"/>
      <sheetName val="실행내역"/>
      <sheetName val="Testing"/>
      <sheetName val="일위대가목록(1)"/>
      <sheetName val="단가대비표(1)"/>
      <sheetName val="장비집계"/>
      <sheetName val="설산1.나"/>
      <sheetName val="본사S"/>
      <sheetName val="을지"/>
      <sheetName val="공사원가계산서"/>
      <sheetName val="계산근거"/>
      <sheetName val="입찰안"/>
      <sheetName val="SLAB"/>
      <sheetName val="聒CD-STRAND PILE 압입및굴착"/>
      <sheetName val="Base_Data"/>
      <sheetName val="갑지(추정)"/>
      <sheetName val="대비"/>
      <sheetName val="설계조건"/>
      <sheetName val="안정계산"/>
      <sheetName val="단면검토"/>
      <sheetName val="감가상각"/>
      <sheetName val="INSTR"/>
      <sheetName val="PUMP"/>
      <sheetName val="gyun"/>
      <sheetName val="Customer Databas"/>
      <sheetName val="공사비 내역 (가)"/>
      <sheetName val="산거각호표"/>
      <sheetName val="L형옹벽(key)"/>
      <sheetName val="ELECTRIC"/>
      <sheetName val="CTEMCOST"/>
      <sheetName val="SCHEDULE"/>
      <sheetName val="96수출"/>
      <sheetName val="일위대가목록"/>
      <sheetName val="MOTOR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 견적서"/>
      <sheetName val="투자효율분석"/>
      <sheetName val="설계명세서"/>
      <sheetName val="물량표"/>
      <sheetName val="list price"/>
      <sheetName val="수량산출서"/>
      <sheetName val="일위대가"/>
      <sheetName val="Dae_Jiju"/>
      <sheetName val="Sikje_ingun"/>
      <sheetName val="TREE_D"/>
      <sheetName val="단중표"/>
      <sheetName val="내역서 "/>
      <sheetName val="기계내역"/>
      <sheetName val="별표 "/>
      <sheetName val="수량산출"/>
      <sheetName val="SE-611"/>
      <sheetName val="조경"/>
      <sheetName val="Indirect Cost"/>
      <sheetName val="원가"/>
      <sheetName val="DATA_BAC_"/>
      <sheetName val="단위중량"/>
      <sheetName val="단가표 "/>
      <sheetName val="연습"/>
      <sheetName val="전신환매도율"/>
      <sheetName val="양식"/>
      <sheetName val="FAB별"/>
      <sheetName val="차량구입"/>
      <sheetName val="배수관공"/>
      <sheetName val="wblff(before omi pc&amp;stump)"/>
      <sheetName val="인건비"/>
      <sheetName val=" "/>
      <sheetName val="Macro1"/>
      <sheetName val="금액집계"/>
      <sheetName val="단가대비표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unit"/>
      <sheetName val="밸브설치"/>
      <sheetName val="dg"/>
      <sheetName val="1"/>
      <sheetName val="Proposal"/>
      <sheetName val="우각부보강"/>
      <sheetName val="방송노임"/>
      <sheetName val="환률"/>
      <sheetName val="HRSG SMALL07220"/>
      <sheetName val="Harga material "/>
      <sheetName val="IPL_SCHEDULE"/>
      <sheetName val="BQLIST"/>
      <sheetName val="TABLE2-1 ISBL-(SlTE PREP)"/>
      <sheetName val="TABLE2.1 ISBL (Soil Invest)"/>
      <sheetName val="TABLE2-2 OSBL(GENERAL-CIVIL)"/>
      <sheetName val="남양시작동자105노65기1.3화1.2"/>
      <sheetName val="Projekt4"/>
      <sheetName val="자재단가비교표"/>
      <sheetName val="방배동내역(리라)"/>
      <sheetName val="내역"/>
      <sheetName val="Y_WORK"/>
      <sheetName val="DATA"/>
      <sheetName val="영동(D)"/>
      <sheetName val="현장"/>
      <sheetName val="b_balju_cho"/>
      <sheetName val="소비자가"/>
      <sheetName val="중기사용료"/>
      <sheetName val="단가비교표"/>
      <sheetName val="DRAIN DRUM PIT D-301"/>
      <sheetName val="관람석제출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실행"/>
      <sheetName val="날개벽(좌,우=45도,75도)"/>
      <sheetName val="7.5.2 BOQ Summary 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RAHMEN"/>
      <sheetName val="GRDBS"/>
      <sheetName val="옹벽"/>
      <sheetName val="토공계산서(부체도로)"/>
      <sheetName val="설계서"/>
      <sheetName val="P_M_별"/>
      <sheetName val="3련_BOX"/>
      <sheetName val="날개벽"/>
      <sheetName val="비교표"/>
      <sheetName val="kimre scrubber"/>
      <sheetName val="BOM-Form A.1.III"/>
      <sheetName val="General Data"/>
      <sheetName val="자재집계표"/>
      <sheetName val="부재력정리"/>
      <sheetName val="단가조사표"/>
      <sheetName val="변화치수"/>
      <sheetName val="1호맨홀가감수량"/>
      <sheetName val="1호맨홀수량산출"/>
      <sheetName val="SORCE1"/>
      <sheetName val="RING WALL"/>
      <sheetName val="cable"/>
      <sheetName val="CALCULATION"/>
      <sheetName val="DESIGN_CRETERIA"/>
      <sheetName val="EACT10"/>
      <sheetName val="단가표"/>
      <sheetName val="토목"/>
      <sheetName val="I.설계조건"/>
      <sheetName val="1.설계기준"/>
      <sheetName val="플랜트 설치"/>
      <sheetName val="DOGI"/>
      <sheetName val="금액"/>
      <sheetName val="1을"/>
      <sheetName val="원가계산서"/>
      <sheetName val="(C)원내역"/>
      <sheetName val="총괄표"/>
      <sheetName val="공통가설"/>
      <sheetName val="AH-1 "/>
      <sheetName val="FRT_O"/>
      <sheetName val="FAB_I"/>
      <sheetName val="3F"/>
      <sheetName val="SG"/>
      <sheetName val="공사입력"/>
      <sheetName val="SRC-B3U2"/>
      <sheetName val="국별인원"/>
      <sheetName val="직노"/>
      <sheetName val="예산서"/>
      <sheetName val="설계명세서(선로)"/>
      <sheetName val="full (2)"/>
      <sheetName val="개산공사비"/>
      <sheetName val="환율"/>
      <sheetName val="공사비PK5월"/>
      <sheetName val="BD集計用"/>
      <sheetName val="06_BATCH "/>
      <sheetName val="DATE"/>
      <sheetName val="개요"/>
      <sheetName val="I一般比"/>
      <sheetName val="MAT"/>
      <sheetName val="2075-Q011"/>
      <sheetName val="총내역서"/>
      <sheetName val="KP1590_E"/>
      <sheetName val="말뚝지지력산정"/>
      <sheetName val="예산"/>
      <sheetName val="공문"/>
      <sheetName val="자료(통합)"/>
      <sheetName val="대상공사(조달청)"/>
      <sheetName val="CAPVC"/>
      <sheetName val="도급양식"/>
      <sheetName val="일반맨홀수량집계"/>
      <sheetName val="FACTOR"/>
      <sheetName val="plan&amp;section of foundation"/>
      <sheetName val="인강기성"/>
      <sheetName val="Studio"/>
      <sheetName val="COPING"/>
      <sheetName val="소방"/>
      <sheetName val="보차도경계석"/>
      <sheetName val="수선비분석"/>
      <sheetName val="BID"/>
      <sheetName val="교각계산"/>
      <sheetName val="대치판정"/>
      <sheetName val="전사계"/>
      <sheetName val="입찰견적보고서"/>
      <sheetName val="가도공"/>
      <sheetName val="화산경계"/>
      <sheetName val="본장"/>
      <sheetName val="간선계산"/>
      <sheetName val="2F_회의실견적(5_14_일대)"/>
      <sheetName val="전체"/>
      <sheetName val="주경기-오배수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직접인건비"/>
      <sheetName val="BID9697"/>
      <sheetName val="교통시설 표지판"/>
      <sheetName val="업무처리전"/>
      <sheetName val="TT35"/>
      <sheetName val="TTTram"/>
      <sheetName val="SL dau tien"/>
      <sheetName val="표지판현황"/>
      <sheetName val="설계서을"/>
      <sheetName val="6월실적"/>
      <sheetName val="갑지_추정_"/>
      <sheetName val="UR2-Calculation"/>
      <sheetName val="신규단가내역"/>
      <sheetName val="손익분석"/>
      <sheetName val="견적집계표"/>
      <sheetName val="지급자재"/>
      <sheetName val="효성CB 1P기초"/>
      <sheetName val="단가디비"/>
      <sheetName val="물량표S"/>
      <sheetName val="계수시트"/>
      <sheetName val="C &amp; G RHS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PumpSpec"/>
      <sheetName val="ISBL"/>
      <sheetName val="OSBL"/>
      <sheetName val="woo(mac)"/>
      <sheetName val="을 2"/>
      <sheetName val="준검 내역서"/>
      <sheetName val="1F"/>
      <sheetName val="가공비"/>
      <sheetName val="CAL"/>
      <sheetName val="Bdown_ISBL"/>
      <sheetName val="ISBL (검증)"/>
      <sheetName val="TABLE2-2 OSBL-(SITE PREP)"/>
      <sheetName val="CONTENTS"/>
      <sheetName val="BM"/>
      <sheetName val="사업계획"/>
      <sheetName val="정렬"/>
      <sheetName val="SALES&amp;COGS"/>
      <sheetName val="산출내역서집계표"/>
      <sheetName val="8월현금흐름표"/>
      <sheetName val="적용기준"/>
      <sheetName val="첨부파일"/>
      <sheetName val="Sheet1 (2)"/>
      <sheetName val="FRP내역서"/>
      <sheetName val="DS"/>
      <sheetName val="단가사정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TABLE2-1 ISBL(GENEAL-CIVIL)"/>
      <sheetName val="UOP 508 PG 5-12"/>
      <sheetName val="토사(PE)"/>
      <sheetName val="XL4Poppy"/>
      <sheetName val="경비"/>
      <sheetName val="Inputs"/>
      <sheetName val="Timing&amp;Esc"/>
      <sheetName val="I-O(번호별)"/>
      <sheetName val="NSMA-status"/>
      <sheetName val="일위대가표"/>
      <sheetName val="인부신상자료"/>
      <sheetName val="기초공"/>
      <sheetName val="기둥(원형)"/>
      <sheetName val=""/>
      <sheetName val="전체실적"/>
      <sheetName val="Requirement(Work Crew)"/>
      <sheetName val="건축내역서"/>
      <sheetName val="90.03실행 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hvac(제어동)"/>
      <sheetName val="일위대가-1"/>
      <sheetName val="목록"/>
      <sheetName val="중기"/>
      <sheetName val="Change rate"/>
      <sheetName val="b_gunmul"/>
      <sheetName val="direct"/>
      <sheetName val="wage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전압강하계산"/>
      <sheetName val="Mp-team 1"/>
      <sheetName val="설변물량"/>
      <sheetName val="APT내역"/>
      <sheetName val="단면치수"/>
      <sheetName val="1.우편집중내역서"/>
      <sheetName val="검색"/>
      <sheetName val="재무가정"/>
      <sheetName val="물가자료"/>
      <sheetName val="TTL"/>
      <sheetName val="1-1"/>
      <sheetName val="데이타"/>
      <sheetName val="Constant"/>
      <sheetName val="통합"/>
      <sheetName val="노임단가"/>
      <sheetName val="자재"/>
      <sheetName val="적용환율"/>
      <sheetName val="FANDBS"/>
      <sheetName val="GRDATA"/>
      <sheetName val="SHAFTDBSE"/>
      <sheetName val="연결임시"/>
      <sheetName val="인건-측정"/>
      <sheetName val="여과지동"/>
      <sheetName val="기초자료"/>
      <sheetName val="6호기"/>
      <sheetName val="코드"/>
      <sheetName val="시설물기초"/>
      <sheetName val="송라터널총괄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  <sheetName val="조명시설"/>
      <sheetName val="Sheet1"/>
      <sheetName val="#REF"/>
      <sheetName val="SLAB&quot;1&quot;"/>
      <sheetName val="INPUT(덕도방향-시점)"/>
      <sheetName val="토공 total"/>
      <sheetName val="전기일위대가"/>
      <sheetName val="DATE"/>
      <sheetName val="말뚝지지력산정"/>
      <sheetName val="소비자가"/>
      <sheetName val="guard(mac)"/>
      <sheetName val="원형1호맨홀토공수량"/>
      <sheetName val="Macro(전선)"/>
      <sheetName val="일위대가"/>
      <sheetName val="COPING"/>
      <sheetName val="교각계산"/>
      <sheetName val="조작대(1연)"/>
      <sheetName val="6PILE  (돌출)"/>
      <sheetName val="집수정(600-700)"/>
      <sheetName val="터파기및재료"/>
      <sheetName val="대로근거"/>
      <sheetName val="BOX규격및 설계조건입력"/>
      <sheetName val="철근단면적"/>
      <sheetName val="수량3"/>
      <sheetName val="중로근거"/>
      <sheetName val="TYPE-A"/>
      <sheetName val="Sheet1 (2)"/>
      <sheetName val="도장수량(하1)"/>
      <sheetName val="주형"/>
      <sheetName val="대치판정"/>
      <sheetName val="산출근거"/>
      <sheetName val="빗물받이(910-510-410)"/>
      <sheetName val="ABUT수량-A1"/>
      <sheetName val="업무처리전"/>
      <sheetName val="인사자료총집계"/>
      <sheetName val="SLAB"/>
      <sheetName val="자료"/>
      <sheetName val="노임"/>
      <sheetName val="단가조사서"/>
      <sheetName val="목차"/>
      <sheetName val="간선계산"/>
      <sheetName val="96정변2"/>
      <sheetName val="우수공"/>
      <sheetName val="깨기"/>
      <sheetName val="노임단가"/>
      <sheetName val="총괄표"/>
      <sheetName val="설계변경원가계산총괄표"/>
      <sheetName val="CODE"/>
      <sheetName val="기둥(원형)"/>
      <sheetName val="3BL공동구 수량"/>
      <sheetName val="INPUT"/>
      <sheetName val="copy"/>
      <sheetName val="서식"/>
      <sheetName val="옹벽"/>
      <sheetName val="2BOX본체"/>
      <sheetName val="수목단가"/>
      <sheetName val="시설수량표"/>
      <sheetName val="시설일위"/>
      <sheetName val="식재수량표"/>
      <sheetName val="식재일위"/>
      <sheetName val="일위목록"/>
      <sheetName val="자재단가"/>
      <sheetName val="BID"/>
      <sheetName val="치수표"/>
      <sheetName val="가도공"/>
      <sheetName val="Imp-Data"/>
      <sheetName val="2.가정단면"/>
      <sheetName val="뚝토공"/>
      <sheetName val="투입실적"/>
      <sheetName val="집계표"/>
      <sheetName val="현장지지물물량"/>
      <sheetName val="역T형"/>
      <sheetName val="토공"/>
      <sheetName val="R1"/>
      <sheetName val="시행후면적"/>
      <sheetName val="덕전리"/>
      <sheetName val="날개벽수량표"/>
      <sheetName val="소업1교"/>
      <sheetName val="50"/>
      <sheetName val="입찰안"/>
      <sheetName val="물량표S"/>
      <sheetName val="SLAB근거-1"/>
      <sheetName val="11.우각부 보강"/>
      <sheetName val="3CHBDC"/>
      <sheetName val="공사비집계"/>
      <sheetName val="일위대가목차"/>
      <sheetName val="공통가설"/>
      <sheetName val="Sheet2"/>
      <sheetName val="당초"/>
      <sheetName val="2.대외공문"/>
      <sheetName val="woo(mac)"/>
      <sheetName val="Y-WORK"/>
      <sheetName val="인건-측정"/>
      <sheetName val="주차구획선수량"/>
      <sheetName val="찍기"/>
      <sheetName val="단가"/>
      <sheetName val="원형맨홀수량"/>
      <sheetName val="데이타"/>
      <sheetName val="날개벽(시점좌측)"/>
      <sheetName val="직공비"/>
      <sheetName val="안정검토"/>
      <sheetName val="단면설계"/>
      <sheetName val="금액내역서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A-4"/>
      <sheetName val="ITEM"/>
      <sheetName val="Cover"/>
      <sheetName val="단위중량"/>
      <sheetName val="수목표준대가"/>
      <sheetName val="Sheet5"/>
      <sheetName val="하수급견적대비"/>
      <sheetName val="감가상각"/>
      <sheetName val="Dae_Jiju"/>
      <sheetName val="Sikje_ingun"/>
      <sheetName val="TREE_D"/>
      <sheetName val="WORK"/>
      <sheetName val="ilch"/>
      <sheetName val="Sheet1"/>
      <sheetName val="MOTOR"/>
      <sheetName val="장비당단가 (1)"/>
      <sheetName val="견적서"/>
      <sheetName val="시행예산"/>
      <sheetName val="일반부표"/>
      <sheetName val="공비대비"/>
      <sheetName val="을"/>
      <sheetName val="Site Expenses"/>
      <sheetName val=" 견적서"/>
      <sheetName val="부대내역"/>
      <sheetName val="일위대가목록"/>
      <sheetName val="환률"/>
      <sheetName val="실행철강하도"/>
      <sheetName val="Sheet4"/>
      <sheetName val="DATA"/>
      <sheetName val="데이타"/>
      <sheetName val="BQ"/>
      <sheetName val="설계"/>
      <sheetName val="일위"/>
      <sheetName val="1.맹암거관련"/>
      <sheetName val="가시설수량"/>
      <sheetName val="단위수량"/>
      <sheetName val="원가계산"/>
      <sheetName val="직노"/>
      <sheetName val="일위대가"/>
      <sheetName val="DATA(BAC)"/>
      <sheetName val="Y-WORK"/>
      <sheetName val="한일양산"/>
      <sheetName val="9811"/>
      <sheetName val="c_balju"/>
      <sheetName val="영동(D)"/>
      <sheetName val="도급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BID"/>
      <sheetName val="3BL공동구 수량"/>
      <sheetName val="차액보증"/>
      <sheetName val="Sheet15"/>
      <sheetName val="적용률"/>
      <sheetName val="20관리비율"/>
      <sheetName val="건축내역"/>
      <sheetName val="L형옹벽(key)"/>
      <sheetName val="입찰안"/>
      <sheetName val="BSD (2)"/>
      <sheetName val="ABUT수량-A1"/>
      <sheetName val="기계내역"/>
      <sheetName val="GAEYO"/>
      <sheetName val="내역"/>
      <sheetName val="동원인원"/>
      <sheetName val="말뚝지지력산정"/>
      <sheetName val="기별(종합)"/>
      <sheetName val="투찰"/>
      <sheetName val="산출근거"/>
      <sheetName val="토공사"/>
      <sheetName val="식재인부"/>
      <sheetName val="Proposal"/>
      <sheetName val="토목내역"/>
      <sheetName val="IPL_SCHEDULE"/>
      <sheetName val="산업개발안내서"/>
      <sheetName val="변압기 및 발전기 용량"/>
      <sheetName val="물량집계(전기)"/>
      <sheetName val="물량집계(계장)"/>
      <sheetName val="장비당단가_(1)"/>
      <sheetName val="Testing"/>
      <sheetName val="CONCRETE"/>
      <sheetName val="공사비 내역 (가)"/>
      <sheetName val="gyun"/>
      <sheetName val="보합"/>
      <sheetName val="TABLE"/>
      <sheetName val="공통부대비"/>
      <sheetName val="공문"/>
      <sheetName val="FAB별"/>
      <sheetName val="01"/>
      <sheetName val="갑지"/>
      <sheetName val="집계표"/>
      <sheetName val="품셈TABLE"/>
      <sheetName val="자재단가비교표"/>
      <sheetName val="8월현금흐름표"/>
      <sheetName val="노임단가"/>
      <sheetName val="OCT.FDN"/>
      <sheetName val="오산갈곳"/>
      <sheetName val="일위대가목차"/>
      <sheetName val="J直材4"/>
      <sheetName val="단가결정"/>
      <sheetName val="물량산출근거"/>
      <sheetName val="D-3503"/>
      <sheetName val="GTG TR PIT"/>
      <sheetName val="결선list"/>
      <sheetName val="빙장비사양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공사개요"/>
      <sheetName val="명세서"/>
      <sheetName val="맨홀수량집계"/>
      <sheetName val="원가"/>
      <sheetName val="밸브설치"/>
      <sheetName val="2F 회의실견적(5_14 일대)"/>
      <sheetName val="INST_DCI"/>
      <sheetName val="I.설계조건"/>
      <sheetName val="공통가설"/>
      <sheetName val="내역서(총)"/>
      <sheetName val="KP1590_E"/>
      <sheetName val="96수출"/>
      <sheetName val="1.설계기준"/>
      <sheetName val="현장"/>
      <sheetName val="수량산출"/>
      <sheetName val="말뚝물량"/>
      <sheetName val="DATE"/>
      <sheetName val="일반맨홀수량집계"/>
      <sheetName val="당초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소업1교"/>
      <sheetName val="BLOCK(1)"/>
      <sheetName val="단가대비표"/>
      <sheetName val="2.단면가정"/>
      <sheetName val="4.말뚝설계"/>
      <sheetName val="1.설계조건"/>
      <sheetName val="토목"/>
      <sheetName val="PUMP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관접합및부설"/>
      <sheetName val="부하LOAD"/>
      <sheetName val="ISBL"/>
      <sheetName val="OSBL"/>
      <sheetName val="건내용"/>
      <sheetName val="Sheet2"/>
      <sheetName val="INSTR"/>
      <sheetName val="영업소실적"/>
      <sheetName val="단면치수"/>
      <sheetName val="가시설(TYPE-A)"/>
      <sheetName val="1-1평균터파기고(1)"/>
      <sheetName val="b_balju_cho"/>
      <sheetName val="입찰견적보고서"/>
      <sheetName val="INPUT"/>
      <sheetName val="woo(mac)"/>
      <sheetName val="식재품셈"/>
      <sheetName val="견"/>
      <sheetName val="7내역"/>
      <sheetName val="내역서(기계)"/>
      <sheetName val="Studio"/>
      <sheetName val="수목데이타 "/>
      <sheetName val="몰탈재료산출"/>
      <sheetName val="2공구산출내역"/>
      <sheetName val="날개벽(좌,우=45도,75도)"/>
      <sheetName val="CAL"/>
      <sheetName val="SE-611"/>
      <sheetName val="1을"/>
      <sheetName val="견적집계표"/>
      <sheetName val="원형맨홀수량"/>
      <sheetName val="입력1"/>
      <sheetName val="FLA"/>
      <sheetName val="국별인원"/>
      <sheetName val="TEL"/>
      <sheetName val="교각1"/>
      <sheetName val="연수동"/>
      <sheetName val="물량표"/>
      <sheetName val="경비2내역"/>
      <sheetName val="수목데이타"/>
      <sheetName val="1호맨홀가감수량"/>
      <sheetName val="SORCE1"/>
      <sheetName val="1호맨홀수량산출"/>
      <sheetName val="형틀공사"/>
      <sheetName val="전기일위대가"/>
      <sheetName val="남양시작동자105노65기1.3화1.2"/>
      <sheetName val="부표총괄"/>
      <sheetName val="ATS단가"/>
      <sheetName val="DATA1"/>
      <sheetName val="wall"/>
      <sheetName val="터파기및재료"/>
      <sheetName val="Inputs"/>
      <sheetName val="Timing&amp;Esc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수량산출서"/>
      <sheetName val="TYPE-B 평균H"/>
      <sheetName val="Total"/>
      <sheetName val="차량구입"/>
      <sheetName val="산출내역서집계표"/>
      <sheetName val="6월실적"/>
      <sheetName val="손익분석"/>
      <sheetName val="1-1"/>
      <sheetName val="가공비"/>
      <sheetName val="BJJIN"/>
      <sheetName val="표지판현황"/>
      <sheetName val="단면가정"/>
      <sheetName val="I一般比"/>
      <sheetName val="N賃率-職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COPING"/>
      <sheetName val="금액집계"/>
      <sheetName val="hvac(제어동)"/>
      <sheetName val="#REF"/>
      <sheetName val="Baby일위대가"/>
      <sheetName val="내역1"/>
      <sheetName val="부대대비"/>
      <sheetName val="냉연집계"/>
      <sheetName val="신우"/>
      <sheetName val="CODE"/>
      <sheetName val="2000년1차"/>
      <sheetName val="시멘트"/>
      <sheetName val="별표 "/>
      <sheetName val="Construction"/>
      <sheetName val="Item정리"/>
      <sheetName val="SL dau tien"/>
      <sheetName val="적격점수&lt;300억미만&gt;"/>
      <sheetName val="7단가"/>
      <sheetName val="검사현황"/>
      <sheetName val="full (2)"/>
      <sheetName val="설변물량"/>
      <sheetName val="단위별 일위대가표"/>
      <sheetName val="설산1.나"/>
      <sheetName val="본사S"/>
      <sheetName val="Equipment"/>
      <sheetName val="Piping"/>
      <sheetName val="TYPE-A"/>
      <sheetName val="기초일위"/>
      <sheetName val="시설일위"/>
      <sheetName val="조명일위"/>
      <sheetName val="전선 및 전선관"/>
      <sheetName val="IMP(MAIN)"/>
      <sheetName val="IMP (REACTOR)"/>
      <sheetName val="봉양~조차장간고하개명(신설)"/>
      <sheetName val="도급양식"/>
      <sheetName val="소일위대가코드표"/>
      <sheetName val="정산노무"/>
      <sheetName val="정산재료"/>
      <sheetName val="전신환매도율"/>
      <sheetName val="월선수금"/>
      <sheetName val="조도계산서 (도서)"/>
      <sheetName val="Wind Load(3.1) (2)"/>
      <sheetName val="Wind Load(3.2)"/>
      <sheetName val="Wind Load(3.4)"/>
      <sheetName val="가동비율"/>
      <sheetName val="단면(RW1)"/>
      <sheetName val="노원열병합  건축공사기성내역서"/>
      <sheetName val="개요"/>
      <sheetName val="금액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골재집계"/>
      <sheetName val="건축내역서"/>
      <sheetName val="연습"/>
      <sheetName val="갑지(추정)"/>
      <sheetName val="인제내역"/>
      <sheetName val="CAPVC"/>
      <sheetName val="대비"/>
      <sheetName val="견적을지"/>
      <sheetName val="EJ"/>
      <sheetName val="전기공사"/>
      <sheetName val="토목주소"/>
      <sheetName val="프랜트면허"/>
      <sheetName val="CP-E2 (품셈표)"/>
      <sheetName val="FACTOR"/>
      <sheetName val="음료실행"/>
      <sheetName val="실행(표지,갑,을)"/>
      <sheetName val="네고율"/>
      <sheetName val="검색"/>
      <sheetName val="Front"/>
      <sheetName val="SCH"/>
      <sheetName val="CTEMCOST"/>
      <sheetName val="design data"/>
      <sheetName val="member design"/>
      <sheetName val="Languages"/>
      <sheetName val="RING WALL"/>
      <sheetName val="변화치수"/>
      <sheetName val="설계조건"/>
      <sheetName val="안정계산"/>
      <sheetName val="단면검토"/>
      <sheetName val="횡배위치"/>
      <sheetName val="적용기준"/>
      <sheetName val="첨부파일"/>
      <sheetName val="EUPDAT2"/>
      <sheetName val="차선도색현황"/>
      <sheetName val="Hargamat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현황"/>
      <sheetName val="기둥(원형)"/>
      <sheetName val="웅진교-S2"/>
      <sheetName val="공사비내역서"/>
      <sheetName val="연결임시"/>
      <sheetName val="4 LINE"/>
      <sheetName val="7 th"/>
      <sheetName val="자재단가"/>
      <sheetName val="요율"/>
      <sheetName val="노임"/>
      <sheetName val="자재대"/>
      <sheetName val="비교표"/>
      <sheetName val="골조시행"/>
      <sheetName val="Sheet1 (2)"/>
      <sheetName val="TC IN"/>
      <sheetName val="C &amp; G RHS"/>
      <sheetName val="AS포장복구 "/>
      <sheetName val="type-F"/>
      <sheetName val="RAHMEN"/>
      <sheetName val="공종별 집계"/>
      <sheetName val="DS-최종"/>
      <sheetName val="단가디비"/>
      <sheetName val="CCC"/>
      <sheetName val="기계"/>
      <sheetName val="공사비예산서(토목분)"/>
      <sheetName val="CALCULATION"/>
      <sheetName val="경비"/>
      <sheetName val="매원개착터널총괄"/>
      <sheetName val="제원.설계조건"/>
      <sheetName val="남대문빌딩"/>
      <sheetName val="진천"/>
      <sheetName val="Macro1"/>
      <sheetName val="Macro2"/>
      <sheetName val="덕전리"/>
      <sheetName val="업무"/>
      <sheetName val="Galaxy 소비자가격표"/>
      <sheetName val="조명율표"/>
      <sheetName val="토공계산서(부체도로)"/>
      <sheetName val="A"/>
      <sheetName val="DOGI"/>
      <sheetName val="SUMMARY(S)"/>
      <sheetName val="확산동"/>
      <sheetName val=""/>
      <sheetName val="C"/>
      <sheetName val="건축공사"/>
      <sheetName val="토&amp;흙"/>
      <sheetName val="배수통관(좌)"/>
      <sheetName val="Data Vol"/>
      <sheetName val="일위대가목록(1)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터널조도"/>
      <sheetName val="DATE"/>
      <sheetName val="MOTOR"/>
      <sheetName val="수안보-MBR1"/>
      <sheetName val="우각부보강"/>
      <sheetName val="노임단가"/>
      <sheetName val="설계조건"/>
      <sheetName val="현장지지물물량"/>
      <sheetName val="노임"/>
      <sheetName val="교각계산"/>
      <sheetName val="우수공"/>
      <sheetName val="일위대가(1)"/>
      <sheetName val="가시설수량"/>
      <sheetName val="단위수량"/>
      <sheetName val="이토변실(A3-LINE)"/>
      <sheetName val="예정(3)"/>
      <sheetName val="3련 BOX"/>
      <sheetName val="단위중량"/>
      <sheetName val="FOOTING단면력"/>
      <sheetName val="말뚝지지력산정"/>
      <sheetName val="날개벽"/>
      <sheetName val="COPING"/>
      <sheetName val="기초계산(Pmax)"/>
      <sheetName val="ⴭⴭⴭⴭ"/>
      <sheetName val="woo(mac)"/>
      <sheetName val="안정계산"/>
      <sheetName val="단면검토"/>
      <sheetName val="ITEM"/>
      <sheetName val="3BL공동구 수량"/>
      <sheetName val="지장물C"/>
      <sheetName val="맨홀수량산출"/>
      <sheetName val="표지판단위"/>
      <sheetName val="사다리"/>
      <sheetName val="집수정(600-700)"/>
      <sheetName val="정부노임단가"/>
      <sheetName val="1.설계조건"/>
      <sheetName val="감가상각"/>
      <sheetName val="설계"/>
      <sheetName val="가도공"/>
      <sheetName val="본체"/>
      <sheetName val="DATA"/>
      <sheetName val="J直材4"/>
      <sheetName val="진주방향"/>
      <sheetName val="tggwan(mac)"/>
      <sheetName val="ABUT수량-A1"/>
      <sheetName val="음봉방향"/>
      <sheetName val="기초공"/>
      <sheetName val="기둥(원형)"/>
      <sheetName val="바닥판"/>
      <sheetName val="상 부"/>
      <sheetName val="6PILE  (돌출)"/>
      <sheetName val="조명시설"/>
      <sheetName val="Sheet2"/>
      <sheetName val="Sheet1"/>
      <sheetName val="기계경비"/>
      <sheetName val="N賃率-職"/>
      <sheetName val="일위대가"/>
      <sheetName val="맨홀수량집계"/>
      <sheetName val="입력DATA"/>
      <sheetName val="Sheet1 (2)"/>
      <sheetName val="연결관산출조서"/>
      <sheetName val="내역서"/>
      <sheetName val="RangeObject"/>
      <sheetName val="현황산출서"/>
      <sheetName val="옹벽기초자료"/>
      <sheetName val="옹벽"/>
      <sheetName val="제출내역 (2)"/>
      <sheetName val="단면치수"/>
      <sheetName val="H-PILE수량집계"/>
      <sheetName val="1SPAN"/>
      <sheetName val="SLAB&quot;1&quot;"/>
      <sheetName val="수량산출"/>
      <sheetName val="#REF"/>
      <sheetName val="GI-LIST"/>
      <sheetName val="GRACE"/>
      <sheetName val="내역"/>
      <sheetName val="2000년하반기"/>
      <sheetName val="일반공사"/>
      <sheetName val="실행철강하도"/>
      <sheetName val="산출근거"/>
      <sheetName val="슬래브"/>
      <sheetName val="JUCKEYK"/>
      <sheetName val="000000"/>
      <sheetName val="원형1호"/>
      <sheetName val="원형2호"/>
      <sheetName val="특수2호"/>
      <sheetName val="특수3호"/>
      <sheetName val="특수4호"/>
      <sheetName val="암거맨홀(차도측)"/>
      <sheetName val="loading"/>
      <sheetName val="소상 &quot;1&quot;"/>
      <sheetName val="Total"/>
      <sheetName val="TYPE1"/>
      <sheetName val="날개벽(TYPE1)"/>
      <sheetName val="CALCULATION"/>
      <sheetName val="부하(성남)"/>
      <sheetName val="포장공"/>
      <sheetName val="코드표"/>
      <sheetName val="터파기및재료"/>
      <sheetName val="2000년1차"/>
      <sheetName val="용수지선토적"/>
      <sheetName val="도로토적"/>
      <sheetName val="1. 설계조건 2.단면가정 3. 하중계산"/>
      <sheetName val="DATA 입력란"/>
      <sheetName val="SG"/>
      <sheetName val="자재 집계표"/>
      <sheetName val="수로집계"/>
      <sheetName val="WORK"/>
      <sheetName val="투찰"/>
      <sheetName val="4)유동표"/>
      <sheetName val="토공정보"/>
      <sheetName val="자압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상부단면력"/>
      <sheetName val="사용성검토"/>
      <sheetName val="신축이음"/>
      <sheetName val="배력철근"/>
      <sheetName val="교각계산"/>
      <sheetName val="FOOTING단면력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원형1호맨홀토공수량"/>
      <sheetName val="ⴭⴭⴭⴭ"/>
      <sheetName val="001"/>
      <sheetName val="3련 BOX"/>
      <sheetName val="ABUT수량-A1"/>
      <sheetName val="지진시"/>
      <sheetName val="내역서"/>
      <sheetName val="노임단가"/>
      <sheetName val="BOX(1.5X1.5)"/>
      <sheetName val="MOTOR"/>
      <sheetName val="조도계산서 (도서)"/>
      <sheetName val="부안변전"/>
      <sheetName val="증감대비"/>
      <sheetName val="8.PILE  (돌출)"/>
      <sheetName val="BID"/>
      <sheetName val="3BL공동구 수량"/>
      <sheetName val="설계조건"/>
      <sheetName val="VXXXXXXX"/>
      <sheetName val="#REF"/>
      <sheetName val="tggwan(mac)"/>
      <sheetName val="U-TYPE(1)"/>
      <sheetName val="안정검토(온1)"/>
      <sheetName val="토사(PE)"/>
      <sheetName val="일반맨홀수량집계"/>
      <sheetName val="일반맨홀수량집계(A-7 LINE)"/>
      <sheetName val="단위중량"/>
      <sheetName val="타공종이기"/>
      <sheetName val="바닥판"/>
      <sheetName val="단면가정"/>
      <sheetName val="6PILE  (돌출)"/>
      <sheetName val="날개벽수량표"/>
      <sheetName val="덕전리"/>
      <sheetName val="맨홀수량집계"/>
      <sheetName val="1.설계기준"/>
      <sheetName val="역T형교대(말뚝기초)"/>
      <sheetName val="수안보-MBR1"/>
      <sheetName val="가시설(TYPE-A)"/>
      <sheetName val="1-1평균터파기고(1)"/>
      <sheetName val="SG"/>
      <sheetName val="설산1.나"/>
      <sheetName val="본사S"/>
      <sheetName val="0"/>
      <sheetName val="L_RPTA05_목록"/>
      <sheetName val="차액보증"/>
      <sheetName val="도장수량(하1)"/>
      <sheetName val="주형"/>
      <sheetName val="2F 회의실견적(5_14 일대)"/>
      <sheetName val="DATE"/>
      <sheetName val="DATA"/>
      <sheetName val="토공A"/>
      <sheetName val="조명시설"/>
      <sheetName val="말뚝지지력산정"/>
      <sheetName val="SRC-B3U2"/>
      <sheetName val="입찰안"/>
      <sheetName val="정부노임단가"/>
      <sheetName val="가시설수량"/>
      <sheetName val="터파기및재료"/>
      <sheetName val="TABLE"/>
      <sheetName val="원형맨홀수량"/>
      <sheetName val="방음벽기초"/>
      <sheetName val="집계표(육상)"/>
      <sheetName val="슬래브"/>
      <sheetName val="전기,계장"/>
      <sheetName val="내역"/>
      <sheetName val="노임"/>
      <sheetName val="당초"/>
      <sheetName val="WORK"/>
      <sheetName val="말뚝물량"/>
      <sheetName val="부대내역"/>
      <sheetName val="우각부보강"/>
      <sheetName val="단가비교표"/>
      <sheetName val="Sheet1 (2)"/>
      <sheetName val="현장지지물물량"/>
      <sheetName val="수량산출"/>
      <sheetName val="type-F"/>
      <sheetName val="통합"/>
      <sheetName val="옹벽"/>
      <sheetName val="라멘"/>
      <sheetName val="기초설계"/>
      <sheetName val="입력DATA"/>
      <sheetName val="H-PILE수량집계"/>
      <sheetName val="좌표단면SPRING"/>
      <sheetName val="보집계표"/>
      <sheetName val="횡배위치"/>
      <sheetName val="Requirement(Work Crew)"/>
      <sheetName val="우수공"/>
      <sheetName val="OZ049E"/>
      <sheetName val="횡배수관단위수량"/>
      <sheetName val="조명율표"/>
      <sheetName val="ITEM"/>
      <sheetName val="단위수량"/>
      <sheetName val="ilch"/>
      <sheetName val="자재집계"/>
      <sheetName val="수직구(H-pile)"/>
      <sheetName val="중기일위대가"/>
      <sheetName val="집수정(600-700)"/>
      <sheetName val="4.말뚝설계"/>
      <sheetName val="1.설계조건"/>
      <sheetName val="일반공사"/>
      <sheetName val="단"/>
      <sheetName val="관리사무소"/>
      <sheetName val="표지 (2)"/>
      <sheetName val="국공유지및사유지"/>
      <sheetName val="Sheet2"/>
      <sheetName val="구조물철거타공정이월"/>
      <sheetName val="기초계산(Pmax)"/>
      <sheetName val="D-623D"/>
      <sheetName val="포장직선구간"/>
      <sheetName val="시행후면적"/>
      <sheetName val="COPING"/>
      <sheetName val="단면및토압계산"/>
      <sheetName val="설치조서"/>
      <sheetName val="Sheet1"/>
      <sheetName val="woo(mac)"/>
      <sheetName val="배수공집계표"/>
      <sheetName val="예정공정표"/>
      <sheetName val="신축수량"/>
      <sheetName val="총괄내역서"/>
      <sheetName val="대비"/>
      <sheetName val="안정검토"/>
      <sheetName val="신우"/>
      <sheetName val="H-pile(298x299)"/>
      <sheetName val="H-pile(250x250)"/>
      <sheetName val="안정계산"/>
      <sheetName val="단면검토"/>
      <sheetName val="1. 설계조건 2.단면가정 3. 하중계산"/>
      <sheetName val="DATA 입력란"/>
      <sheetName val="설계설명서"/>
      <sheetName val="적용단위길이"/>
      <sheetName val="????"/>
      <sheetName val="설비"/>
      <sheetName val="bearing"/>
      <sheetName val="건축내역"/>
      <sheetName val="02 SLAB"/>
      <sheetName val="05 BOX"/>
      <sheetName val="교각1"/>
      <sheetName val="동결보온"/>
      <sheetName val="실행내역서(DCU)"/>
      <sheetName val="2000용수잠관-수량집계"/>
      <sheetName val="철근량"/>
      <sheetName val="현황산출서"/>
      <sheetName val="뚝토공"/>
      <sheetName val="구조물공집계"/>
      <sheetName val="MACRO(MCC)"/>
      <sheetName val="포장공"/>
      <sheetName val="도장수량"/>
      <sheetName val="기계경비"/>
      <sheetName val="수로단위수량"/>
      <sheetName val="실행품의서"/>
      <sheetName val="현장관리비 산출내역"/>
      <sheetName val="장비집계"/>
      <sheetName val="표지판현황"/>
      <sheetName val="배"/>
      <sheetName val="표준내역"/>
      <sheetName val="L형옹벽(key)"/>
      <sheetName val="터널조도"/>
      <sheetName val="토공정보"/>
      <sheetName val="날개벽(시점좌측)"/>
      <sheetName val="맨홀수량산출"/>
      <sheetName val="INPUT"/>
      <sheetName val="가도공"/>
      <sheetName val="1호인버트수량"/>
      <sheetName val="석축설면"/>
      <sheetName val="법면단"/>
      <sheetName val="일위대가"/>
      <sheetName val="토적표"/>
      <sheetName val="진주방향"/>
      <sheetName val="주현(해보)"/>
      <sheetName val="주현(영광)"/>
      <sheetName val="비준표"/>
      <sheetName val="단면(RW1)"/>
      <sheetName val="산출내역서"/>
      <sheetName val="600v허용전류"/>
      <sheetName val="교류전압강하계수"/>
      <sheetName val="단가산출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설계"/>
      <sheetName val="단면력도"/>
      <sheetName val="내진"/>
      <sheetName val="내진삽도"/>
      <sheetName val="단면가정"/>
      <sheetName val="균열검토"/>
      <sheetName val="Sheet2"/>
      <sheetName val="신축이음"/>
      <sheetName val="접속슬래브"/>
      <sheetName val="교좌면설계"/>
      <sheetName val="그림"/>
      <sheetName val="횡방향거더"/>
      <sheetName val="단면력정리"/>
      <sheetName val="교각계산"/>
      <sheetName val="FOOTING단면력"/>
      <sheetName val="원형1호맨홀토공수량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말뚝지지력산정"/>
      <sheetName val="가도공"/>
      <sheetName val="MOTOR"/>
      <sheetName val="NOMUBI"/>
      <sheetName val="터널조도"/>
      <sheetName val="배수공"/>
      <sheetName val="3련 BOX"/>
      <sheetName val="ABUT수량-A1"/>
      <sheetName val="BID"/>
      <sheetName val="정부노임단가"/>
      <sheetName val="JANGNAE2"/>
      <sheetName val="토사(PE)"/>
      <sheetName val="일위대가"/>
      <sheetName val="내역서"/>
      <sheetName val="2회내역"/>
      <sheetName val="접속도로1"/>
      <sheetName val="현황"/>
      <sheetName val="U-TYPE(1)"/>
      <sheetName val="우각부보강"/>
      <sheetName val="노임"/>
      <sheetName val="적용단위길이"/>
      <sheetName val="지진시"/>
      <sheetName val="DATA"/>
      <sheetName val="조도계산서 (도서)"/>
      <sheetName val="터파기및재료"/>
      <sheetName val="토공A"/>
      <sheetName val="DATE"/>
      <sheetName val="수량집계"/>
      <sheetName val="#REF"/>
      <sheetName val="날개벽수량표"/>
      <sheetName val="노임단가"/>
      <sheetName val="ⴭⴭⴭⴭ"/>
      <sheetName val="2.단면가정"/>
      <sheetName val="cost"/>
      <sheetName val="ITEM"/>
      <sheetName val="주형"/>
      <sheetName val="옹벽"/>
      <sheetName val="SLAB"/>
      <sheetName val="I.설계조건"/>
      <sheetName val="Sheet1 (2)"/>
      <sheetName val="역T형"/>
      <sheetName val="쌍송교"/>
      <sheetName val="COPING"/>
      <sheetName val="REINF."/>
      <sheetName val="SKETCH"/>
      <sheetName val="전력구구조물산근"/>
      <sheetName val="공내역"/>
      <sheetName val="단면 (2)"/>
      <sheetName val="L_RPTA05_목록"/>
      <sheetName val="설계조건"/>
      <sheetName val="노무비"/>
      <sheetName val="수안보-MBR1"/>
      <sheetName val="준검 내역서"/>
      <sheetName val="기둥(원형)"/>
      <sheetName val="BSD (2)"/>
      <sheetName val="Sheet17"/>
      <sheetName val="INPUT"/>
      <sheetName val="전기일위대가"/>
      <sheetName val="입력DATA"/>
      <sheetName val="기초계산(Pmax)"/>
      <sheetName val="형상"/>
      <sheetName val="관리사무소"/>
      <sheetName val="데이타"/>
      <sheetName val="단위중량"/>
      <sheetName val="전기"/>
      <sheetName val="wall"/>
      <sheetName val="기본일위"/>
      <sheetName val="1. 설계조건 2.단면가정 3. 하중계산"/>
      <sheetName val="DATA 입력란"/>
      <sheetName val="다이꾸"/>
      <sheetName val="sw1"/>
      <sheetName val="바닥판"/>
      <sheetName val="횡배위치"/>
      <sheetName val="PLAN_FEB97"/>
      <sheetName val="수량명세서"/>
      <sheetName val="통합"/>
      <sheetName val="실행철강하도"/>
      <sheetName val="깨기"/>
      <sheetName val="부대내역"/>
      <sheetName val="골재집계"/>
      <sheetName val="J直材4"/>
      <sheetName val="전력구구조물산근2구간"/>
      <sheetName val="차액보증"/>
      <sheetName val="입출재고현황 (2)"/>
      <sheetName val="중기일위대가"/>
      <sheetName val="공사비증감"/>
      <sheetName val="추암제당"/>
      <sheetName val="Sheet1"/>
      <sheetName val="10.1"/>
      <sheetName val="102역사"/>
      <sheetName val="내역"/>
      <sheetName val="(A)내역서"/>
      <sheetName val="횡배수관단위수량"/>
      <sheetName val="1"/>
      <sheetName val="펌프장수량산출(토)"/>
      <sheetName val="자료"/>
      <sheetName val="덕전리"/>
      <sheetName val="건축내역"/>
      <sheetName val="보차도경계석"/>
      <sheetName val="갑지"/>
      <sheetName val="부하(성남)"/>
      <sheetName val="투찰"/>
      <sheetName val="단면치수"/>
      <sheetName val="1.설계기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부대공주요자재"/>
      <sheetName val="부대공수량총괄표"/>
      <sheetName val="차선도색재료"/>
      <sheetName val="차선도색"/>
      <sheetName val="차선도색수량"/>
      <sheetName val="노면표시수량"/>
      <sheetName val="횡단보도화살표"/>
      <sheetName val="횡단보도표시"/>
      <sheetName val="횡단보도예고"/>
      <sheetName val="직좌우노면표시"/>
      <sheetName val="과속방지집계"/>
      <sheetName val="과속방지단위"/>
      <sheetName val="표지집계"/>
      <sheetName val="표지수량"/>
      <sheetName val="표지단위"/>
      <sheetName val="우각부보강"/>
      <sheetName val="FOOTING단면력"/>
      <sheetName val="단위수량"/>
      <sheetName val="가시설수량"/>
      <sheetName val="SLAB&quot;1&quot;"/>
      <sheetName val="#REF"/>
      <sheetName val="Sheet1"/>
      <sheetName val="식재"/>
      <sheetName val="시설물"/>
      <sheetName val="식재출력용"/>
      <sheetName val="유지관리"/>
      <sheetName val="단가"/>
      <sheetName val="예총"/>
      <sheetName val="일위대가"/>
      <sheetName val="원형1호맨홀토공수량"/>
      <sheetName val="주요자재"/>
      <sheetName val="부대공집계"/>
      <sheetName val="세륜세차집계"/>
      <sheetName val="세륜세차단위"/>
      <sheetName val="가설방음재료집계"/>
      <sheetName val="가설방음수량산출"/>
      <sheetName val="가설방음판넬연장"/>
      <sheetName val="가설방음상세도"/>
      <sheetName val="공사안전휀스집계"/>
      <sheetName val="공사안전휀스연장산출"/>
      <sheetName val="자연석집계"/>
      <sheetName val="면적산출"/>
      <sheetName val="자연석쌓기1"/>
      <sheetName val="가시설(TYPE-A)"/>
      <sheetName val="1-1평균터파기고(1)"/>
      <sheetName val="WORK"/>
      <sheetName val="도급"/>
      <sheetName val="단가 및 재료비"/>
      <sheetName val="중기사용료산출근거"/>
      <sheetName val="집수정단위수량산출"/>
      <sheetName val="건축내역"/>
      <sheetName val="바닥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관사급자재집계표"/>
      <sheetName val="관급자재집계표"/>
      <sheetName val="사급자재집계표"/>
      <sheetName val="관자재집계표"/>
      <sheetName val="2.토공집계표"/>
      <sheetName val="토공수량집계표"/>
      <sheetName val="관로토공수량집계표"/>
      <sheetName val="토적표"/>
      <sheetName val="3.관로공집계표"/>
      <sheetName val="관로공수량집계표"/>
      <sheetName val="관로공수량산출근거"/>
      <sheetName val="4.맨홀공집계표"/>
      <sheetName val="D500 1호 맨홀공수량집계표"/>
      <sheetName val="맨홀공토공집계"/>
      <sheetName val="전주천맨홀높이"/>
      <sheetName val="팔복맨홀높이"/>
      <sheetName val="D500 1호 맨홀공수량산출근거"/>
      <sheetName val="5.우수토실공"/>
      <sheetName val="6.가시설공"/>
      <sheetName val="H-PILE수량집계"/>
      <sheetName val="H PILE수량(TYPE-A)"/>
      <sheetName val="H PILE수량(TYPE-B)"/>
      <sheetName val="7.부대공"/>
      <sheetName val="부대공수량집계"/>
      <sheetName val="부대공수량산출"/>
      <sheetName val="운반공"/>
      <sheetName val="포장수량집계"/>
      <sheetName val="CON'C포장"/>
      <sheetName val="물푸기수량"/>
      <sheetName val="환기구 수량집계"/>
      <sheetName val="환기구 관재료표"/>
      <sheetName val="환기구삽도"/>
      <sheetName val="NO.48+0.0"/>
      <sheetName val="NO.99+0.0"/>
      <sheetName val="간이흙막이수량산출서"/>
      <sheetName val="●단위수량"/>
      <sheetName val="사다리단위수량"/>
      <sheetName val="그레이팅단위수량"/>
      <sheetName val="직관(무근)보호공"/>
      <sheetName val="가시설단위수량"/>
      <sheetName val="ABUT수량-A1"/>
      <sheetName val="데이타"/>
      <sheetName val="식재인부"/>
      <sheetName val="DATA"/>
      <sheetName val="원형1호맨홀토공수량"/>
      <sheetName val="우각부보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(관로)"/>
      <sheetName val="Sheet1"/>
      <sheetName val="Sheet2"/>
      <sheetName val="Sheet3"/>
      <sheetName val="우수"/>
      <sheetName val="H-PILE수량집계"/>
      <sheetName val="ABUT수량-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중산교"/>
      <sheetName val="t형"/>
      <sheetName val="내역"/>
      <sheetName val="내역서"/>
      <sheetName val="실행철강하도"/>
      <sheetName val="기성내역서"/>
      <sheetName val="STEEL BOX 단면설계(SEC.8)"/>
      <sheetName val="통합"/>
      <sheetName val="하수급견적대비"/>
      <sheetName val="단가비교표"/>
      <sheetName val="tggwan(mac)"/>
      <sheetName val="토사(PE)"/>
      <sheetName val="위치조서"/>
      <sheetName val="우수"/>
      <sheetName val="3차설계"/>
      <sheetName val="공량산출서"/>
      <sheetName val="수량산출서-2"/>
      <sheetName val="세목전체"/>
      <sheetName val="용량(1-2)"/>
      <sheetName val="특수선일위대가"/>
      <sheetName val="화재 탐지 설비"/>
      <sheetName val="Macro(차단기)"/>
      <sheetName val="터파기및재료"/>
      <sheetName val="설계예산서"/>
      <sheetName val="LEGEND"/>
      <sheetName val="총괄내역서"/>
      <sheetName val="설계조건"/>
      <sheetName val="산출근거"/>
      <sheetName val="노무비"/>
      <sheetName val="공사개요"/>
      <sheetName val="기초공"/>
      <sheetName val="기둥(원형)"/>
      <sheetName val="이토변실(A3-LINE)"/>
      <sheetName val="부대내역"/>
      <sheetName val="05 BOX"/>
      <sheetName val="02 SLAB"/>
      <sheetName val="충주"/>
      <sheetName val="데리네이타현황"/>
      <sheetName val="수량산출"/>
      <sheetName val="원가계산서"/>
      <sheetName val="총괄집계표"/>
      <sheetName val="POOM_MOTO"/>
      <sheetName val="POOM_MOTO2"/>
      <sheetName val="단위중량"/>
      <sheetName val="3.바닥판설계"/>
      <sheetName val="조명시설"/>
      <sheetName val="BID"/>
      <sheetName val="실행내역서 "/>
      <sheetName val="제출내역 (2)"/>
      <sheetName val="BOX"/>
      <sheetName val="T형( 파일기초) 공현1교"/>
      <sheetName val="DATE"/>
      <sheetName val="당초"/>
      <sheetName val="설계"/>
      <sheetName val="FOOTING단면력"/>
      <sheetName val="자재단가_사급"/>
      <sheetName val="노임단가"/>
      <sheetName val="중기적산목록"/>
      <sheetName val="BSD (2)"/>
      <sheetName val="단가"/>
      <sheetName val="노임"/>
      <sheetName val="토공계산"/>
      <sheetName val="Sheet1 (2)"/>
      <sheetName val="날개벽"/>
      <sheetName val="토목내역서"/>
      <sheetName val="DATA"/>
      <sheetName val="데이타"/>
      <sheetName val="5.정산서"/>
      <sheetName val="1.설계기준"/>
      <sheetName val="주형"/>
      <sheetName val="과천MAIN"/>
      <sheetName val="Sheet1"/>
      <sheetName val="안정검토(온1)"/>
      <sheetName val="VXXXXXXX"/>
      <sheetName val="#REF"/>
      <sheetName val="일위_파일"/>
      <sheetName val="일위대가"/>
      <sheetName val="Sheet2"/>
      <sheetName val="빗물받이(910-510-410)"/>
      <sheetName val="NYS"/>
      <sheetName val="000000"/>
      <sheetName val="내역서적용수량 (지방도893)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2연BOX"/>
      <sheetName val="하남내역"/>
      <sheetName val="기존도수로깨기"/>
      <sheetName val="Excel"/>
      <sheetName val="여흥"/>
      <sheetName val="갑지1"/>
      <sheetName val="손익현황"/>
      <sheetName val="입출재고현황 (2)"/>
      <sheetName val="총괄설계내역서"/>
      <sheetName val="WORK"/>
      <sheetName val="Sheet17"/>
      <sheetName val="INPUT"/>
      <sheetName val="8.석축단위(H=1.5M)"/>
      <sheetName val="원형1호맨홀토공수량"/>
      <sheetName val="표층포설및다짐"/>
      <sheetName val="설계내역서"/>
      <sheetName val="변압기 및 발전기 용량"/>
      <sheetName val="자재단가비교표"/>
      <sheetName val="갑지(추정)"/>
      <sheetName val="헐기"/>
      <sheetName val="진로도급"/>
      <sheetName val="J直材4"/>
      <sheetName val="우각부보강"/>
      <sheetName val="N賃率-職"/>
      <sheetName val="STBOX"/>
      <sheetName val="type-F"/>
      <sheetName val="깨기"/>
      <sheetName val="Tenants"/>
      <sheetName val="영업소실적"/>
      <sheetName val="화재_탐지_설비"/>
      <sheetName val="실행내역 "/>
      <sheetName val="조명율표"/>
      <sheetName val="98지급계획"/>
      <sheetName val="IT-BAT"/>
      <sheetName val="보차도경계석"/>
      <sheetName val="집수정현황"/>
      <sheetName val="재료값"/>
      <sheetName val="2"/>
      <sheetName val="진주방향"/>
      <sheetName val="포장공"/>
      <sheetName val="설계개요"/>
      <sheetName val="Sheet3"/>
      <sheetName val="단위수량산출"/>
      <sheetName val="토공분배표"/>
      <sheetName val="단면검토"/>
      <sheetName val="수안보-MBR1"/>
      <sheetName val="1단계"/>
      <sheetName val="평야부"/>
      <sheetName val="자재집계"/>
      <sheetName val="COPING"/>
      <sheetName val="POWER"/>
      <sheetName val="실행예산"/>
      <sheetName val="공사비"/>
      <sheetName val="단가 및 재료비"/>
      <sheetName val="중기사용료산출근거"/>
      <sheetName val="재료단가"/>
      <sheetName val="을"/>
      <sheetName val="운동장 (2)"/>
      <sheetName val="COVER"/>
      <sheetName val="기기리스트"/>
      <sheetName val="집수정(600-700)"/>
      <sheetName val="PROJECT BRIEF"/>
      <sheetName val="노임이"/>
      <sheetName val="BM(Mech)"/>
      <sheetName val="차액보증"/>
      <sheetName val="입력데이타"/>
      <sheetName val="포장면적산출"/>
      <sheetName val="여과지동"/>
      <sheetName val="기초자료"/>
      <sheetName val="부하(성남)"/>
      <sheetName val="단면치수"/>
      <sheetName val="COPING-1"/>
      <sheetName val="역T형교대-2수량"/>
      <sheetName val="건축공사"/>
      <sheetName val="표지"/>
      <sheetName val="총괄표"/>
      <sheetName val="1.설계조건"/>
      <sheetName val="노임,재료비"/>
      <sheetName val="단가및재료비"/>
      <sheetName val="박스토공"/>
      <sheetName val="기준표"/>
      <sheetName val="보호공"/>
      <sheetName val="TYPE-A"/>
      <sheetName val="Macro1"/>
      <sheetName val="rate"/>
      <sheetName val="통신내역서"/>
      <sheetName val="관급원내역"/>
      <sheetName val="이름정의"/>
      <sheetName val="JUCKEYK"/>
      <sheetName val="가공비"/>
      <sheetName val="전체변경"/>
      <sheetName val="guard(mac)"/>
      <sheetName val="포장공(부체도로)"/>
      <sheetName val="수로BOX"/>
      <sheetName val="토공(우물통,기타) "/>
      <sheetName val="견적"/>
      <sheetName val="단가산출서"/>
      <sheetName val="TEL"/>
      <sheetName val="서울대규장각(가시설흙막이)"/>
      <sheetName val="BQ(실행)"/>
      <sheetName val="INPUTDATA"/>
      <sheetName val="VXXXXX"/>
      <sheetName val="우수공"/>
      <sheetName val="아스팔트포장"/>
      <sheetName val="입찰안"/>
      <sheetName val="간선계산"/>
      <sheetName val="터널조도"/>
      <sheetName val="동원(3)"/>
      <sheetName val="예정(3)"/>
      <sheetName val="NOMUBI"/>
      <sheetName val="sw1"/>
      <sheetName val="ABUT수량_A1"/>
      <sheetName val="식재총괄"/>
      <sheetName val="기본DATA"/>
      <sheetName val="6PILE  (돌출)"/>
      <sheetName val="일위"/>
      <sheetName val="계산중"/>
      <sheetName val="횡배위치"/>
      <sheetName val="4)유동표"/>
      <sheetName val="ETC"/>
      <sheetName val="종배수관"/>
      <sheetName val="200"/>
      <sheetName val="수질정화시설"/>
      <sheetName val="설비"/>
      <sheetName val="도근좌표"/>
      <sheetName val="단면 (2)"/>
      <sheetName val="조도계산서 (도서)"/>
      <sheetName val="MOTOR"/>
      <sheetName val="배수장토목공사비"/>
      <sheetName val="원가"/>
      <sheetName val="말뚝지지력산정"/>
      <sheetName val="자재단가"/>
      <sheetName val="토량산출서"/>
      <sheetName val="SG"/>
      <sheetName val="ilch"/>
      <sheetName val="제잡비.xls"/>
      <sheetName val="별표집계"/>
      <sheetName val="기초계산(Pmax)"/>
      <sheetName val="PIER수량m1"/>
      <sheetName val="ITEM"/>
      <sheetName val="1_설계조건"/>
      <sheetName val="Sheet1_(2)"/>
      <sheetName val="6PILE__(돌출)"/>
      <sheetName val="출입문(C-C)수량_"/>
      <sheetName val="청천내"/>
      <sheetName val="기존"/>
      <sheetName val="J형측구단위수량"/>
      <sheetName val="식생블럭단위수량"/>
      <sheetName val="자압"/>
      <sheetName val="부하계산서"/>
      <sheetName val="공사내역"/>
      <sheetName val="3BL공동구 수량"/>
      <sheetName val="연결임시"/>
      <sheetName val="항목별세부내역"/>
      <sheetName val="EACT10"/>
      <sheetName val="일위대가(계측기설치)"/>
      <sheetName val="부안변전"/>
      <sheetName val="A-4"/>
      <sheetName val="외천교"/>
      <sheetName val="1,2공구원가계산서"/>
      <sheetName val="2공구산출내역"/>
      <sheetName val="1공구산출내역서"/>
      <sheetName val="투찰내역"/>
      <sheetName val="횡배수관토공수량"/>
      <sheetName val="전신환매도율"/>
      <sheetName val="ASP포장"/>
      <sheetName val="단위수량"/>
      <sheetName val="L형옹벽단위수량(25)"/>
      <sheetName val="L형옹벽단위수량(35)"/>
      <sheetName val="중기일위대가"/>
      <sheetName val="반중력식옹벽"/>
      <sheetName val="지급자재"/>
      <sheetName val="대치판정"/>
      <sheetName val="2000년1차"/>
      <sheetName val="인건-측정"/>
      <sheetName val="좌측"/>
      <sheetName val="Type(123)"/>
      <sheetName val="적용단위길이"/>
      <sheetName val="가시설단위수량"/>
      <sheetName val="바닥판"/>
      <sheetName val="IMPEADENCE MAP 취수장"/>
      <sheetName val="신기1-LINE별연장"/>
      <sheetName val="capbeam(1)"/>
      <sheetName val="1SPAN"/>
      <sheetName val="품셈TABLE"/>
      <sheetName val="옹벽철근"/>
      <sheetName val="단위수량(출력X)"/>
      <sheetName val="수량집계"/>
      <sheetName val="SCH"/>
      <sheetName val="변화치수"/>
      <sheetName val="공용시설내역"/>
      <sheetName val="3련 BOX"/>
      <sheetName val="수목단가"/>
      <sheetName val="시설수량표"/>
      <sheetName val="현장관리비 산출내역"/>
      <sheetName val="대로근거"/>
      <sheetName val="중로근거"/>
      <sheetName val="b_balju_cho"/>
      <sheetName val="토공1차"/>
      <sheetName val="수량"/>
      <sheetName val="SORCE1"/>
      <sheetName val="ⴭⴭⴭⴭ"/>
      <sheetName val="8-3기계경비"/>
      <sheetName val="코드표"/>
      <sheetName val="집수정"/>
      <sheetName val="말뚝기초"/>
      <sheetName val="물가시세"/>
      <sheetName val="1-1"/>
      <sheetName val="1-1평균터파기고(1)"/>
      <sheetName val="집계장(대목_실행)"/>
      <sheetName val="전계가"/>
      <sheetName val="9GNG운반"/>
      <sheetName val="眞비상(진주)"/>
      <sheetName val="단면가정"/>
      <sheetName val="상수도토공집계표"/>
      <sheetName val="쌍송교"/>
      <sheetName val="지장물C"/>
      <sheetName val="흄관기초"/>
      <sheetName val="용소리교"/>
      <sheetName val="MFAB"/>
      <sheetName val="MFRT"/>
      <sheetName val="MPKG"/>
      <sheetName val="MPRD"/>
      <sheetName val="주방환기"/>
      <sheetName val="차선도색현황"/>
      <sheetName val="일위대가목차"/>
      <sheetName val="자료입력"/>
      <sheetName val="도장수량(하1)"/>
      <sheetName val="실행내역서"/>
      <sheetName val="플랜트 설치"/>
      <sheetName val="상 부"/>
      <sheetName val="화산경계"/>
      <sheetName val="일위대가표"/>
      <sheetName val="부속동"/>
      <sheetName val="제수"/>
      <sheetName val="기초1"/>
      <sheetName val="공사비집계"/>
      <sheetName val="수문일1"/>
      <sheetName val="상부집계표"/>
      <sheetName val="날개벽(시점좌측)"/>
      <sheetName val="실행비교"/>
      <sheetName val="안전노무비(3월)"/>
      <sheetName val="전력구구조물산근2구간"/>
      <sheetName val="PROJECT BRIEF(EX.NEW)"/>
      <sheetName val="단가비교"/>
      <sheetName val="2000년하반기"/>
      <sheetName val="배수공 주요자재 집계표"/>
      <sheetName val="배수내역 (2)"/>
      <sheetName val="도로토적"/>
      <sheetName val="배수통관토공수량"/>
      <sheetName val="전기 원가계산서"/>
      <sheetName val="옹벽(수량)"/>
      <sheetName val="우수맨홀공제단위수량"/>
      <sheetName val="교각1"/>
      <sheetName val="증감대비"/>
      <sheetName val="1호맨홀토공"/>
      <sheetName val="가설건물"/>
      <sheetName val="정부노임단가"/>
      <sheetName val="일반맨홀수량집계"/>
      <sheetName val="교각토공"/>
      <sheetName val="우배수"/>
      <sheetName val="조도계산(1)"/>
      <sheetName val="98수문일위"/>
      <sheetName val="가시설수량"/>
      <sheetName val="약품설비"/>
      <sheetName val="Stem Footing"/>
      <sheetName val="8.PILE  (돌출)"/>
      <sheetName val="가도공"/>
      <sheetName val="지중자재단가"/>
      <sheetName val="산출근거1"/>
      <sheetName val="공문"/>
      <sheetName val="I一般比"/>
      <sheetName val="XL4Poppy"/>
      <sheetName val="시멘트"/>
      <sheetName val="인건비"/>
      <sheetName val="단가산출"/>
      <sheetName val="설직재-1"/>
      <sheetName val="목재동바리"/>
      <sheetName val="BOX형 교대"/>
      <sheetName val="집계표"/>
      <sheetName val="CPM챠트"/>
      <sheetName val="언양휴게소배수관 흄관설치"/>
      <sheetName val="포장공자재집계표"/>
      <sheetName val="몰탈재료산출"/>
      <sheetName val="공사설계"/>
      <sheetName val="맨홀조서"/>
      <sheetName val="6공구(당초)"/>
      <sheetName val="98NS-N"/>
      <sheetName val="한강운반비"/>
      <sheetName val="보안등"/>
      <sheetName val="횡배수관집현황(2공구)"/>
      <sheetName val="준검 내역서"/>
      <sheetName val="토공계산서(부체도로)"/>
      <sheetName val="웅진교-S2"/>
      <sheetName val="일반공사"/>
      <sheetName val="설계가"/>
      <sheetName val="논산"/>
      <sheetName val="토공A"/>
      <sheetName val="설계변경내역서"/>
      <sheetName val="예정공정완"/>
      <sheetName val="소야공정계획표"/>
      <sheetName val="Dae_Jiju"/>
      <sheetName val="DANGA"/>
      <sheetName val="Sikje_ingun"/>
      <sheetName val="TREE_D"/>
      <sheetName val="I.설계조건"/>
      <sheetName val="2000전체분"/>
      <sheetName val="GAEYO"/>
      <sheetName val="북방3터널"/>
      <sheetName val="공기"/>
      <sheetName val="자재일람"/>
      <sheetName val="견적서"/>
      <sheetName val="검토"/>
      <sheetName val="암거날개벽재료집계"/>
      <sheetName val="접속도수량집계표"/>
      <sheetName val="자재조사표"/>
      <sheetName val="품셈총괄표"/>
      <sheetName val="시중노임단가"/>
      <sheetName val="상행-교대(A1-A2)"/>
      <sheetName val="일위대가(1)"/>
      <sheetName val="단면설계"/>
      <sheetName val="안정검토"/>
      <sheetName val="교대(A1)"/>
      <sheetName val="을지"/>
      <sheetName val="5.모델링"/>
      <sheetName val="중사"/>
      <sheetName val="설산1.나"/>
      <sheetName val="본사S"/>
      <sheetName val="PSCbeam설계"/>
      <sheetName val="방호벽"/>
      <sheetName val="BSD_(2)"/>
      <sheetName val="STEEL_BOX_단면설계(SEC_8)"/>
      <sheetName val="규격"/>
      <sheetName val="수종"/>
      <sheetName val="부대tu"/>
      <sheetName val="파일의이용"/>
      <sheetName val="산출금액내역"/>
      <sheetName val="내역서1999.8최종"/>
      <sheetName val="신표지1"/>
      <sheetName val="당초내역서"/>
      <sheetName val="배수공1"/>
      <sheetName val="토공"/>
      <sheetName val="U-TYPE(1)"/>
      <sheetName val="약품공급2"/>
      <sheetName val="현황산출서"/>
      <sheetName val="전기"/>
      <sheetName val="2000시행"/>
      <sheetName val="단가조사서"/>
      <sheetName val="금액내역서"/>
      <sheetName val="내역서(당초변경)"/>
      <sheetName val="안정계산"/>
      <sheetName val="A(Rev.3)"/>
      <sheetName val="조건표"/>
      <sheetName val="국공유지및사유지"/>
      <sheetName val="지진시"/>
      <sheetName val="DIAPHRAGM"/>
      <sheetName val="물량집계"/>
      <sheetName val="공정코드"/>
      <sheetName val="HANDHOLE(2)"/>
      <sheetName val="중기경유지급대장"/>
      <sheetName val="중기잡유공제"/>
      <sheetName val="중기잡유지급대장"/>
      <sheetName val="중기임차료"/>
      <sheetName val="중기경유공제"/>
      <sheetName val="지구단위계획"/>
      <sheetName val="취수탑"/>
      <sheetName val="주beam"/>
      <sheetName val="방음벽기초(H=4m)"/>
      <sheetName val="가압장(토목)"/>
      <sheetName val="경비단가"/>
      <sheetName val="97노임단가"/>
      <sheetName val="관로공수량집계표(본선)"/>
      <sheetName val="암거단위"/>
      <sheetName val="횡 연장"/>
      <sheetName val="C"/>
      <sheetName val="자압1"/>
      <sheetName val="계약서"/>
      <sheetName val="샌딩 에폭시 도장"/>
      <sheetName val="2.단면가정"/>
      <sheetName val="입력DATA"/>
      <sheetName val="9902"/>
      <sheetName val="집계"/>
      <sheetName val="전체내역 (2)"/>
      <sheetName val="인건비 "/>
      <sheetName val="CALCULATION"/>
      <sheetName val="경비2내역"/>
      <sheetName val="원형측구(B-type)"/>
      <sheetName val="PROCESS"/>
      <sheetName val="기계경비"/>
      <sheetName val="Sheet5"/>
      <sheetName val="자동제어"/>
      <sheetName val="중동상가"/>
      <sheetName val="미드수량"/>
      <sheetName val="유기공정"/>
      <sheetName val="감가상각"/>
      <sheetName val="관경결정"/>
      <sheetName val="20관리비율"/>
      <sheetName val="기계경비(시간당)"/>
      <sheetName val="램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 refreshError="1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3-2PS"/>
      <sheetName val="교각계산"/>
      <sheetName val="ABUT수량-A1"/>
      <sheetName val="tggwan(mac)"/>
      <sheetName val="STEEL BOX 단면설계(SEC.8)"/>
      <sheetName val="이토변실(A3-LINE)"/>
      <sheetName val="BID"/>
      <sheetName val="#REF"/>
      <sheetName val="설계조건"/>
      <sheetName val="입출재고현황 (2)"/>
      <sheetName val="실행내역서 "/>
      <sheetName val="위치조서"/>
      <sheetName val="토사(PE)"/>
      <sheetName val="우수"/>
      <sheetName val="데리네이타현황"/>
      <sheetName val="우수공"/>
      <sheetName val="을"/>
      <sheetName val="STBOX"/>
      <sheetName val="Excel"/>
      <sheetName val="단가산출2"/>
      <sheetName val="충주"/>
      <sheetName val="실행철강하도"/>
      <sheetName val="일위대가"/>
      <sheetName val="집계표"/>
      <sheetName val="내역서"/>
      <sheetName val="Sheet1 (2)"/>
      <sheetName val="가도공"/>
      <sheetName val="관리동"/>
      <sheetName val="수량산출"/>
      <sheetName val="수량산출서-2"/>
      <sheetName val="DATE"/>
      <sheetName val="단면 (2)"/>
      <sheetName val="3BL공동구 수량"/>
      <sheetName val="노임단가"/>
      <sheetName val="명세서"/>
      <sheetName val="I一般比"/>
      <sheetName val="Macro(차단기)"/>
      <sheetName val="건축"/>
      <sheetName val="총괄내역서"/>
      <sheetName val="토공(완충)"/>
      <sheetName val="공량산출서"/>
      <sheetName val="방음벽기초"/>
      <sheetName val="제출내역 (2)"/>
      <sheetName val="지급자재"/>
      <sheetName val="d118"/>
      <sheetName val="CALCULATION"/>
      <sheetName val="기준"/>
      <sheetName val="말뚝지지력산정"/>
      <sheetName val="주형"/>
      <sheetName val="6PILE  (돌출)"/>
      <sheetName val="esc"/>
      <sheetName val="8.석축단위(H=1.5M)"/>
      <sheetName val="단가"/>
      <sheetName val="빗물받이(910-510-410)"/>
      <sheetName val="3.바닥판설계"/>
      <sheetName val="집수정현황"/>
      <sheetName val="골재집계"/>
      <sheetName val="가제당공사비"/>
      <sheetName val="내역서적용수량 (지방도893)"/>
      <sheetName val="H-PILE수량집계"/>
      <sheetName val="철근계"/>
      <sheetName val="화재 탐지 설비"/>
      <sheetName val="조명시설"/>
      <sheetName val="직재"/>
      <sheetName val="세목전체"/>
      <sheetName val="1.우편집중내역서"/>
      <sheetName val="우각부보강"/>
      <sheetName val="REACTION(USE평시)"/>
      <sheetName val="POOM_MOTO"/>
      <sheetName val="POOM_MOTO2"/>
      <sheetName val="원형1호맨홀토공수량"/>
      <sheetName val="바닥판"/>
      <sheetName val="남대문빌딩"/>
      <sheetName val="갑지"/>
      <sheetName val="0001new"/>
      <sheetName val="공사개요"/>
      <sheetName val="T형( 파일기초) 공현1교"/>
      <sheetName val="제4절-1"/>
      <sheetName val="단위수량산출"/>
      <sheetName val="COPING"/>
      <sheetName val="토공(우물통,기타) "/>
      <sheetName val="Sheet1"/>
      <sheetName val="토공분배표"/>
      <sheetName val="3련 BOX"/>
      <sheetName val="품셈"/>
      <sheetName val="가설공사비"/>
      <sheetName val="철거수량(전송)"/>
      <sheetName val="2000전체분"/>
      <sheetName val="2000년1차"/>
      <sheetName val="2000년하반기"/>
      <sheetName val="하수급견적대비"/>
      <sheetName val="원가계산서"/>
      <sheetName val="개략"/>
      <sheetName val="수량집계"/>
      <sheetName val="플랜트 설치"/>
      <sheetName val="수로단위수량"/>
      <sheetName val="Sheet5"/>
      <sheetName val="내역"/>
      <sheetName val="교각1"/>
      <sheetName val="갑지(추정)"/>
      <sheetName val="설계예산서"/>
      <sheetName val="기둥(원형)"/>
      <sheetName val="운동장 (2)"/>
      <sheetName val="부하계산서"/>
      <sheetName val="노임"/>
      <sheetName val="데이타"/>
      <sheetName val="식재인부"/>
      <sheetName val="발주설계서(당초)"/>
      <sheetName val="투찰판"/>
      <sheetName val="J01"/>
      <sheetName val="rate"/>
      <sheetName val="BOX-1510"/>
      <sheetName val="INPUT"/>
      <sheetName val="7.경제성결과"/>
      <sheetName val="데이터입력"/>
      <sheetName val="STEEL_BOX_단면설계(SEC_8)"/>
      <sheetName val="입출재고현황_(2)"/>
      <sheetName val="실행내역서_"/>
      <sheetName val="3BL공동구_수량"/>
      <sheetName val="단면_(2)"/>
      <sheetName val="제출내역_(2)"/>
      <sheetName val="8_석축단위(H=1_5M)"/>
      <sheetName val="계림(함평)"/>
      <sheetName val="계림(장성)"/>
      <sheetName val="b_balju_cho"/>
      <sheetName val="우배수"/>
      <sheetName val="EJ"/>
      <sheetName val="결합부검토"/>
      <sheetName val="전체제잡비"/>
      <sheetName val="Final(1)summary"/>
      <sheetName val="POWER"/>
      <sheetName val="DESIGN_CRETERIA"/>
      <sheetName val="배수공"/>
      <sheetName val="간지"/>
      <sheetName val="1. 설계조건 2.단면가정 3. 하중계산"/>
      <sheetName val="DATA 입력란"/>
      <sheetName val="표지"/>
      <sheetName val="부분별자중"/>
      <sheetName val="관급원내역"/>
      <sheetName val="JUC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집수정(600-700)"/>
      <sheetName val="토사(PE)"/>
      <sheetName val="가도공"/>
      <sheetName val="터파기및재료"/>
      <sheetName val="기존구조물철거집계계표"/>
      <sheetName val="S0"/>
      <sheetName val="신규일위대가"/>
      <sheetName val="말뚝지지력산정"/>
      <sheetName val="INPUT"/>
      <sheetName val="RangeObject"/>
      <sheetName val="tggwan(mac)"/>
      <sheetName val="산출근거"/>
      <sheetName val="ABUT수량-A1"/>
      <sheetName val="본체"/>
      <sheetName val="1NYS(당)"/>
      <sheetName val="Sheet1"/>
      <sheetName val="교각(P1)수량"/>
      <sheetName val="DATE"/>
      <sheetName val="우수"/>
      <sheetName val="3BL공동구 수량"/>
      <sheetName val="(포장)BOQ-실적공사"/>
      <sheetName val="REACTION(USE평시)"/>
      <sheetName val="신당동집계표"/>
      <sheetName val="BID"/>
      <sheetName val="#REF"/>
      <sheetName val="SG"/>
      <sheetName val="Sheet2"/>
      <sheetName val="위치조서"/>
      <sheetName val="suk(mac)"/>
      <sheetName val="기기리스트"/>
      <sheetName val="우각부보강"/>
      <sheetName val="단중표"/>
      <sheetName val="8.PILE  (돌출)"/>
      <sheetName val="화재 탐지 설비"/>
      <sheetName val="데리네이타현황"/>
      <sheetName val="설계조건"/>
      <sheetName val="1.설계조건"/>
      <sheetName val="토공정보"/>
      <sheetName val="DATA"/>
      <sheetName val="노임단가"/>
      <sheetName val="명세서"/>
      <sheetName val="EP0618"/>
      <sheetName val="토공(완충)"/>
      <sheetName val="동해title"/>
      <sheetName val="단가대비표"/>
      <sheetName val="전체철근집계"/>
      <sheetName val="연결관산출조서"/>
      <sheetName val="2.대외공문"/>
      <sheetName val="수량집계표1"/>
      <sheetName val="SLAB"/>
      <sheetName val="EQT-ESTN"/>
      <sheetName val="내역서"/>
      <sheetName val="계수시트"/>
      <sheetName val="원가계산서"/>
      <sheetName val="d118"/>
      <sheetName val="96배수"/>
      <sheetName val="수량산출서"/>
      <sheetName val="세목전체"/>
      <sheetName val="(A)내역서"/>
      <sheetName val="자재단가"/>
      <sheetName val="기초자료"/>
      <sheetName val="1.설계기준"/>
      <sheetName val="설계기준 및 하중계산"/>
      <sheetName val="총괄"/>
      <sheetName val="집수A"/>
      <sheetName val="TYPE-1"/>
      <sheetName val="연결관암거"/>
      <sheetName val="Sheet1 (2)"/>
      <sheetName val="Price List"/>
      <sheetName val="BOX(1.5X1.5)"/>
      <sheetName val="2000년하반기"/>
      <sheetName val="BOX-1510"/>
      <sheetName val="1호토공"/>
      <sheetName val="A"/>
      <sheetName val="슬래브1"/>
      <sheetName val=""/>
      <sheetName val="공기"/>
      <sheetName val="계정"/>
      <sheetName val="깨기"/>
      <sheetName val="실행철강하도"/>
      <sheetName val="원형1호맨홀토공수량"/>
      <sheetName val="6PILE  (돌출)"/>
      <sheetName val="단위수량산출"/>
      <sheetName val="수량-양식"/>
      <sheetName val="일위대가목차"/>
      <sheetName val="M-MG1"/>
      <sheetName val="1구간FRP수량산출"/>
      <sheetName val="중간부"/>
      <sheetName val="bm(CIcable)"/>
      <sheetName val="관로"/>
      <sheetName val="운동장 (2)"/>
      <sheetName val="FCM"/>
      <sheetName val="배수내역"/>
      <sheetName val="플랜트 설치"/>
      <sheetName val="개략"/>
      <sheetName val="견적조건"/>
      <sheetName val="일위"/>
      <sheetName val="조도계산"/>
      <sheetName val="포장공자재집계표"/>
      <sheetName val="슬래브"/>
      <sheetName val="Culvert"/>
      <sheetName val="철근단면적"/>
      <sheetName val="스텐드및계단_(0)"/>
      <sheetName val="대비"/>
      <sheetName val="날개벽수량표"/>
      <sheetName val="crude_SLAB_RE-bar"/>
      <sheetName val="crude.SLAB RE-bar"/>
      <sheetName val="내역"/>
      <sheetName val="현장유지관리비"/>
      <sheetName val="데이터입력"/>
      <sheetName val="입찰결과보고"/>
      <sheetName val="단위수량"/>
      <sheetName val="설계예산서"/>
      <sheetName val="부대내역"/>
      <sheetName val="2000전체분"/>
      <sheetName val="2000년1차"/>
      <sheetName val="제잡비.xls"/>
      <sheetName val="빗물받이(910-510-410)"/>
      <sheetName val="FB25JN"/>
      <sheetName val="DESIGN CRITERIA"/>
      <sheetName val="우배수"/>
      <sheetName val="내역1"/>
      <sheetName val="투수(정수위)"/>
      <sheetName val="조건표"/>
      <sheetName val="내역(한신APT)"/>
      <sheetName val="을지"/>
      <sheetName val="단가"/>
      <sheetName val="STEEL BOX 단면설계(SEC.8)"/>
      <sheetName val="BLOCK-4"/>
      <sheetName val="MAT"/>
      <sheetName val="설계산출표지"/>
      <sheetName val="실행내역서 "/>
      <sheetName val="공종별자재"/>
      <sheetName val="노무비단가"/>
      <sheetName val="HVAC"/>
      <sheetName val="하수급견적대비"/>
      <sheetName val="시설물일위"/>
      <sheetName val="수량집계"/>
      <sheetName val="총괄집계표"/>
      <sheetName val="공사개요"/>
      <sheetName val="3.바닥판설계"/>
      <sheetName val="산근1,2"/>
      <sheetName val="산출근거(9)"/>
      <sheetName val="3.하중계산"/>
      <sheetName val="단가산근"/>
      <sheetName val="INPUTDATA"/>
      <sheetName val="선수금,기성"/>
      <sheetName val="단가산출서"/>
      <sheetName val="관급자재단가내역"/>
      <sheetName val="품셈(기초)"/>
      <sheetName val="부재치수입력"/>
      <sheetName val="Sheet5"/>
      <sheetName val="MAT_N048"/>
      <sheetName val="교각계산"/>
      <sheetName val="5.모델링"/>
      <sheetName val="차액보증"/>
      <sheetName val="내역(2000년)"/>
      <sheetName val="H-PILE수량집계"/>
      <sheetName val="Excel"/>
      <sheetName val="설계명세서"/>
      <sheetName val="예산명세서"/>
      <sheetName val="자료입력"/>
      <sheetName val="용산1(해보)"/>
      <sheetName val="동측배후단지방향(상부)"/>
      <sheetName val="내역표지"/>
      <sheetName val="조명시설"/>
      <sheetName val="수량산출"/>
      <sheetName val="Summary"/>
      <sheetName val="갑지(추정)"/>
      <sheetName val="세원견적서"/>
      <sheetName val="집계표"/>
      <sheetName val="전문품의"/>
      <sheetName val="로우프"/>
      <sheetName val="현장관리비 산출내역"/>
      <sheetName val="96.12"/>
      <sheetName val="표지"/>
      <sheetName val="토공집계(rp)"/>
      <sheetName val="가시설단위수량"/>
      <sheetName val="공사기성부분세부내역서(1)"/>
      <sheetName val="99총공사내역서"/>
      <sheetName val="충주"/>
      <sheetName val="토공(우물통,기타) "/>
      <sheetName val="DATASPEC(VT1)"/>
      <sheetName val="1"/>
      <sheetName val="토목"/>
      <sheetName val="중갑지"/>
      <sheetName val="Budget"/>
      <sheetName val="간지"/>
      <sheetName val="시설물기초"/>
      <sheetName val="SLAB&quot;1&quot;"/>
      <sheetName val="98수문일위"/>
      <sheetName val="제출내역 (2)"/>
      <sheetName val="TEL"/>
      <sheetName val="INTRO."/>
      <sheetName val="직접공사비집계표_7"/>
      <sheetName val="공통가설_8"/>
      <sheetName val="기타시설"/>
      <sheetName val="판매시설"/>
      <sheetName val="아파트_9"/>
      <sheetName val="주민복지관"/>
      <sheetName val="지하주차장"/>
      <sheetName val="참조"/>
      <sheetName val="표지 (2)"/>
      <sheetName val="교대"/>
      <sheetName val="Tool"/>
      <sheetName val="자재"/>
      <sheetName val="토공연장"/>
      <sheetName val="제원"/>
      <sheetName val="자재 집계표"/>
      <sheetName val="찍기"/>
      <sheetName val="1_설계조건"/>
      <sheetName val="잡철물"/>
      <sheetName val="갑지"/>
      <sheetName val="주차구획선수량"/>
      <sheetName val="품셈TABLE"/>
      <sheetName val="정부노임단가"/>
      <sheetName val="000 단가"/>
      <sheetName val="몰탈재료산출"/>
      <sheetName val="cable-data"/>
      <sheetName val="각형맨홀"/>
      <sheetName val="1공구산출내역서"/>
      <sheetName val="노임"/>
      <sheetName val="3.3 사용성검토"/>
      <sheetName val="기본설정"/>
      <sheetName val="IW-LIST"/>
    </sheetNames>
    <sheetDataSet>
      <sheetData sheetId="0"/>
      <sheetData sheetId="1"/>
      <sheetData sheetId="2"/>
      <sheetData sheetId="3"/>
      <sheetData sheetId="4">
        <row r="1">
          <cell r="A1" t="str">
            <v>공       종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3.하중산정4.지지력"/>
      <sheetName val="원형1호맨홀토공수량"/>
      <sheetName val="DATA"/>
      <sheetName val="구조물철거타공정이월"/>
      <sheetName val="ABUT수량-A1"/>
      <sheetName val="DATE"/>
      <sheetName val="투찰"/>
      <sheetName val="집수정(600-700)"/>
      <sheetName val="우수받이연결관토공집계표"/>
      <sheetName val="현장관리비 산출내역"/>
      <sheetName val="공사비"/>
      <sheetName val="우수공"/>
      <sheetName val="6PILE  (돌출)"/>
      <sheetName val="맨홀수량산출"/>
      <sheetName val="예정(3)"/>
      <sheetName val="9GNG운반"/>
      <sheetName val="지장물C"/>
      <sheetName val="주현(해보)"/>
      <sheetName val="주현(영광)"/>
      <sheetName val="역T형(H=6.0) (2)"/>
      <sheetName val="Sheet1 (2)"/>
      <sheetName val="토공총괄표"/>
      <sheetName val="방음벽기초"/>
      <sheetName val="동원(3)"/>
      <sheetName val="Sheet1"/>
      <sheetName val="고창방향"/>
      <sheetName val="원형1호"/>
      <sheetName val="원형2호"/>
      <sheetName val="특수2호"/>
      <sheetName val="특수3호"/>
      <sheetName val="특수4호"/>
      <sheetName val="암거맨홀(차도측)"/>
      <sheetName val="우각부보강"/>
      <sheetName val="SG"/>
      <sheetName val="BLOCK(1)"/>
      <sheetName val="설계조건"/>
      <sheetName val="I一般比"/>
      <sheetName val="전체철근집계"/>
      <sheetName val="대로근거"/>
      <sheetName val="중로근거"/>
      <sheetName val="본관연장집계"/>
      <sheetName val="제수밸브조서"/>
      <sheetName val="역T형"/>
      <sheetName val="개거단위수량"/>
      <sheetName val="슬래브"/>
      <sheetName val="1.설계조건"/>
      <sheetName val="교대"/>
      <sheetName val="98NS-N"/>
      <sheetName val="제출내역 (2)"/>
      <sheetName val="D-623D"/>
      <sheetName val="단위수량"/>
      <sheetName val="시행후면적"/>
      <sheetName val="tggwan(mac)"/>
      <sheetName val="woo(mac)"/>
      <sheetName val="삼중벽PE관360˚콘크리트기초-단위수량"/>
      <sheetName val="날개벽"/>
      <sheetName val="바닥판(1)"/>
      <sheetName val="8.PILE  (돌출)"/>
      <sheetName val="토공"/>
      <sheetName val="음봉방향"/>
      <sheetName val="실행철강하도"/>
      <sheetName val="입상내역"/>
      <sheetName val="연결관산출조서"/>
      <sheetName val="주경기-오배수"/>
      <sheetName val="PW3"/>
      <sheetName val="PW4"/>
      <sheetName val="SC1"/>
      <sheetName val="도장수량(하1)"/>
      <sheetName val="주형"/>
      <sheetName val="날개벽(TYPE1)"/>
      <sheetName val="P-산#1-1(WOWA1)"/>
      <sheetName val="조명시설"/>
      <sheetName val="#REF"/>
      <sheetName val="인부신상자료"/>
      <sheetName val="간지"/>
      <sheetName val="토사(PE)"/>
      <sheetName val="바닥판"/>
      <sheetName val="제-노임"/>
      <sheetName val="제직재"/>
      <sheetName val="※참고자료※"/>
      <sheetName val="가도공"/>
      <sheetName val="금액내역서"/>
      <sheetName val="수량산출"/>
      <sheetName val="자료(통합)"/>
      <sheetName val="대상공사(조달청)"/>
      <sheetName val="PIPE내역(FCN)"/>
      <sheetName val="상 부"/>
      <sheetName val="장비집계"/>
      <sheetName val="관로조서"/>
      <sheetName val="관기초연장조서"/>
      <sheetName val="기둥(원형)"/>
      <sheetName val="교대(A1)"/>
      <sheetName val="(C)원내역"/>
      <sheetName val="Sheet2"/>
      <sheetName val="EP0618"/>
      <sheetName val="loading"/>
      <sheetName val="공사비예산서(토목분)"/>
      <sheetName val="단면 (2)"/>
      <sheetName val="배수공1"/>
      <sheetName val="INPUT"/>
      <sheetName val="데이터입력"/>
      <sheetName val="PIPE"/>
      <sheetName val="FLANGE"/>
      <sheetName val="VALVE"/>
      <sheetName val="벽계천~1"/>
      <sheetName val="집계표"/>
      <sheetName val="수로단위수량"/>
      <sheetName val="설계"/>
      <sheetName val="Requirement(Work Crew)"/>
      <sheetName val="원내역"/>
      <sheetName val="원가계산"/>
      <sheetName val="갑지"/>
      <sheetName val="내역서1"/>
      <sheetName val="FOOTING단면력"/>
      <sheetName val="Sheet17"/>
      <sheetName val="1. 설계조건 2.단면가정 3. 하중계산"/>
      <sheetName val="DATA 입력란"/>
      <sheetName val="날개벽수량표"/>
      <sheetName val="2.2.2입적표"/>
      <sheetName val="접속 SLAB,BRACKET 설계"/>
      <sheetName val="기초INPUT"/>
      <sheetName val="산출근거"/>
      <sheetName val="소도3교"/>
      <sheetName val="용수지선토적"/>
      <sheetName val="도로토적"/>
      <sheetName val="Foot"/>
      <sheetName val="대치판정"/>
      <sheetName val="N賃率-職"/>
      <sheetName val="S.중기사용료"/>
      <sheetName val="97노임단가"/>
      <sheetName val="입력란"/>
      <sheetName val="배수관산출"/>
      <sheetName val="집수A"/>
      <sheetName val="계수시트"/>
      <sheetName val="원가계산서"/>
      <sheetName val="토공정보"/>
      <sheetName val="CTEMCOST"/>
      <sheetName val="BI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본체"/>
      <sheetName val="단면력 집계표"/>
      <sheetName val="기초설계"/>
      <sheetName val="사용성검토"/>
      <sheetName val="우각부보강"/>
      <sheetName val="날개벽"/>
      <sheetName val="PARAPHET"/>
      <sheetName val="Sheet1"/>
      <sheetName val="우수공"/>
      <sheetName val="FOOTING단면력"/>
      <sheetName val="산출근거"/>
      <sheetName val="BID"/>
      <sheetName val="가도공"/>
      <sheetName val="말뚝지지력산정"/>
      <sheetName val="G.R300경비"/>
      <sheetName val="ABUT수량-A1"/>
      <sheetName val="직재"/>
      <sheetName val="터파기및재료"/>
      <sheetName val="내역서"/>
      <sheetName val="3BL공동구 수량"/>
      <sheetName val="연결관산출조서"/>
      <sheetName val="tggwan(mac)"/>
      <sheetName val="기계경비"/>
      <sheetName val="설계가"/>
      <sheetName val="suk(mac)"/>
      <sheetName val="실행철강하도"/>
      <sheetName val="수안보-MBR1"/>
      <sheetName val="역T형"/>
      <sheetName val="DATE"/>
      <sheetName val="INPUT"/>
      <sheetName val="ⴭⴭⴭⴭ"/>
      <sheetName val="2000년하반기"/>
      <sheetName val="품셈(기초)"/>
      <sheetName val="설계산출표지"/>
      <sheetName val="위치조서"/>
      <sheetName val="BOX-1510"/>
      <sheetName val="1.설계조건"/>
      <sheetName val="1.설계기준"/>
      <sheetName val="동물이~1"/>
      <sheetName val="차액보증"/>
      <sheetName val="날개벽수량표"/>
      <sheetName val="S0"/>
      <sheetName val="3련 BOX"/>
      <sheetName val="건축내역"/>
      <sheetName val="단가"/>
      <sheetName val="기본단가표"/>
      <sheetName val="MOTOR"/>
      <sheetName val="N賃率-職"/>
      <sheetName val="정부노임단가"/>
      <sheetName val="RangeObject"/>
      <sheetName val="8.PILE  (돌출)"/>
      <sheetName val="금액내역서"/>
      <sheetName val="Total"/>
      <sheetName val="DESIGN CRETERIA"/>
      <sheetName val="공정계획(내부계획25%,내부w.f)"/>
      <sheetName val="빗물받이(910-510-410)"/>
      <sheetName val="교각계산"/>
      <sheetName val="집수정(600-700)"/>
      <sheetName val="토사(PE)"/>
      <sheetName val="(A)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우각부보강"/>
      <sheetName val="연결관암거"/>
      <sheetName val="우수공"/>
      <sheetName val="연결관산출조서"/>
      <sheetName val="우수토실1"/>
      <sheetName val="가도공"/>
      <sheetName val="기기리스트"/>
      <sheetName val="형틀공사"/>
      <sheetName val="JUCKEYK"/>
      <sheetName val="산출근거"/>
      <sheetName val="TYPE-1"/>
      <sheetName val="죽전리수량산출서2"/>
      <sheetName val="DATE"/>
      <sheetName val="DATA"/>
      <sheetName val="계수시트"/>
      <sheetName val="원가계산서"/>
      <sheetName val="7.PILE  (돌출)"/>
      <sheetName val="일위대가목차"/>
      <sheetName val="원형1호맨홀토공수량"/>
      <sheetName val="기계경비"/>
      <sheetName val="우수"/>
      <sheetName val="C3"/>
      <sheetName val="Sheet1 (2)"/>
      <sheetName val="내역서"/>
      <sheetName val="4.2유효폭의 계산"/>
      <sheetName val="바닥판"/>
      <sheetName val="입력DATA"/>
      <sheetName val="슬래브"/>
      <sheetName val="터파기및재료"/>
      <sheetName val="교대시점"/>
      <sheetName val="단가"/>
      <sheetName val="ABUT수량-A1"/>
      <sheetName val="tggwan(mac)"/>
      <sheetName val="4.5 휨응력"/>
      <sheetName val="교각계산"/>
      <sheetName val="내역"/>
      <sheetName val="EQT-ESTN"/>
      <sheetName val="Sheet1"/>
      <sheetName val="이름정의"/>
      <sheetName val="아파트 "/>
      <sheetName val="산근1,2"/>
      <sheetName val="환율"/>
      <sheetName val="경계석"/>
      <sheetName val="토사(PE)"/>
      <sheetName val="INPUT"/>
      <sheetName val="지장물C"/>
      <sheetName val="1.설계조건"/>
      <sheetName val="설계명세서"/>
      <sheetName val="예산명세서"/>
      <sheetName val="자료입력"/>
      <sheetName val="설계조건"/>
      <sheetName val="표지"/>
      <sheetName val="말뚝지지력산정"/>
      <sheetName val="교각1"/>
      <sheetName val="설계가"/>
      <sheetName val="건축내역서"/>
      <sheetName val="집계표"/>
      <sheetName val="설비내역서"/>
      <sheetName val="전기내역서"/>
      <sheetName val="슬래브1"/>
      <sheetName val="정보"/>
      <sheetName val="중기사용료"/>
      <sheetName val="토목검측서"/>
      <sheetName val="list"/>
      <sheetName val="왕십리방향"/>
      <sheetName val="터널조도"/>
      <sheetName val="G.R300경비"/>
      <sheetName val="안정검토(온1)"/>
      <sheetName val="#REF"/>
      <sheetName val="전체철근집계"/>
      <sheetName val="Factor"/>
      <sheetName val="입찰내역서"/>
      <sheetName val="표지 (2)"/>
      <sheetName val="woo(mac)"/>
      <sheetName val="노임단가"/>
      <sheetName val="S0"/>
      <sheetName val="토목공사"/>
      <sheetName val="static.cal"/>
      <sheetName val="백호우계수"/>
      <sheetName val="원가계산서(변경)"/>
      <sheetName val="A"/>
      <sheetName val="도장수량(하1)"/>
      <sheetName val="주형"/>
      <sheetName val="동해title"/>
      <sheetName val="INDEX"/>
      <sheetName val="입찰결과보고"/>
      <sheetName val="제원.설계조건"/>
      <sheetName val="차액보증"/>
      <sheetName val="Baby일위대가"/>
      <sheetName val="견적조건"/>
      <sheetName val="구조물철거타공정이월"/>
      <sheetName val="일반부표"/>
      <sheetName val="수안보-MBR1"/>
      <sheetName val="신당동집계표"/>
      <sheetName val="맨홀수량"/>
      <sheetName val="대치판정"/>
      <sheetName val="SLAB"/>
      <sheetName val="집수정_600_700_"/>
      <sheetName val="(1)본선수량집계"/>
      <sheetName val="제출내역 (2)"/>
      <sheetName val="TYPE-B"/>
      <sheetName val="condition"/>
      <sheetName val="음봉방향"/>
      <sheetName val="역T형"/>
      <sheetName val="본체"/>
      <sheetName val="날개벽"/>
      <sheetName val="공기"/>
      <sheetName val="기둥(원형)"/>
      <sheetName val="기초공"/>
      <sheetName val="집계(세부총괄)"/>
      <sheetName val="입찰"/>
      <sheetName val="현경"/>
      <sheetName val="TOTAL_BOQ"/>
      <sheetName val="교대"/>
      <sheetName val="철근단면적"/>
      <sheetName val="아스콘포장(T=52_5CM)"/>
      <sheetName val="제수변실(1_40-1_50)"/>
      <sheetName val="대3류 "/>
      <sheetName val="공비대비"/>
      <sheetName val="우배수"/>
      <sheetName val="공종별자재"/>
      <sheetName val="횡배수공토공집계"/>
      <sheetName val="PIPE내역(FCN)"/>
      <sheetName val="수입"/>
      <sheetName val="DESIGN CRETERIA"/>
      <sheetName val="공정계획(내부계획25%,내부w.f)"/>
      <sheetName val="M-MG1"/>
      <sheetName val="DESIGN CRITERIA"/>
      <sheetName val="BID"/>
      <sheetName val="교각(P1)수량"/>
      <sheetName val="날개벽수량표"/>
      <sheetName val="FOOTING단면력"/>
      <sheetName val="ⴭⴭⴭⴭ"/>
      <sheetName val="9GNG운반"/>
      <sheetName val="관급자재단가내역"/>
      <sheetName val="수량산출"/>
      <sheetName val="구분표"/>
      <sheetName val="전기"/>
      <sheetName val="내역(정지)"/>
      <sheetName val="계정"/>
      <sheetName val="자료"/>
      <sheetName val="6m기존암거철거공"/>
      <sheetName val="아수배전(1회)"/>
      <sheetName val="위치조서"/>
      <sheetName val="Total"/>
      <sheetName val="케이슨산출근거(TYPE-A)"/>
      <sheetName val="1공구 건정토건 토공"/>
      <sheetName val="FCM"/>
      <sheetName val="8.PILE  (돌출)"/>
      <sheetName val="을지"/>
      <sheetName val="내역을"/>
      <sheetName val="사업추진일정"/>
      <sheetName val="토목착공이월"/>
      <sheetName val="출력용"/>
      <sheetName val="RangeObject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DATASPEC(VT1)"/>
      <sheetName val="기성집계"/>
      <sheetName val="INPUTDATA"/>
      <sheetName val="시청방향슬래브수량"/>
      <sheetName val="cable-data"/>
      <sheetName val="지수"/>
      <sheetName val="Sheet5"/>
      <sheetName val="횡배수관집계"/>
      <sheetName val="MAT"/>
      <sheetName val="단가대비표"/>
      <sheetName val="특수선일위대가"/>
      <sheetName val="2.대외공문"/>
      <sheetName val="단가조사"/>
      <sheetName val="6호기"/>
      <sheetName val="1,2공구원가계산서"/>
      <sheetName val="Sheet2"/>
      <sheetName val="시중노임단가"/>
      <sheetName val="노임"/>
      <sheetName val="투찰"/>
      <sheetName val="1NYS(당)"/>
      <sheetName val="코드"/>
      <sheetName val="본공사"/>
      <sheetName val="연결관조서"/>
      <sheetName val="적심사표"/>
      <sheetName val="공사비예산서(토목분)"/>
      <sheetName val="품셈(기초)"/>
      <sheetName val="배수공 내역서 적용수량"/>
      <sheetName val="Ⅱ.자재집계표"/>
      <sheetName val="갑지(추정)"/>
      <sheetName val="공사개요"/>
      <sheetName val="수량-양식"/>
      <sheetName val="6PILE  (돌출)"/>
      <sheetName val="대가수량"/>
      <sheetName val="종배수관"/>
      <sheetName val="guard(mac)"/>
      <sheetName val="산출내역서"/>
      <sheetName val="상부수량(1)"/>
      <sheetName val="견적서"/>
      <sheetName val="N賃率-職"/>
      <sheetName val="6.7.8.우물통"/>
      <sheetName val="도면자료제출일정"/>
      <sheetName val="식재인부"/>
      <sheetName val="남양구조시험동"/>
      <sheetName val="수목데이타"/>
      <sheetName val="공사개요 (2)"/>
      <sheetName val="매입세"/>
      <sheetName val="direct"/>
      <sheetName val="wage"/>
      <sheetName val="수리결과"/>
      <sheetName val="가로등내역서"/>
      <sheetName val="HVAC"/>
      <sheetName val="2000전체분"/>
      <sheetName val="2000년1차"/>
      <sheetName val="급여data"/>
      <sheetName val="2호맨홀공제수량"/>
      <sheetName val="CTEMCOST"/>
      <sheetName val="NP-총정리"/>
      <sheetName val="총괄집계표"/>
      <sheetName val="TARGET"/>
      <sheetName val="TOEC"/>
      <sheetName val="시점교대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집수정(600-700)"/>
      <sheetName val="우수공"/>
      <sheetName val="DATA"/>
      <sheetName val="우각부보강"/>
      <sheetName val="DATE"/>
      <sheetName val="교각계산"/>
      <sheetName val="이토변실(A3-LINE)"/>
      <sheetName val="연결관암거"/>
      <sheetName val="슬래브"/>
      <sheetName val="구조물철거타공정이월"/>
      <sheetName val="음봉방향"/>
      <sheetName val="BLOCK(1)"/>
      <sheetName val="상 부"/>
      <sheetName val="토공정보"/>
      <sheetName val="6PILE  (돌출)"/>
      <sheetName val="7.PILE  (돌출)"/>
      <sheetName val="코드표"/>
      <sheetName val="tggwan(mac)"/>
      <sheetName val="연결관산출조서"/>
      <sheetName val="단위수량"/>
      <sheetName val="가도공"/>
      <sheetName val="3.하중산정4.지지력"/>
      <sheetName val="ABUT수량-A1"/>
      <sheetName val="I一般比"/>
      <sheetName val="1.설계조건"/>
      <sheetName val="바닥판(1)"/>
      <sheetName val="날개벽"/>
      <sheetName val="Sheet1"/>
      <sheetName val="지장물C"/>
      <sheetName val="Factor"/>
      <sheetName val="목차"/>
      <sheetName val="인부신상자료"/>
      <sheetName val="H-PILE수량집계"/>
      <sheetName val="교각1"/>
      <sheetName val="N賃率-職"/>
      <sheetName val="수량산출"/>
      <sheetName val="woo(mac)"/>
      <sheetName val="터파기및재료"/>
      <sheetName val="토공집계"/>
      <sheetName val="밸브설치"/>
      <sheetName val="예정(3)"/>
      <sheetName val="집계표"/>
      <sheetName val="G.R300경비"/>
      <sheetName val="원내역"/>
      <sheetName val="개거단위수량"/>
      <sheetName val="산출근거"/>
      <sheetName val="토공총괄표"/>
      <sheetName val="3BL공동구 수량"/>
      <sheetName val="제출내역 (2)"/>
      <sheetName val="횡배수관집현황(2공구)"/>
      <sheetName val="CTEMCOST"/>
      <sheetName val="6호기"/>
      <sheetName val="단가 및 재료비"/>
      <sheetName val="중기사용료산출근거"/>
      <sheetName val="MAT_N048"/>
      <sheetName val="입력DATA"/>
      <sheetName val="바닥판"/>
      <sheetName val="단위중량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☞①공사명입력표지출력"/>
      <sheetName val="설계서"/>
      <sheetName val="(1)★건축원가(요율조정은이곳에서)★"/>
      <sheetName val="원형1호맨홀토공수량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(3)"/>
      <sheetName val="구조물공사집계표"/>
      <sheetName val="옹벽평균연장"/>
      <sheetName val="옹벽(집계)"/>
      <sheetName val="옹벽(단위)"/>
      <sheetName val="공동구(집계)"/>
      <sheetName val="공동구(단위)"/>
      <sheetName val="H-PILE수량집계"/>
      <sheetName val="ABUT수량-A1"/>
      <sheetName val="개산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  <sheetName val="H-PILE수량집계"/>
      <sheetName val="거래처목록"/>
      <sheetName val="관리코드"/>
      <sheetName val="원형1호맨홀토공수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  <sheetName val="파일의이용"/>
      <sheetName val="산출근거"/>
      <sheetName val="연결관암거"/>
      <sheetName val="2호맨홀공제수량"/>
      <sheetName val="계수시트"/>
      <sheetName val="기계경비(시간당)"/>
      <sheetName val="램머"/>
      <sheetName val="1차 내역서"/>
      <sheetName val="공사기본내용입력"/>
      <sheetName val="계양가시설"/>
      <sheetName val="토사(PE)"/>
      <sheetName val="Sheet1 (2)"/>
      <sheetName val="TOTAL_BOQ"/>
      <sheetName val="일위대가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2호맨홀공제수량"/>
      <sheetName val="부대tu"/>
      <sheetName val="구조물공"/>
      <sheetName val="부대공"/>
      <sheetName val="배수공"/>
      <sheetName val="토공"/>
      <sheetName val="포장공"/>
      <sheetName val="내역"/>
      <sheetName val="연결임시"/>
      <sheetName val="구조물"/>
      <sheetName val="계수시트"/>
      <sheetName val="토공(우물통,기타) "/>
      <sheetName val="구역화물"/>
      <sheetName val="단가일람"/>
      <sheetName val="실행철강하도"/>
      <sheetName val="차액보증"/>
      <sheetName val="수량산출"/>
      <sheetName val="일위대가(1)"/>
      <sheetName val="조명시설"/>
      <sheetName val="총괄표"/>
      <sheetName val="개요"/>
      <sheetName val="G.R300경비"/>
      <sheetName val="GI-LIST"/>
      <sheetName val="TOTAL_BOQ"/>
      <sheetName val="국내조달(통합-1)"/>
      <sheetName val="내역서(교량)전체"/>
      <sheetName val="경산"/>
      <sheetName val="대신2차총괄"/>
      <sheetName val="4.2.1 마루높이 검토"/>
      <sheetName val="용소리교"/>
      <sheetName val="교량하부공"/>
      <sheetName val="3-2PS"/>
      <sheetName val="Sheet1"/>
      <sheetName val="Sheet1 (2)"/>
      <sheetName val="DATE"/>
      <sheetName val="부대내역"/>
      <sheetName val="기초공"/>
      <sheetName val="기둥(원형)"/>
      <sheetName val="석축설면"/>
      <sheetName val="법면단"/>
      <sheetName val="관로토공"/>
      <sheetName val="토사(PE)"/>
      <sheetName val="파일의이용"/>
      <sheetName val="산출근거"/>
      <sheetName val="연결관연장산출"/>
      <sheetName val="Macro(전기)"/>
      <sheetName val="우수das자료"/>
      <sheetName val="우수관로토공"/>
      <sheetName val="8.PILE  (돌출)"/>
      <sheetName val="APT"/>
      <sheetName val="guard(mac)"/>
      <sheetName val="우수관"/>
      <sheetName val="1호인버트수량"/>
      <sheetName val="맨홀수량산출"/>
      <sheetName val="#REF"/>
      <sheetName val="설계조건"/>
      <sheetName val="안정계산"/>
      <sheetName val="단면검토"/>
      <sheetName val="input"/>
      <sheetName val="A1"/>
      <sheetName val="맨홀수량산출(A-LINE)"/>
      <sheetName val="집수정(600-700)"/>
      <sheetName val="1.설계조건"/>
      <sheetName val="가시설단위수량"/>
      <sheetName val="SORCE1"/>
      <sheetName val="단위수량"/>
      <sheetName val="모래기초 (2)"/>
      <sheetName val="단위목록"/>
      <sheetName val="일위대가목록"/>
      <sheetName val="자재단가"/>
      <sheetName val="기계경비목록"/>
      <sheetName val="노임단가"/>
      <sheetName val="설치공사비"/>
      <sheetName val="슬래브"/>
      <sheetName val="값"/>
      <sheetName val="NYS"/>
      <sheetName val="6PILE  (돌출)"/>
      <sheetName val="물가대비표"/>
      <sheetName val="교육종류"/>
      <sheetName val="설계명세서"/>
      <sheetName val="투찰금액"/>
      <sheetName val="구간산출"/>
      <sheetName val="표지"/>
      <sheetName val="용역비내역-진짜"/>
      <sheetName val="견적의뢰"/>
      <sheetName val="기계경비(시간당)"/>
      <sheetName val="램머"/>
      <sheetName val="2@ BOX"/>
      <sheetName val="직접인건비"/>
      <sheetName val="용수량(생활용수)"/>
      <sheetName val="공구"/>
      <sheetName val="PRESS공사(을)"/>
      <sheetName val="공사현황(을)"/>
      <sheetName val="안정성검토"/>
      <sheetName val="하중계산"/>
      <sheetName val="설계기준"/>
      <sheetName val="내역서"/>
      <sheetName val="b_balju"/>
      <sheetName val="집계표"/>
      <sheetName val="수량집계"/>
      <sheetName val="이름관리1"/>
      <sheetName val="입력"/>
      <sheetName val="계약단가입력"/>
      <sheetName val="에너지요금"/>
      <sheetName val="측구공"/>
      <sheetName val="날개벽수량표"/>
      <sheetName val="아스팔트 포장총괄집계표"/>
      <sheetName val="인건비 "/>
      <sheetName val="공종"/>
      <sheetName val="실행내역서"/>
      <sheetName val="3.3"/>
      <sheetName val="#3_일위대가목록"/>
      <sheetName val="실행간접비용"/>
      <sheetName val="구조물철거타공정이월"/>
      <sheetName val="1062-X방향 "/>
      <sheetName val="산출내역서집계표"/>
      <sheetName val="나.설계조건"/>
      <sheetName val="DATA 입력란"/>
      <sheetName val="1. 설계조건 2.단면가정 3. 하중계산"/>
      <sheetName val="Sheet2"/>
      <sheetName val="Total"/>
      <sheetName val="총괄"/>
      <sheetName val="분개내역서 (2000년도 )"/>
      <sheetName val="사진내용 입력"/>
      <sheetName val="9GNG운반"/>
      <sheetName val="내역서01"/>
      <sheetName val="anchor"/>
      <sheetName val="복공및주형(수직)"/>
      <sheetName val="청주(철골발주의뢰서)"/>
      <sheetName val="상반기손익차2총괄"/>
      <sheetName val="21301동"/>
      <sheetName val="학생내역"/>
      <sheetName val="유림총괄"/>
      <sheetName val="1~9 하중계산"/>
      <sheetName val="조도"/>
      <sheetName val="기별(종합)"/>
      <sheetName val="단가산출서"/>
      <sheetName val="woo(mac)"/>
      <sheetName val="TYPE-A"/>
      <sheetName val="물가시세"/>
      <sheetName val="4차원가계산서"/>
      <sheetName val="실행"/>
      <sheetName val="DOWEL(SLAB상)"/>
      <sheetName val="단위중량"/>
      <sheetName val="보차도경계석"/>
      <sheetName val="맨홀토공"/>
      <sheetName val="우수공"/>
      <sheetName val="빗물받이(910-510-410)"/>
      <sheetName val="테이블"/>
      <sheetName val="기계경비"/>
      <sheetName val="BOX"/>
      <sheetName val="밸브설치"/>
      <sheetName val="위치"/>
      <sheetName val="설계내역서"/>
      <sheetName val="설계단가"/>
      <sheetName val="200111"/>
      <sheetName val="일위대가"/>
      <sheetName val="단중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표준대가"/>
      <sheetName val="공사원가계산서"/>
      <sheetName val="총괄내역서"/>
      <sheetName val="내역서"/>
      <sheetName val="시설구조일위대가 "/>
      <sheetName val="기초대가"/>
      <sheetName val="단가조사표"/>
      <sheetName val="지주,비료"/>
      <sheetName val="수량산출서"/>
      <sheetName val="Sheet3"/>
      <sheetName val="Sheet2 (4)"/>
      <sheetName val="Sheet2 (5)"/>
      <sheetName val="Sheet2 (6)"/>
      <sheetName val="건축내역"/>
      <sheetName val="노무단가"/>
      <sheetName val="개소별수량산출"/>
      <sheetName val="노무비"/>
      <sheetName val="코드표"/>
      <sheetName val="노임단가"/>
      <sheetName val="견적서"/>
      <sheetName val="설계내역(당초)"/>
      <sheetName val="변경도급"/>
      <sheetName val="겉장"/>
      <sheetName val="기성검사원"/>
      <sheetName val="표지"/>
      <sheetName val="갑지"/>
      <sheetName val="원가"/>
      <sheetName val="건축"/>
      <sheetName val="토목"/>
      <sheetName val="냉천부속동"/>
      <sheetName val="실행대비"/>
      <sheetName val="공조기"/>
      <sheetName val="내역"/>
      <sheetName val="단가표"/>
      <sheetName val="수목데이타 "/>
      <sheetName val="제출내역 (2)"/>
      <sheetName val="BID"/>
      <sheetName val="96노임기준"/>
      <sheetName val="진주방향"/>
      <sheetName val="마산방향"/>
      <sheetName val="마산방향철근집계"/>
      <sheetName val="토사(PE)"/>
      <sheetName val="대로근거"/>
      <sheetName val="중로근거"/>
      <sheetName val="수량산출"/>
      <sheetName val="가압장구체수량산출서"/>
      <sheetName val="DATE"/>
      <sheetName val="일위대가"/>
      <sheetName val="단위당일위대가"/>
      <sheetName val="중기사용료산출근거"/>
      <sheetName val="단가 및 재료비"/>
      <sheetName val="종배수관(신)"/>
      <sheetName val="자료입력"/>
      <sheetName val="피벗테이블데이터분석"/>
      <sheetName val="적용단위길이"/>
      <sheetName val="설계서을"/>
      <sheetName val="인부노임"/>
      <sheetName val="49단가"/>
      <sheetName val="49산출"/>
      <sheetName val="저수호안내역(변경예정)"/>
      <sheetName val="토공사"/>
      <sheetName val="현장관리비"/>
      <sheetName val="철탑"/>
      <sheetName val="제철"/>
      <sheetName val="경산"/>
      <sheetName val="1.내역(청.하역장전등)"/>
      <sheetName val="참조자료"/>
      <sheetName val="노임이"/>
      <sheetName val="A"/>
      <sheetName val="9811"/>
      <sheetName val="종배수관면벽신"/>
      <sheetName val="SORCE1"/>
      <sheetName val="비탈면보호공수량산출"/>
      <sheetName val="ⴭⴭⴭⴭⴭ"/>
      <sheetName val="터파기및재료"/>
      <sheetName val="남대문빌딩"/>
      <sheetName val="6공구(당초)"/>
      <sheetName val="견"/>
      <sheetName val="자재단가"/>
      <sheetName val="을지"/>
      <sheetName val="내역서(기계)"/>
      <sheetName val="노단"/>
      <sheetName val="2000년1차"/>
      <sheetName val="입찰안"/>
      <sheetName val="돈암사업"/>
      <sheetName val="기계경비(시간당)"/>
      <sheetName val="램머"/>
      <sheetName val="하수급견적대비"/>
      <sheetName val="기초일위"/>
      <sheetName val="시설일위"/>
      <sheetName val="조명일위"/>
      <sheetName val="TRE TABLE"/>
      <sheetName val="청천내"/>
      <sheetName val="비교1"/>
      <sheetName val="구조물공"/>
      <sheetName val="부대공"/>
      <sheetName val="배수공"/>
      <sheetName val="토공"/>
      <sheetName val="포장공"/>
      <sheetName val="시중노임(공사)"/>
      <sheetName val="토공A"/>
      <sheetName val="업체별기성내역"/>
      <sheetName val="올림픽미술관"/>
      <sheetName val="설계내역"/>
      <sheetName val="총괄표"/>
      <sheetName val="골조시행"/>
      <sheetName val="공정집계_국별"/>
      <sheetName val="경비"/>
      <sheetName val="설계명세서"/>
      <sheetName val="품셈표"/>
      <sheetName val="공통가설"/>
      <sheetName val="집계표"/>
      <sheetName val="데이타"/>
      <sheetName val="구조물공1"/>
      <sheetName val="DATA 입력란"/>
      <sheetName val="1. 설계조건 2.단면가정 3. 하중계산"/>
      <sheetName val="변경품셈총괄"/>
      <sheetName val="시설구조일위대가_"/>
      <sheetName val="Sheet2_(4)"/>
      <sheetName val="Sheet2_(5)"/>
      <sheetName val="Sheet2_(6)"/>
      <sheetName val="수목데이타_"/>
      <sheetName val="단가_및_재료비"/>
      <sheetName val="시설구조일위대가_1"/>
      <sheetName val="Sheet2_(4)1"/>
      <sheetName val="Sheet2_(5)1"/>
      <sheetName val="Sheet2_(6)1"/>
      <sheetName val="수목데이타_1"/>
      <sheetName val="단가_및_재료비1"/>
      <sheetName val="36단가"/>
      <sheetName val="36수량"/>
      <sheetName val="산출금액내역"/>
      <sheetName val="실행내역 "/>
      <sheetName val="납부서"/>
      <sheetName val="철콘공사"/>
      <sheetName val="간선계산"/>
      <sheetName val="날개벽"/>
      <sheetName val="단위수량"/>
      <sheetName val="금융비용"/>
      <sheetName val="제경비율"/>
      <sheetName val="2.냉난방설비공사"/>
      <sheetName val="7.자동제어공사"/>
      <sheetName val="예산명세서"/>
      <sheetName val="대비"/>
      <sheetName val="주소록"/>
      <sheetName val="일반관리비"/>
      <sheetName val="일위대가표"/>
      <sheetName val="Config"/>
      <sheetName val="R&amp;D"/>
      <sheetName val="토적집계"/>
      <sheetName val="내역(토목)"/>
      <sheetName val="내역분기"/>
      <sheetName val="남양주부대"/>
      <sheetName val="자동차폐수처리장"/>
      <sheetName val="신당동집계표"/>
      <sheetName val="총 괄 표"/>
      <sheetName val="인건비"/>
      <sheetName val="단가"/>
      <sheetName val="기안"/>
      <sheetName val="변경1총괄"/>
      <sheetName val="일위"/>
      <sheetName val="노무비 "/>
      <sheetName val="공사요율"/>
      <sheetName val="wall"/>
      <sheetName val="Front"/>
      <sheetName val="기본DATA"/>
      <sheetName val="수금계획"/>
      <sheetName val="제안서입력"/>
      <sheetName val="절감계산"/>
      <sheetName val="보할"/>
      <sheetName val="본문"/>
      <sheetName val="2.대외공문"/>
      <sheetName val="노임"/>
      <sheetName val="인원계획-미화"/>
      <sheetName val="우수받이"/>
      <sheetName val="기계내역"/>
      <sheetName val="소비자가"/>
      <sheetName val="일위대가표 "/>
      <sheetName val="Customer Databas"/>
      <sheetName val="경비2내역"/>
      <sheetName val="06 일위대가목록"/>
      <sheetName val="2003상반기노임기준"/>
      <sheetName val="자료"/>
      <sheetName val="중기조종사 단위단가"/>
      <sheetName val="관급자재대"/>
      <sheetName val="을"/>
      <sheetName val="주방"/>
      <sheetName val="주공기준"/>
      <sheetName val="내역서01"/>
      <sheetName val=" 내역"/>
      <sheetName val="투찰추정"/>
      <sheetName val="준검 내역서"/>
      <sheetName val="단가산출"/>
      <sheetName val="슬래브"/>
      <sheetName val="시실누(모) "/>
      <sheetName val="현우실적"/>
      <sheetName val="기본단가"/>
      <sheetName val="사급자재"/>
      <sheetName val="노집"/>
      <sheetName val="재집"/>
      <sheetName val="수목데이타"/>
      <sheetName val="지급자재"/>
      <sheetName val="공조기휀"/>
      <sheetName val="AHU집계"/>
      <sheetName val="갑지(요약)"/>
      <sheetName val="11.닥트설치공사(bm)"/>
      <sheetName val="회로내역(승인)"/>
      <sheetName val="#REF"/>
      <sheetName val="MATERIAL"/>
      <sheetName val="암거단위-1련"/>
      <sheetName val="Sheet15"/>
      <sheetName val="기초목"/>
      <sheetName val="admin"/>
      <sheetName val="2호맨홀공제수량"/>
      <sheetName val="98수문일위"/>
      <sheetName val="수량인공"/>
      <sheetName val="소일위대가코드표"/>
      <sheetName val="01"/>
      <sheetName val="Sheet1"/>
      <sheetName val="공사비증감"/>
      <sheetName val="설계"/>
      <sheetName val="토공계산서(부체도로)"/>
      <sheetName val="급여조견표"/>
      <sheetName val="정공공사"/>
      <sheetName val="열린교실"/>
      <sheetName val="FRP PIPING 일위대가"/>
      <sheetName val="상반기손익차2총괄"/>
      <sheetName val="유림골조"/>
      <sheetName val="보도공제면적"/>
      <sheetName val="개요"/>
      <sheetName val="현장관리"/>
      <sheetName val="단가조사"/>
      <sheetName val="수곡내역"/>
      <sheetName val="98지급계획"/>
      <sheetName val="TEL"/>
      <sheetName val="대여현황"/>
      <sheetName val="hvac(제어동)"/>
      <sheetName val="변경내역"/>
      <sheetName val="6호기"/>
      <sheetName val="소방기계"/>
      <sheetName val="차액보증"/>
      <sheetName val="건축공사 집계표"/>
      <sheetName val="골조"/>
      <sheetName val="AL공사(원)"/>
      <sheetName val="공사개요"/>
      <sheetName val="현장청취복명서"/>
      <sheetName val="정부노임단가"/>
      <sheetName val="반응조"/>
      <sheetName val="DB"/>
      <sheetName val="1.설계기준"/>
      <sheetName val="전산망"/>
      <sheetName val="금액내역서"/>
      <sheetName val="현장관리비 산출내역"/>
      <sheetName val="기본1"/>
      <sheetName val="수정일위대가"/>
      <sheetName val="설비"/>
      <sheetName val="건설기계사용료"/>
      <sheetName val="공사설명서외"/>
      <sheetName val="산출기준자료"/>
      <sheetName val="말뚝지지력산정"/>
      <sheetName val="횡배수관"/>
      <sheetName val="교통대책내역"/>
      <sheetName val="참조"/>
      <sheetName val="하자항목"/>
      <sheetName val="법면"/>
      <sheetName val="배수공1"/>
      <sheetName val="중기일위대가"/>
      <sheetName val="부대공Ⅱ"/>
      <sheetName val="단면가정"/>
      <sheetName val="COST"/>
      <sheetName val="Sheet9"/>
      <sheetName val="원가계산서"/>
      <sheetName val="효성CB 1P기초"/>
      <sheetName val="단가(전기)"/>
      <sheetName val="난간벽단위"/>
      <sheetName val="2설계 (웅촌고연)"/>
      <sheetName val="참고자료"/>
      <sheetName val="ABUT수량-A1"/>
      <sheetName val="단가산출2"/>
      <sheetName val="단가산출1"/>
      <sheetName val="공제구간조서"/>
      <sheetName val="b_balju_cho"/>
      <sheetName val="NYS"/>
      <sheetName val="조명시설"/>
      <sheetName val="산근목록"/>
      <sheetName val="중기경비목록"/>
      <sheetName val="관로공사"/>
      <sheetName val="토공(우물통,기타) "/>
      <sheetName val="건설기계경비산정조견표"/>
      <sheetName val="연결임시"/>
      <sheetName val="임대계획"/>
      <sheetName val="archi(본사)"/>
      <sheetName val="갑지(추정)"/>
      <sheetName val="unitpric"/>
      <sheetName val="신림자금"/>
      <sheetName val="1.취수장"/>
      <sheetName val="인건비 "/>
      <sheetName val="소방"/>
      <sheetName val="XL4Poppy"/>
      <sheetName val="본공사"/>
      <sheetName val="슬래브산식"/>
      <sheetName val="실행내역"/>
      <sheetName val="MOTOR"/>
      <sheetName val="고창터널(고창방향)"/>
      <sheetName val="금광1터널"/>
      <sheetName val="내역1"/>
      <sheetName val="내역2"/>
      <sheetName val="ITEM"/>
      <sheetName val="내역단가"/>
      <sheetName val="일위단가"/>
      <sheetName val="9902"/>
      <sheetName val="교량하부공"/>
      <sheetName val="Sheet4"/>
      <sheetName val="월별손익"/>
      <sheetName val="견적업체"/>
      <sheetName val="예총"/>
      <sheetName val="노견단위수량"/>
      <sheetName val="Macro1"/>
      <sheetName val="조명율표"/>
      <sheetName val="일위대가(가설)"/>
      <sheetName val="접지수량"/>
      <sheetName val="평가데이터"/>
      <sheetName val="2.1  노무비 평균단가산출"/>
      <sheetName val="설계산출표지"/>
      <sheetName val="원가계산서(공사)"/>
      <sheetName val="2000전체분"/>
      <sheetName val="시점부교대"/>
      <sheetName val="b_balju"/>
      <sheetName val="식재가격"/>
      <sheetName val="식재총괄"/>
      <sheetName val="일위목록"/>
      <sheetName val="건설산출"/>
      <sheetName val="21301동"/>
      <sheetName val="Total"/>
      <sheetName val="2. 공원조도"/>
      <sheetName val="말고개터널조명전압강하"/>
      <sheetName val="22단가"/>
      <sheetName val="22산출"/>
      <sheetName val="S0"/>
      <sheetName val="세원견적서"/>
      <sheetName val="물집"/>
      <sheetName val="2004,상노임"/>
      <sheetName val="TOTAL_BOQ"/>
      <sheetName val="C3"/>
      <sheetName val="가도공"/>
      <sheetName val="단가산출목록표"/>
      <sheetName val="Y-WORK"/>
      <sheetName val="원가계산서(남측)"/>
      <sheetName val="입력"/>
      <sheetName val="공량산출"/>
      <sheetName val="산출기초조사서"/>
      <sheetName val="일위대가표(DEEP)"/>
      <sheetName val="월현황(내자)"/>
      <sheetName val="단가비교"/>
      <sheetName val="건설기계손료"/>
      <sheetName val="전체내역"/>
      <sheetName val="협조전"/>
      <sheetName val="노무비단가"/>
      <sheetName val="APT"/>
      <sheetName val="1.설계조건"/>
      <sheetName val="steel data sheet"/>
      <sheetName val="총괄메뉴"/>
      <sheetName val="코드"/>
      <sheetName val="경상직원"/>
      <sheetName val="횡배수관토공수량"/>
      <sheetName val="아스팔트 포장총괄집계표"/>
      <sheetName val="심사공종"/>
      <sheetName val="보고"/>
      <sheetName val="RE9604"/>
      <sheetName val="식재일위"/>
      <sheetName val="2000노임기준"/>
      <sheetName val="식재일위대가"/>
      <sheetName val="인사자료총집계"/>
      <sheetName val="변경내역서"/>
      <sheetName val="계수시트"/>
      <sheetName val="99노임기준"/>
      <sheetName val="G.R300경비"/>
      <sheetName val="내역금액적용"/>
      <sheetName val="비목코드"/>
      <sheetName val="여부구분"/>
      <sheetName val="마감물량 "/>
      <sheetName val="견적공통"/>
      <sheetName val="16-1"/>
      <sheetName val="진천생산"/>
      <sheetName val="분개장"/>
      <sheetName val="00년도"/>
      <sheetName val="공장"/>
      <sheetName val="회사정보"/>
      <sheetName val="품목납기"/>
      <sheetName val="매출현황"/>
      <sheetName val="빙설계"/>
      <sheetName val="토목주소"/>
      <sheetName val="기성내역1"/>
      <sheetName val="부표총괄"/>
      <sheetName val="메인거더-크로스빔200연결부"/>
      <sheetName val="조내역"/>
      <sheetName val="현장별계약현황('98.10.31)"/>
      <sheetName val="공종목록표"/>
      <sheetName val="파일의이용"/>
      <sheetName val="기별월별손익"/>
      <sheetName val="대가목록"/>
      <sheetName val="단위단가"/>
      <sheetName val="설계내역서"/>
      <sheetName val="내역서(가중치)"/>
      <sheetName val="OE"/>
      <sheetName val="File_관급"/>
      <sheetName val="공정집계"/>
      <sheetName val="급수공사"/>
      <sheetName val="노임목록"/>
      <sheetName val="식재품셈"/>
      <sheetName val="식재인부"/>
      <sheetName val="GLST"/>
      <sheetName val="제잡비 산출내역(실적공사비)"/>
      <sheetName val="건축2"/>
      <sheetName val="차수"/>
      <sheetName val="수입"/>
      <sheetName val="공문"/>
      <sheetName val="견적"/>
      <sheetName val="매입가격"/>
      <sheetName val="물량내역서"/>
      <sheetName val="기준"/>
      <sheetName val="DATA"/>
      <sheetName val="단위세대물량"/>
      <sheetName val="일위집계(기존)"/>
      <sheetName val="투찰금액"/>
      <sheetName val="비품(94이전)"/>
      <sheetName val="월간인력"/>
      <sheetName val="9-1차이내역"/>
      <sheetName val="BOQ건축"/>
      <sheetName val="지하층LOAD"/>
      <sheetName val="원두제2접속옹벽 시점쪽"/>
      <sheetName val="A갑지"/>
      <sheetName val="3.공통공사대비"/>
      <sheetName val="982월원안"/>
      <sheetName val="2공구산출내역"/>
      <sheetName val="Instructions"/>
      <sheetName val="화전내"/>
      <sheetName val="기존단가 (2)"/>
      <sheetName val="노임단가표"/>
      <sheetName val="PI"/>
      <sheetName val="가설"/>
      <sheetName val="아파트"/>
      <sheetName val="JA8-4"/>
      <sheetName val="단위세대 개요"/>
      <sheetName val="データ"/>
      <sheetName val="지주토목내역서"/>
      <sheetName val="산수배수"/>
      <sheetName val="교대시점"/>
      <sheetName val="직노"/>
      <sheetName val="공사가격내역서"/>
      <sheetName val="cost9801"/>
      <sheetName val="COVER"/>
      <sheetName val="DATA 입력부"/>
      <sheetName val="관로토공"/>
      <sheetName val="배선DATA"/>
      <sheetName val="설계예산서"/>
      <sheetName val="도급"/>
      <sheetName val="내2"/>
      <sheetName val="시설물일위"/>
      <sheetName val="공사설계서"/>
      <sheetName val="N賃率-職"/>
      <sheetName val="장비선정(냉난방)"/>
      <sheetName val="인제내역"/>
      <sheetName val="암거 제원표"/>
      <sheetName val="9509"/>
      <sheetName val="단위일위"/>
      <sheetName val="cable산출"/>
      <sheetName val="제경비"/>
      <sheetName val="토공산근"/>
      <sheetName val="플랜트 설치"/>
      <sheetName val="계정"/>
      <sheetName val="단위중량"/>
      <sheetName val="견적 (2)"/>
      <sheetName val="Chart1"/>
      <sheetName val="ser"/>
      <sheetName val="첨부1-1"/>
      <sheetName val="적용단가"/>
      <sheetName val="도급내역"/>
      <sheetName val="재노경"/>
      <sheetName val="기성(6)"/>
      <sheetName val="변경총괄표"/>
      <sheetName val="타견적(을)"/>
      <sheetName val="이름표지정"/>
      <sheetName val="관급"/>
      <sheetName val="자재단가표"/>
      <sheetName val="형강단중집계"/>
      <sheetName val="단중표"/>
      <sheetName val="기성내역서표지"/>
      <sheetName val="적용단가표"/>
      <sheetName val="노임05상"/>
      <sheetName val="base"/>
      <sheetName val="일위대가 (100%)"/>
      <sheetName val="국내조달(통합-1)"/>
      <sheetName val="토공(완충)"/>
      <sheetName val="EJ"/>
      <sheetName val="몸체(460×600)"/>
      <sheetName val="집계"/>
      <sheetName val="Sheet5"/>
      <sheetName val="날개벽수량표"/>
      <sheetName val="XLR_NoRangeSheet"/>
      <sheetName val="일반"/>
      <sheetName val="현금"/>
      <sheetName val="ELECTRIC"/>
      <sheetName val="산출"/>
      <sheetName val="상가분양"/>
      <sheetName val="상부공"/>
      <sheetName val="22수량"/>
      <sheetName val="JUCKEYK"/>
      <sheetName val="명세서"/>
      <sheetName val="적산산출"/>
      <sheetName val="자재비산출"/>
      <sheetName val="운용비산출"/>
      <sheetName val="증감대비"/>
      <sheetName val="설계명세"/>
      <sheetName val="공사비명세서"/>
      <sheetName val="교각별수량"/>
      <sheetName val="부안일위"/>
      <sheetName val="일위대가목록"/>
      <sheetName val="수량집계"/>
      <sheetName val="조도계산"/>
      <sheetName val="낙찰표"/>
      <sheetName val="노무"/>
      <sheetName val="Sheet1 (2)"/>
      <sheetName val="화재 탐지 설비"/>
      <sheetName val="캔개발배경"/>
      <sheetName val="시장"/>
      <sheetName val="일정표"/>
      <sheetName val="우배수"/>
      <sheetName val="제잡비(본선)"/>
      <sheetName val="프랜트면허"/>
      <sheetName val="내역서 제출"/>
      <sheetName val="WORK"/>
      <sheetName val="존4"/>
      <sheetName val="확정설계"/>
      <sheetName val="실행철강하도"/>
      <sheetName val="물량master"/>
      <sheetName val="ECOD10"/>
      <sheetName val="부대내역"/>
      <sheetName val="선장방향"/>
      <sheetName val="2000년 공정표"/>
      <sheetName val="3.3"/>
      <sheetName val="Sheet2"/>
      <sheetName val="토공유동표"/>
      <sheetName val="일위(토,포,부)"/>
      <sheetName val="기계경비"/>
      <sheetName val="공구"/>
      <sheetName val="석축설면"/>
      <sheetName val="법면단"/>
      <sheetName val="내역표지"/>
      <sheetName val="H=2.0m"/>
      <sheetName val="계약내역(2)"/>
      <sheetName val="자단"/>
      <sheetName val="수완하도"/>
      <sheetName val="김포내역"/>
      <sheetName val="내역서(교량)전체"/>
      <sheetName val="울산자금"/>
      <sheetName val="조건"/>
      <sheetName val="초기화면"/>
      <sheetName val="데이터"/>
      <sheetName val="골막이(야매)"/>
      <sheetName val="401"/>
      <sheetName val="요율"/>
      <sheetName val="AC포장수량"/>
      <sheetName val="설계내역2"/>
      <sheetName val="수설"/>
      <sheetName val="공주-교대(A1)"/>
      <sheetName val="용산1(해보)"/>
      <sheetName val="SULKEA"/>
      <sheetName val="기초단가"/>
      <sheetName val="시설구조일위대가_2"/>
      <sheetName val="Sheet2_(4)2"/>
      <sheetName val="Sheet2_(5)2"/>
      <sheetName val="Sheet2_(6)2"/>
      <sheetName val="수목데이타_2"/>
      <sheetName val="단가_및_재료비2"/>
      <sheetName val="실행내역_"/>
      <sheetName val="1_내역(청_하역장전등)"/>
      <sheetName val="일위대가표_"/>
      <sheetName val="TRE_TABLE"/>
      <sheetName val="Customer_Databas"/>
      <sheetName val="2_냉난방설비공사"/>
      <sheetName val="7_자동제어공사"/>
      <sheetName val="제출내역_(2)"/>
      <sheetName val="준검_내역서"/>
      <sheetName val="2_대외공문"/>
      <sheetName val="시실누(모)_"/>
      <sheetName val="중기조종사_단위단가"/>
      <sheetName val="DATA_입력란"/>
      <sheetName val="1__설계조건_2_단면가정_3__하중계산"/>
      <sheetName val="건축공사_집계표"/>
      <sheetName val="본실행경비"/>
      <sheetName val="총괄내역단가"/>
      <sheetName val="䧄주방향"/>
      <sheetName val="토적표"/>
      <sheetName val="교대(A1-A2)"/>
      <sheetName val="발주설계서(당초)"/>
      <sheetName val="CTEMCOST"/>
      <sheetName val="1안"/>
      <sheetName val="토목내역"/>
      <sheetName val="전체"/>
      <sheetName val="입력순서1.기본자료"/>
      <sheetName val="7-2경비"/>
      <sheetName val="000000"/>
      <sheetName val="시험물량산출"/>
      <sheetName val="단가 "/>
      <sheetName val="부대대비"/>
      <sheetName val="냉연집계"/>
      <sheetName val="별표 "/>
      <sheetName val="6PILE  (돌출)"/>
      <sheetName val="급탕순환펌프"/>
      <sheetName val="장비선정(보일러)"/>
      <sheetName val="기자재비"/>
      <sheetName val="준공조서갑지"/>
      <sheetName val="C1"/>
      <sheetName val="내역_FILE"/>
      <sheetName val="내역서2안"/>
      <sheetName val="포장재료산출"/>
      <sheetName val="단차경계석연장조서"/>
      <sheetName val="도근좌표"/>
      <sheetName val="덕전리"/>
      <sheetName val="단가산출서(기계)"/>
      <sheetName val="기초노무비"/>
      <sheetName val="찍기"/>
      <sheetName val="원천세납부"/>
      <sheetName val="수선비"/>
      <sheetName val="경상비내역"/>
      <sheetName val="시설총괄"/>
      <sheetName val="기초자료"/>
      <sheetName val="실행단가"/>
    </sheetNames>
    <sheetDataSet>
      <sheetData sheetId="0">
        <row r="2">
          <cell r="J2" t="str">
            <v>금 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/>
      <sheetData sheetId="515"/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기변실(A3-LINE)"/>
      <sheetName val="이토변실(A3-LINE)"/>
      <sheetName val="공기변실토공(D)"/>
      <sheetName val="이토변실토공(D)"/>
      <sheetName val="공기변실토공(F)"/>
      <sheetName val="이토변실토공(F)"/>
      <sheetName val="공기변실토공(G)"/>
      <sheetName val="이토변실토공(G)"/>
      <sheetName val="수목표준대가"/>
      <sheetName val="터파기및재료"/>
      <sheetName val="2호맨홀공제수량"/>
      <sheetName val="DATA"/>
      <sheetName val="데이타"/>
      <sheetName val="노단"/>
      <sheetName val="단가"/>
      <sheetName val="수량인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  <sheetName val="현장관리비 산출내역"/>
      <sheetName val="총괄"/>
      <sheetName val="을"/>
      <sheetName val="시설일위"/>
      <sheetName val="원내역"/>
      <sheetName val="상 부"/>
      <sheetName val="수목표준대가"/>
      <sheetName val="내역서01"/>
      <sheetName val="입찰안"/>
      <sheetName val="DATA"/>
      <sheetName val="#REF"/>
      <sheetName val="예정(3)"/>
      <sheetName val="바닥판"/>
      <sheetName val="SG"/>
      <sheetName val="공사비증감"/>
      <sheetName val="집계표"/>
      <sheetName val="설계"/>
      <sheetName val="설계개요"/>
      <sheetName val="일위대가(가설)"/>
      <sheetName val="노무"/>
      <sheetName val="집수정(600-700)"/>
      <sheetName val="토공사"/>
      <sheetName val="001"/>
      <sheetName val="cable-data"/>
      <sheetName val="하수급견적대비"/>
      <sheetName val="현장관리비_산출내역"/>
      <sheetName val="상_부"/>
      <sheetName val="현장관리비_산출내역1"/>
      <sheetName val="상_부1"/>
      <sheetName val="토공집계표"/>
      <sheetName val="PRICE"/>
      <sheetName val="계정"/>
      <sheetName val="S0"/>
      <sheetName val="0226"/>
      <sheetName val="결과조달"/>
      <sheetName val="Sheet1"/>
      <sheetName val="기기리스트"/>
      <sheetName val="교각계산"/>
      <sheetName val="내역서"/>
      <sheetName val="구조물철거타공정이월"/>
      <sheetName val="01"/>
      <sheetName val="단면 (2)"/>
      <sheetName val="6PILE  (돌출)"/>
      <sheetName val="EQ-R1"/>
      <sheetName val="이름표지정"/>
      <sheetName val="목표세부명세"/>
      <sheetName val="조명시설"/>
      <sheetName val="Sheet1 (2)"/>
      <sheetName val="수로단위수량"/>
      <sheetName val="Sheet2"/>
      <sheetName val="일위대가(여기까지)"/>
      <sheetName val="품셈"/>
      <sheetName val="원형1호맨홀토공수량"/>
      <sheetName val="일위대가(계측기설치)"/>
      <sheetName val="1.설계조건"/>
      <sheetName val="수목데이타 "/>
      <sheetName val="woo(mac)"/>
      <sheetName val="일위대가목차"/>
      <sheetName val="ExcelObject"/>
      <sheetName val="1TL종점(1)"/>
      <sheetName val="노단"/>
      <sheetName val="부대공Ⅱ"/>
      <sheetName val="설계가"/>
      <sheetName val="Pier 3"/>
      <sheetName val="전차선로 물량표"/>
      <sheetName val="노임단가"/>
      <sheetName val="건축2"/>
      <sheetName val="1.경관조명산출"/>
      <sheetName val="1.경관조명산출집계"/>
      <sheetName val="2.대외공문"/>
      <sheetName val="연돌일위집계"/>
      <sheetName val="A-4"/>
      <sheetName val="공문"/>
      <sheetName val="낙찰표"/>
      <sheetName val="ⴭⴭⴭⴭⴭ"/>
      <sheetName val="총괄내역서"/>
      <sheetName val="list"/>
      <sheetName val="PAINT"/>
      <sheetName val="일위대가"/>
      <sheetName val="●내역"/>
      <sheetName val="건축단가"/>
      <sheetName val="일위목록"/>
      <sheetName val="갑지"/>
      <sheetName val="Sheet9"/>
      <sheetName val="전기자료"/>
      <sheetName val="Sheet14"/>
      <sheetName val="Sheet10"/>
      <sheetName val="Sheet13"/>
      <sheetName val="건축내역"/>
      <sheetName val="내역"/>
      <sheetName val="계수시트"/>
      <sheetName val="원가계산서"/>
      <sheetName val="BID"/>
      <sheetName val="GI-LIST"/>
      <sheetName val="기계경비일람"/>
      <sheetName val="노임"/>
      <sheetName val="데이타"/>
      <sheetName val="입찰내역 발주처 양식"/>
      <sheetName val="Sheet4"/>
      <sheetName val="예가표"/>
      <sheetName val="일위대가 (PM)"/>
      <sheetName val="Eq. Mobilization"/>
      <sheetName val="토공실행"/>
      <sheetName val="실행대비"/>
      <sheetName val="인건비"/>
      <sheetName val="MAT_N048"/>
      <sheetName val="대전21토목내역서"/>
      <sheetName val="제출내역 (2)"/>
      <sheetName val="제수변수량"/>
      <sheetName val="96노임기준"/>
      <sheetName val="충돌 내용"/>
      <sheetName val="수량산출서LP-GA"/>
      <sheetName val="산출서집계LP-GA"/>
      <sheetName val="수량산출서LP-GB"/>
      <sheetName val="PAD TR보호대기초"/>
      <sheetName val="가로등기초"/>
      <sheetName val="HANDHOLE(2)"/>
      <sheetName val=" 내역"/>
      <sheetName val="IW-LIST"/>
      <sheetName val="기성내역1"/>
      <sheetName val="배수내역(98년도분)"/>
      <sheetName val="P.M 별"/>
      <sheetName val="1ST"/>
      <sheetName val="타견적(을)"/>
      <sheetName val="투찰"/>
      <sheetName val="일위"/>
      <sheetName val="단위수량"/>
      <sheetName val="유림골조"/>
      <sheetName val="공통비(전체)"/>
      <sheetName val="토목공사"/>
      <sheetName val="새공통(96임금인상기준)"/>
      <sheetName val="비교1"/>
      <sheetName val="유림총괄"/>
      <sheetName val="단가표"/>
      <sheetName val="TARGET"/>
      <sheetName val="무근깨기"/>
      <sheetName val="직재"/>
      <sheetName val="본선 토공 분배표"/>
      <sheetName val="변경집계표"/>
      <sheetName val="CAL"/>
      <sheetName val="DATE"/>
      <sheetName val="Requirement(Work Crew)"/>
      <sheetName val="지수"/>
      <sheetName val="설계명세서"/>
      <sheetName val="예산명세서"/>
      <sheetName val="자료입력"/>
      <sheetName val="가락화장을지"/>
      <sheetName val="냉천부속동"/>
      <sheetName val="COVER"/>
      <sheetName val="대비"/>
      <sheetName val="차액보증"/>
      <sheetName val="Total"/>
      <sheetName val="경비실"/>
      <sheetName val="배수내역"/>
      <sheetName val="시중노임(공사)"/>
      <sheetName val="실행철강하도"/>
      <sheetName val="손익현황"/>
      <sheetName val="현황CODE"/>
      <sheetName val="가격조사서"/>
      <sheetName val="동원(3)"/>
      <sheetName val="O-단가조사서"/>
      <sheetName val="토공수량"/>
      <sheetName val="말고개터널조명전압강하"/>
      <sheetName val="건축집계"/>
      <sheetName val="품셈TABLE"/>
      <sheetName val="간접경상비"/>
      <sheetName val="공종별자재"/>
      <sheetName val="9월"/>
      <sheetName val="사업분석"/>
      <sheetName val="대치판정"/>
      <sheetName val="해평견적"/>
      <sheetName val="금융"/>
      <sheetName val="5월"/>
      <sheetName val="신규일위대가"/>
      <sheetName val="설계조건"/>
      <sheetName val="설계산출표지"/>
      <sheetName val="10월"/>
      <sheetName val="Config"/>
      <sheetName val="EQT-ESTN"/>
      <sheetName val="기둥강재집계"/>
      <sheetName val="U-TYPE(1)"/>
      <sheetName val="우수공"/>
      <sheetName val="터파기및재료"/>
      <sheetName val="경산"/>
      <sheetName val="9GNG운반"/>
      <sheetName val="J直材4"/>
      <sheetName val="archi(본사)"/>
      <sheetName val="실행내역"/>
      <sheetName val="실행내역 "/>
      <sheetName val="일위(PN)"/>
      <sheetName val="HVAC"/>
      <sheetName val="을지"/>
      <sheetName val="중기산출근거"/>
      <sheetName val="일위대가_목록"/>
      <sheetName val="공통가설"/>
      <sheetName val="database"/>
      <sheetName val="현장경비"/>
      <sheetName val="방배동내역(리라)"/>
      <sheetName val="현장관리비"/>
      <sheetName val="건축원가"/>
      <sheetName val="건축공사실행"/>
      <sheetName val="건축공사집계표"/>
      <sheetName val="방배동내역 (총괄)"/>
      <sheetName val="부대공사총괄"/>
      <sheetName val="방음벽기초"/>
      <sheetName val="EP0618"/>
      <sheetName val="1호맨홀토공"/>
      <sheetName val="공종단가"/>
      <sheetName val="BOX-1510"/>
      <sheetName val="교대"/>
      <sheetName val="evaluate"/>
      <sheetName val="견적조건"/>
      <sheetName val="재고AR"/>
      <sheetName val="TOP"/>
      <sheetName val="C3"/>
      <sheetName val="단가"/>
      <sheetName val="부속동"/>
      <sheetName val="토목주소"/>
      <sheetName val="프랜트면허"/>
      <sheetName val="주요공사"/>
      <sheetName val="MOTOR"/>
      <sheetName val="침사지재료단위"/>
      <sheetName val="말뚝지지력산정"/>
      <sheetName val="안산기계장치"/>
      <sheetName val="DHEQSUPT"/>
      <sheetName val="단중"/>
      <sheetName val="품셈표"/>
      <sheetName val="요약PL"/>
      <sheetName val="실행"/>
      <sheetName val="대로근거"/>
      <sheetName val="날개벽(시점좌측)"/>
      <sheetName val="설계내역"/>
      <sheetName val="ELECTRIC"/>
      <sheetName val="CTEMCOST"/>
      <sheetName val="SCHEDULE"/>
      <sheetName val="특별교실"/>
      <sheetName val="수입"/>
      <sheetName val="날개벽"/>
      <sheetName val="수량산출서 갑지"/>
      <sheetName val="간접비"/>
      <sheetName val="단면가정"/>
      <sheetName val="D-3109"/>
      <sheetName val="관로수량집계표"/>
      <sheetName val="관로수량총괄집계표"/>
      <sheetName val="견적990322"/>
      <sheetName val="일위대가표"/>
      <sheetName val="충주"/>
      <sheetName val="가공비"/>
      <sheetName val="예산변경사항"/>
      <sheetName val="자재단가비교표"/>
      <sheetName val="자재단가"/>
      <sheetName val="조경"/>
      <sheetName val="건축"/>
      <sheetName val="산출2-기기동력"/>
      <sheetName val="수량산출"/>
      <sheetName val="2.군관리계획-개요"/>
      <sheetName val="최적단면"/>
      <sheetName val="지장물C"/>
      <sheetName val="산출내역서"/>
      <sheetName val="ABUT수량-A1"/>
      <sheetName val="공사비예산서(토목분)"/>
      <sheetName val="견적의뢰"/>
      <sheetName val="산출근거"/>
      <sheetName val="시행후면적"/>
      <sheetName val="자판실행"/>
      <sheetName val="설계내역서"/>
      <sheetName val="DATA-UPS"/>
      <sheetName val="Sheet1_(2)"/>
      <sheetName val="Eq__Mobilization"/>
      <sheetName val="1_설계조건"/>
      <sheetName val="수목데이타_"/>
      <sheetName val="정부노임단가"/>
      <sheetName val="소일위대가코드표"/>
      <sheetName val="단위단가"/>
      <sheetName val="식재인부"/>
      <sheetName val="빗물받이(910-510-410)"/>
      <sheetName val="실행내역(현대)"/>
      <sheetName val="아울렛박스"/>
      <sheetName val="매출"/>
      <sheetName val="기초자료"/>
      <sheetName val="24.보증금(전신전화가입권)"/>
      <sheetName val="형민조경 (2)"/>
      <sheetName val="남양주부대"/>
      <sheetName val="중기일위대가"/>
      <sheetName val="AHU집계"/>
      <sheetName val="공조기휀"/>
      <sheetName val="공조기"/>
      <sheetName val="가도공"/>
      <sheetName val="2000전체분"/>
      <sheetName val="2000년1차"/>
      <sheetName val="교각1"/>
      <sheetName val="표지"/>
      <sheetName val="8.PILE  (돌출)"/>
      <sheetName val="맨홀수량산출"/>
      <sheetName val="FAB별"/>
      <sheetName val="경상직원"/>
      <sheetName val="중로근거"/>
      <sheetName val="가시설흙막이"/>
      <sheetName val="안정계산"/>
      <sheetName val="단면검토"/>
      <sheetName val="input"/>
      <sheetName val="1호인버트수량"/>
      <sheetName val="석축설면"/>
      <sheetName val="법면단"/>
      <sheetName val="1층 (보온-2)"/>
      <sheetName val="1층(앵글)"/>
      <sheetName val="2층(앵글+EA) "/>
      <sheetName val="4층(앵글+EA) "/>
      <sheetName val="2층(앵글) "/>
      <sheetName val="1층 (비보온) "/>
      <sheetName val="ROOF층"/>
      <sheetName val="1층 ORG(sts) "/>
      <sheetName val="2층 ORG(sts)"/>
      <sheetName val="ROOF층 ORG(sts) "/>
      <sheetName val="4층 ORG(sts) "/>
      <sheetName val="첨부1-1"/>
      <sheetName val="교통대책내역"/>
      <sheetName val="산수배수"/>
      <sheetName val="당초명세(평)"/>
      <sheetName val="1,2공구원가계산서"/>
      <sheetName val="1공구산출내역서"/>
      <sheetName val="슬래브"/>
      <sheetName val="역T형"/>
      <sheetName val="CIVIL4"/>
      <sheetName val="주공 갑지"/>
      <sheetName val="BOX"/>
      <sheetName val="골막이(야매)"/>
      <sheetName val="특수선일위대가"/>
      <sheetName val="교대(A1)"/>
      <sheetName val="토사(PE)"/>
      <sheetName val="가시설단위수량"/>
      <sheetName val="SORCE1"/>
      <sheetName val="SLAB근거-1"/>
      <sheetName val="깨기"/>
      <sheetName val="부하계산서"/>
      <sheetName val="감액총괄표"/>
      <sheetName val="5)수리분석내역 "/>
      <sheetName val="직접경비"/>
      <sheetName val="직접인건비"/>
      <sheetName val="돈암사업"/>
      <sheetName val="식당동(010424)"/>
      <sheetName val="투자-국내2"/>
      <sheetName val="본체"/>
      <sheetName val="적용노임"/>
      <sheetName val="방배동내역(한영)"/>
      <sheetName val="금액총괄표"/>
      <sheetName val="laroux"/>
      <sheetName val="단가조사서"/>
      <sheetName val="장비단가비교표"/>
      <sheetName val="산출서"/>
      <sheetName val="SUPPORT산출서"/>
      <sheetName val="support집계"/>
      <sheetName val="WALKWAY 집계"/>
      <sheetName val="HOISTRAIL집계"/>
      <sheetName val="2공구관급"/>
      <sheetName val="2공구도급"/>
      <sheetName val="VXXXXXX"/>
      <sheetName val="산출내역"/>
      <sheetName val="토목"/>
      <sheetName val="품질관리비"/>
      <sheetName val="기계 "/>
      <sheetName val="기자재단가"/>
      <sheetName val="배관단가"/>
      <sheetName val="단가구분"/>
      <sheetName val="PCODE"/>
      <sheetName val="XXXXXX"/>
      <sheetName val="년차사용내역"/>
      <sheetName val="전기1과자료"/>
      <sheetName val="각서(교통사고)"/>
      <sheetName val="개별계획서"/>
      <sheetName val="공사내용"/>
      <sheetName val="증설CM보수"/>
      <sheetName val="용접기현황"/>
      <sheetName val="무전기"/>
      <sheetName val="경위서"/>
      <sheetName val="작업일지"/>
      <sheetName val="일지"/>
      <sheetName val="월간공정"/>
      <sheetName val="계측관리(가로)"/>
      <sheetName val="당직표"/>
      <sheetName val="안전관리과일지"/>
      <sheetName val="공사현황보고"/>
      <sheetName val="배관자재 단가조사서"/>
      <sheetName val="설치공사"/>
      <sheetName val="000000"/>
      <sheetName val="VXXXX"/>
      <sheetName val="사급자재대"/>
      <sheetName val="단가비교"/>
      <sheetName val="4. 배관공사"/>
      <sheetName val="3.시운전비"/>
      <sheetName val="원가계산"/>
      <sheetName val="총괄내역"/>
      <sheetName val="수량산출서"/>
      <sheetName val="침출배관"/>
      <sheetName val="시운전비(계약직)"/>
      <sheetName val="WORK"/>
      <sheetName val="밸브설치"/>
      <sheetName val="지수결과표-3"/>
      <sheetName val="견적서"/>
      <sheetName val="?????"/>
      <sheetName val="¿ø°¡°è»ê¼­"/>
      <sheetName val="±Ý¾×ÃÑ°ýÇ¥"/>
      <sheetName val="±Ý¾×³»¿ª¼­"/>
      <sheetName val="´Ü°¡Á¶»ç¼­"/>
      <sheetName val="Àåºñ´Ü°¡ºñ±³Ç¥"/>
      <sheetName val="ÀÏÀ§´ë°¡¸ñÂ÷"/>
      <sheetName val="ÀÏÀ§´ë°¡"/>
      <sheetName val="»êÃâ¼­"/>
      <sheetName val="Áý°èÇ¥"/>
      <sheetName val="SUPPORT»êÃâ¼­"/>
      <sheetName val="supportÁý°è"/>
      <sheetName val="WALKWAY Áý°è"/>
      <sheetName val="HOISTRAILÁý°è"/>
      <sheetName val="2°ø±¸°ü±Þ"/>
      <sheetName val="2°ø±¸µµ±Þ"/>
      <sheetName val="³»¿ª¼­"/>
      <sheetName val="±âÀÚÀç´Ü°¡"/>
      <sheetName val="¹è°ü´Ü°¡"/>
      <sheetName val="ÀÏÀ§´ë°¡Ç¥"/>
      <sheetName val="´Ü°¡Ç¥"/>
      <sheetName val="´Ü°¡±¸ºÐ"/>
      <sheetName val="³âÂ÷»ç¿ë³»¿ª"/>
      <sheetName val="Àü±â1°úÀÚ·á"/>
      <sheetName val="°¢¼­(±³Åë»ç°í)"/>
      <sheetName val="°³º°°èÈ¹¼­"/>
      <sheetName val="°ø»ç³»¿ë"/>
      <sheetName val="Áõ¼³CMº¸¼ö"/>
      <sheetName val="¿ëÁ¢±âÇöÈ²"/>
      <sheetName val="¹«Àü±â"/>
      <sheetName val="°æÀ§¼­"/>
      <sheetName val="ÀÛ¾÷ÀÏÁö"/>
      <sheetName val="ÀÏÁö"/>
      <sheetName val="¿ù°£°øÁ¤"/>
      <sheetName val="°èÃø°ü¸®(°¡·Î)"/>
      <sheetName val="´çÁ÷Ç¥"/>
      <sheetName val="¾ÈÀü°ü¸®°úÀÏÁö"/>
      <sheetName val="°ø»çÇöÈ²º¸°í"/>
      <sheetName val="ÀÎ°Çºñ"/>
      <sheetName val="¹è°üÀÚÀç ´Ü°¡Á¶»ç¼­"/>
      <sheetName val="¼ö·®»êÃâ¼­"/>
      <sheetName val="»êÃâ³»¿ª"/>
      <sheetName val="Åä¸ñ"/>
      <sheetName val="Ç°Áú°ü¸®ºñ"/>
      <sheetName val="°ÇÃà"/>
      <sheetName val="±â°è "/>
      <sheetName val="¼³Ä¡°ø»ç"/>
      <sheetName val="»ç±ÞÀÚÀç´ë"/>
      <sheetName val="´Ü°¡ºñ±³"/>
      <sheetName val="4. ¹è°ü°ø»ç"/>
      <sheetName val="3.½Ã¿îÀüºñ"/>
      <sheetName val="¿ø°¡°è»ê"/>
      <sheetName val="ÃÑ°ý³»¿ª"/>
      <sheetName val="½Ã¿îÀüºñ(°è¾àÁ÷)"/>
      <sheetName val="Ä§Ãâ¹è°ü"/>
      <sheetName val="°á°úÁ¶´Þ"/>
      <sheetName val="½ÇÇàÃ¶°­ÇÏµµ"/>
      <sheetName val="¼³°è"/>
      <sheetName val="°ßÀû¼­"/>
      <sheetName val="¿¬µ¹ÀÏÀ§Áý°è"/>
      <sheetName val="IMP(MAIN)"/>
      <sheetName val="IMP (REACTOR)"/>
      <sheetName val="전기공사"/>
      <sheetName val="단가산출목록"/>
      <sheetName val="공사비증감대비표"/>
      <sheetName val="인부노임"/>
      <sheetName val="해전배수"/>
      <sheetName val="주beam"/>
      <sheetName val="도로면적노선집계"/>
      <sheetName val="역T형(H=6.0) (2)"/>
      <sheetName val="2000용수잠관-수량집계"/>
      <sheetName val="화전내"/>
      <sheetName val="지급자재"/>
      <sheetName val="이토변실(A3-LINE)"/>
      <sheetName val="식재가격"/>
      <sheetName val="청산공사"/>
      <sheetName val="TOWER 12TON"/>
      <sheetName val="TOWER 10TON"/>
      <sheetName val="Sheet5"/>
      <sheetName val="만기"/>
      <sheetName val="시산표"/>
      <sheetName val="금융비용"/>
      <sheetName val="ALINE"/>
      <sheetName val="항목(1)"/>
      <sheetName val="BOOK4"/>
      <sheetName val="_x0002__x0000__x0000__x0000__x0010_ü"/>
      <sheetName val="_x0000__x0000__x0000__x0001__x0000__x0000__x0008_¬©º(Ì_x000b__x0000__x0000_ExcelObject_x0008__x0000__x0001_1_x0000_"/>
      <sheetName val="코드표"/>
      <sheetName val="철골공사"/>
      <sheetName val="구성비"/>
      <sheetName val="부하(성남)"/>
      <sheetName val="사통"/>
      <sheetName val="참고자료"/>
      <sheetName val="COL"/>
      <sheetName val="공사내역"/>
      <sheetName val="연결관산출조서"/>
      <sheetName val="Sheet3"/>
      <sheetName val="단위중량"/>
      <sheetName val="대림경상68억"/>
      <sheetName val="상_부2"/>
      <sheetName val="현장관리비_산출내역2"/>
      <sheetName val="1_설계조건1"/>
      <sheetName val="수목데이타_1"/>
      <sheetName val="Pier_3"/>
      <sheetName val="2_대외공문"/>
      <sheetName val="Sheet1_(2)1"/>
      <sheetName val="입찰내역_발주처_양식"/>
      <sheetName val="6PILE__(돌출)"/>
      <sheetName val="일위대가_(PM)"/>
      <sheetName val="1_경관조명산출"/>
      <sheetName val="1_경관조명산출집계"/>
      <sheetName val="Eq__Mobilization1"/>
      <sheetName val="전차선로_물량표"/>
      <sheetName val="제출내역_(2)"/>
      <sheetName val="P_M_별"/>
      <sheetName val="충돌_내용"/>
      <sheetName val="PAD_TR보호대기초"/>
      <sheetName val="_내역"/>
      <sheetName val="실행내역_"/>
      <sheetName val="단면_(2)"/>
      <sheetName val="방배동내역_(총괄)"/>
      <sheetName val="주공_갑지"/>
      <sheetName val="바닥판(1)"/>
      <sheetName val="입찰내역서"/>
      <sheetName val="tggwan(mac)"/>
      <sheetName val="노무비목록표"/>
      <sheetName val="자재단가대비표"/>
      <sheetName val="중기목록표"/>
      <sheetName val="기계경비"/>
      <sheetName val="단가산출근거목록표"/>
      <sheetName val="내역산근"/>
      <sheetName val="총괄내역서 (2)"/>
      <sheetName val="내역서 (2)"/>
      <sheetName val="일위대가목록표"/>
      <sheetName val="일위대가 (2)"/>
      <sheetName val="내역산근 (2)"/>
      <sheetName val="약품공급2"/>
      <sheetName val="세대내부"/>
      <sheetName val="PROJECT BRIEF"/>
      <sheetName val="골조시행"/>
      <sheetName val="전신환매도율"/>
      <sheetName val="misc"/>
      <sheetName val="Sheet6"/>
      <sheetName val="물가자료"/>
      <sheetName val="3.공통공사대비"/>
      <sheetName val="9-1차이내역."/>
      <sheetName val="H腏ISTRAIL집계"/>
      <sheetName val="2공구도급_x0007_嘀塘塘塘_x0003_됁᳅ׁĀ기자재단가_x0004_、¼²֬Ā일위대"/>
      <sheetName val="손익분석"/>
      <sheetName val="예산대비"/>
      <sheetName val="연습"/>
      <sheetName val="소방"/>
      <sheetName val="총괄표"/>
      <sheetName val="집계"/>
      <sheetName val="SEC 1-D850"/>
      <sheetName val="각종손료"/>
      <sheetName val="G2설비도급"/>
      <sheetName val="물집"/>
      <sheetName val="배관단가조사서"/>
      <sheetName val="기자재비"/>
      <sheetName val="기준FACTOR"/>
      <sheetName val="1단계"/>
      <sheetName val="공량산출서"/>
      <sheetName val="_____"/>
      <sheetName val="WALKWAY_집계"/>
      <sheetName val="4__배관공사"/>
      <sheetName val="3_시운전비"/>
      <sheetName val="배관자재_단가조사서"/>
      <sheetName val="기계_"/>
      <sheetName val="3_공통공사대비"/>
      <sheetName val="WALKWAY_Áý°è"/>
      <sheetName val="¹è°üÀÚÀç_´Ü°¡Á¶»ç¼­"/>
      <sheetName val="±â°è_"/>
      <sheetName val="4__¹è°ü°ø»ç"/>
      <sheetName val="3_½Ã¿îÀüºñ"/>
      <sheetName val="9-1차이내역_"/>
      <sheetName val="2공구도급嘀塘塘塘됁᳅ׁĀ기자재단가、¼²֬Ā일위대"/>
      <sheetName val="IMP_(REACTOR)"/>
      <sheetName val="단가산출"/>
      <sheetName val="기성2"/>
      <sheetName val="106C0300"/>
      <sheetName val="Baby일위대가"/>
      <sheetName val="철집"/>
      <sheetName val="공사개요(사업승인)"/>
      <sheetName val="산출조서1"/>
      <sheetName val="설계예산서"/>
      <sheetName val="오억미만"/>
      <sheetName val="아파트 "/>
      <sheetName val="2공구산출내역"/>
      <sheetName val="NOMUBI"/>
      <sheetName val="단가 및 재료비"/>
      <sheetName val="중기사용료산출근거"/>
      <sheetName val="sw1"/>
      <sheetName val="기계총괄"/>
      <sheetName val="기계"/>
      <sheetName val="설비"/>
      <sheetName val="시운전비"/>
      <sheetName val="기자재"/>
      <sheetName val="기1"/>
      <sheetName val="기2"/>
      <sheetName val="기3"/>
      <sheetName val="기4"/>
      <sheetName val="기5"/>
      <sheetName val="기6"/>
      <sheetName val="기7"/>
      <sheetName val="기8"/>
    </sheetNames>
    <sheetDataSet>
      <sheetData sheetId="0">
        <row r="4">
          <cell r="D4" t="str">
            <v>대</v>
          </cell>
        </row>
        <row r="5">
          <cell r="D5" t="str">
            <v>대</v>
          </cell>
        </row>
        <row r="6">
          <cell r="D6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 refreshError="1"/>
      <sheetData sheetId="523" refreshError="1"/>
      <sheetData sheetId="524" refreshError="1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이토변실(A3-LINE)"/>
      <sheetName val="수목표준대가"/>
      <sheetName val="2호맨홀공제수량"/>
      <sheetName val="DATE"/>
      <sheetName val="1차네트공정"/>
      <sheetName val="내역서"/>
      <sheetName val="실행대비"/>
      <sheetName val="적현로"/>
      <sheetName val="용산3(영광)"/>
      <sheetName val="자재단가"/>
      <sheetName val="상행-교대(A1-A2)"/>
      <sheetName val="2공구산출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받이,연결관집계"/>
      <sheetName val="우수받이노선별집계"/>
      <sheetName val="원본(2)"/>
      <sheetName val="받이연결(관)조서"/>
      <sheetName val="연결관원형"/>
      <sheetName val="연결관암거"/>
      <sheetName val="접속흄관이음몰탈단위수량(2차)"/>
      <sheetName val="우수받이단위수량(2차)"/>
      <sheetName val="집수정연결관집계"/>
      <sheetName val="집수정연결관조서"/>
      <sheetName val="플륨연장조서"/>
      <sheetName val="콘크리트벤치플륨2"/>
      <sheetName val="유공관연장"/>
      <sheetName val="터파기및재료"/>
      <sheetName val="기둥(원형)"/>
      <sheetName val="기초공"/>
      <sheetName val="철거산출근거"/>
      <sheetName val="2호맨홀공제수량"/>
      <sheetName val="차액보증"/>
      <sheetName val="맨홀수량"/>
      <sheetName val="내역서"/>
      <sheetName val="Sheet15"/>
      <sheetName val="용산1(해보)"/>
      <sheetName val="사당"/>
      <sheetName val="이토변실(A3-LINE)"/>
      <sheetName val="N賃率-職"/>
      <sheetName val="가로등위치"/>
      <sheetName val="논현우수받이(1단계)"/>
      <sheetName val="A LINE"/>
      <sheetName val="Y-WORK"/>
      <sheetName val="6PILE  (돌출)"/>
      <sheetName val="조명시설"/>
      <sheetName val="ABUT수량-A1"/>
      <sheetName val="토사(PE)"/>
      <sheetName val="고양시"/>
      <sheetName val="단위중량"/>
      <sheetName val="부대공"/>
      <sheetName val="토공"/>
      <sheetName val="포장공"/>
      <sheetName val="가로등내역서"/>
      <sheetName val="Sheet1"/>
      <sheetName val="부대내역"/>
      <sheetName val="경산"/>
      <sheetName val="기계경비"/>
      <sheetName val="데리네이타현황"/>
      <sheetName val="교각1"/>
      <sheetName val="원형1호맨홀토공수량"/>
      <sheetName val="대로근거"/>
      <sheetName val="단관데이터"/>
      <sheetName val="이형관데이터"/>
      <sheetName val="수량산출"/>
      <sheetName val="4.주beam"/>
      <sheetName val="도로경계블럭연장조서"/>
      <sheetName val="중로근거"/>
      <sheetName val="토목검측서"/>
      <sheetName val="설직재-1"/>
      <sheetName val="단가조사"/>
      <sheetName val="3.빗물받이연결관"/>
      <sheetName val="1.우수맨홀"/>
      <sheetName val="노임단가"/>
      <sheetName val="장비집계"/>
      <sheetName val="공사예산하조서(O.K)"/>
      <sheetName val="PSCbeam설계"/>
      <sheetName val="물가자료"/>
      <sheetName val="인건-측정"/>
      <sheetName val="연결관연장"/>
      <sheetName val="설계서을"/>
      <sheetName val="MAT_N048"/>
      <sheetName val="BEND LOSS"/>
      <sheetName val="수목표준대가"/>
      <sheetName val="2공구산출내역"/>
      <sheetName val="토공집계표"/>
      <sheetName val="내역대비표(코크스)"/>
      <sheetName val="단위수량산출"/>
      <sheetName val="직접공사비"/>
      <sheetName val="상선"/>
      <sheetName val="단가(1)"/>
      <sheetName val="날개벽"/>
      <sheetName val="단위집계표"/>
      <sheetName val="경비2내역"/>
      <sheetName val="전체도급"/>
      <sheetName val="연결관단위"/>
      <sheetName val="배수공"/>
      <sheetName val="통합"/>
      <sheetName val="Sheet3"/>
      <sheetName val="쌍송교"/>
      <sheetName val="단위수량"/>
      <sheetName val="슬래브"/>
      <sheetName val="Base"/>
      <sheetName val="주소"/>
      <sheetName val="기본입력"/>
      <sheetName val="건설공사인월수"/>
      <sheetName val="통신소방공사인월수"/>
      <sheetName val="차량비용산출"/>
      <sheetName val="사무원비용산출"/>
      <sheetName val="보고서비용"/>
      <sheetName val="잔토량"/>
      <sheetName val="내역서(삼호)"/>
      <sheetName val="수량산출근거(본선)"/>
      <sheetName val="BID"/>
      <sheetName val="당진1,2호기전선관설치및접지4차공사내역서-을지"/>
      <sheetName val="단가산출"/>
      <sheetName val="기계설비표선정수장"/>
      <sheetName val="일위대가"/>
      <sheetName val="현장경비"/>
      <sheetName val="흥양2교토공집계표"/>
      <sheetName val="예산총괄표"/>
      <sheetName val="sub"/>
      <sheetName val="70%"/>
      <sheetName val="일위대가목차"/>
      <sheetName val="개산공사비"/>
      <sheetName val="조건표"/>
      <sheetName val="코드표"/>
      <sheetName val="표지"/>
      <sheetName val="노임"/>
      <sheetName val="배수관및곡선부보강및날개벽"/>
      <sheetName val="C.배수관공"/>
      <sheetName val="음성방향"/>
      <sheetName val="중동공구"/>
      <sheetName val="일위총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단위수량"/>
      <sheetName val="부대내역"/>
      <sheetName val="맨홀수량산출"/>
      <sheetName val="수량산출"/>
      <sheetName val="45,46"/>
      <sheetName val="수량산출서"/>
      <sheetName val="이형관"/>
      <sheetName val="Baby일위대가"/>
      <sheetName val="연결관암거"/>
      <sheetName val="날개벽(시점좌측)"/>
      <sheetName val="우각부보강"/>
      <sheetName val="FOOTING단면력"/>
      <sheetName val="BOX복구단위수량"/>
      <sheetName val="C.배수관공"/>
      <sheetName val="터파기및재료"/>
      <sheetName val="14공제"/>
      <sheetName val="6맨홀H"/>
      <sheetName val="Macro1"/>
      <sheetName val="역T형옹벽(3.0)"/>
      <sheetName val="직노"/>
      <sheetName val="대로근거"/>
      <sheetName val="조명시설"/>
      <sheetName val="일위대가"/>
      <sheetName val="토사(PE)"/>
      <sheetName val="3BL공동구 수량"/>
      <sheetName val="Macro3"/>
      <sheetName val="ⴭⴭⴭⴭ"/>
      <sheetName val="내역서"/>
      <sheetName val="우배수"/>
      <sheetName val="기둥(원형)"/>
      <sheetName val="기초공"/>
      <sheetName val="단위중량"/>
      <sheetName val="맨홀수량집계"/>
      <sheetName val="COPING"/>
      <sheetName val="설직재-1"/>
      <sheetName val="J直材4"/>
      <sheetName val="5.공종별예산내역서"/>
      <sheetName val="맨홀"/>
      <sheetName val="간지"/>
      <sheetName val="3.구조물공"/>
      <sheetName val="일위대가(가설)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이토변실(A3-LINE)"/>
      <sheetName val="수목표준대가"/>
      <sheetName val="ABUT수량-A1"/>
      <sheetName val="기본사항"/>
      <sheetName val="계림(함평)"/>
      <sheetName val="계림(장성)"/>
      <sheetName val="토공"/>
      <sheetName val="DATE"/>
      <sheetName val="나.다.라.마.바.피복재 산정"/>
      <sheetName val="OPGW기별"/>
      <sheetName val="일반공사"/>
      <sheetName val="유림골조"/>
      <sheetName val="건축공사실행"/>
      <sheetName val="토공집계"/>
      <sheetName val="합계금액"/>
      <sheetName val="b_gunmul"/>
      <sheetName val="b_balju (2)"/>
      <sheetName val="인사자료총집계"/>
      <sheetName val="토공(우물통,기타) "/>
      <sheetName val="Sheet2"/>
      <sheetName val="교각계산"/>
      <sheetName val="준검 내역서"/>
      <sheetName val="내역서(삼호)"/>
      <sheetName val="Sheet5"/>
      <sheetName val="배관BM(일반)"/>
      <sheetName val="교대(A1-A2)"/>
      <sheetName val="3.하중산정4.지지력"/>
      <sheetName val="unit 4"/>
      <sheetName val="1.설계조건"/>
      <sheetName val="정화조동내역"/>
      <sheetName val="#REF"/>
      <sheetName val="표층포설및다짐"/>
      <sheetName val="Sheet3"/>
      <sheetName val="용산1(해보)"/>
      <sheetName val="전신환매도율"/>
      <sheetName val="직공비"/>
      <sheetName val="Sheet1"/>
      <sheetName val="공비대비"/>
      <sheetName val="우수공"/>
      <sheetName val="노임"/>
      <sheetName val="가도공"/>
      <sheetName val="양지교"/>
      <sheetName val="철거산출근거"/>
      <sheetName val="환산"/>
      <sheetName val="(A)내역서"/>
      <sheetName val="8.PILE  (돌출)"/>
      <sheetName val="금액내역서"/>
      <sheetName val="실행철강하도"/>
      <sheetName val="저"/>
      <sheetName val="BOQ(전체)"/>
      <sheetName val="sand토적"/>
      <sheetName val="단가"/>
      <sheetName val="맨홀_공사비"/>
      <sheetName val="단중표"/>
      <sheetName val="수량집계"/>
      <sheetName val="총괄갑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자재집계"/>
      <sheetName val="총수량"/>
      <sheetName val="총철근"/>
      <sheetName val="몰탈"/>
      <sheetName val="토공집계"/>
      <sheetName val="토적집계"/>
      <sheetName val="토적표"/>
      <sheetName val="포장수량집계"/>
      <sheetName val="포장철근집계"/>
      <sheetName val="아스콘T=62.5"/>
      <sheetName val="고압블럭T=20"/>
      <sheetName val="보차도경계블럭"/>
      <sheetName val="보도경계블럭"/>
      <sheetName val="L형측구"/>
      <sheetName val="감속턱"/>
      <sheetName val="차선(중앙선)"/>
      <sheetName val="차선(직각주차)"/>
      <sheetName val="우수수량집계"/>
      <sheetName val="우수철근집계"/>
      <sheetName val="우수흄관깊이"/>
      <sheetName val="우수맨홀깊이"/>
      <sheetName val="우수맨홀(D900)"/>
      <sheetName val="우수맨홀(D1200)"/>
      <sheetName val="흄관(D450)"/>
      <sheetName val="흄관(D600)"/>
      <sheetName val="집수정"/>
      <sheetName val="홈통받이"/>
      <sheetName val="빗물받이(910-510-410)"/>
      <sheetName val="빗물받이(600-510-410)"/>
      <sheetName val="U형측구"/>
      <sheetName val="홈통받이연락관(D.C PIPE-150)"/>
      <sheetName val="빗물받이연락관(D.C PIPE-250)"/>
      <sheetName val="맹암거(SDP150)"/>
      <sheetName val="맹암거(SDP100)"/>
      <sheetName val="우수PIT"/>
      <sheetName val="오수수량집계"/>
      <sheetName val="오수철근집계"/>
      <sheetName val="오수공흄관평균깊이"/>
      <sheetName val="오수공맨홀평균깊이"/>
      <sheetName val="오수맨홀(D900)"/>
      <sheetName val="오수-흄관(D300)"/>
      <sheetName val="오수받이(910-510-410)"/>
      <sheetName val="오수받이연락관(D.CPIPE-150)"/>
      <sheetName val="상수수량집계"/>
      <sheetName val="상수철근집계"/>
      <sheetName val="제수변실(1.40-1.80)"/>
      <sheetName val="주철관(D40)"/>
      <sheetName val="주철관(D150)"/>
      <sheetName val="공동구수량집계"/>
      <sheetName val="공동구철근집계"/>
      <sheetName val="공동구단위시트"/>
      <sheetName val="우수"/>
      <sheetName val="4.2유효폭의 계산"/>
      <sheetName val="터파기및재료"/>
      <sheetName val="단위수량"/>
      <sheetName val="코드"/>
      <sheetName val="CT"/>
      <sheetName val="대구진천삼성APT"/>
      <sheetName val="공비대비"/>
      <sheetName val="본공사"/>
      <sheetName val="내역서"/>
      <sheetName val="빗물받이_910_510_410_"/>
      <sheetName val="Sheet1 (2)"/>
      <sheetName val="#REF"/>
      <sheetName val="원형1호맨홀토공수량"/>
      <sheetName val="원가계산 (2)"/>
      <sheetName val="마산월령동골조물량변경"/>
      <sheetName val="노임"/>
      <sheetName val="형틀공사"/>
      <sheetName val="설계"/>
      <sheetName val="토공"/>
      <sheetName val="입찰"/>
      <sheetName val="현경"/>
      <sheetName val="일반부표"/>
      <sheetName val="DATE"/>
      <sheetName val="터널조도"/>
      <sheetName val="목차임시"/>
      <sheetName val="견적대비"/>
      <sheetName val="감시제어"/>
      <sheetName val="guard(mac)"/>
      <sheetName val="수량산출"/>
      <sheetName val="자재단가"/>
      <sheetName val="원가계산서"/>
      <sheetName val="JUCKEYK"/>
      <sheetName val="BID"/>
      <sheetName val="S0"/>
      <sheetName val="토목"/>
      <sheetName val="부대내역"/>
      <sheetName val="내역"/>
      <sheetName val="투찰"/>
      <sheetName val="환산"/>
      <sheetName val="전신환매도율"/>
      <sheetName val="실행철강하도"/>
      <sheetName val="JUCK"/>
      <sheetName val="노무비"/>
      <sheetName val="갑지(추정)"/>
      <sheetName val="금액"/>
      <sheetName val="정보"/>
      <sheetName val="백호우계수"/>
      <sheetName val="데리네이타현황"/>
      <sheetName val="TYPE-A"/>
      <sheetName val="예가 (2)"/>
      <sheetName val="Sheet1"/>
      <sheetName val="Sheet2"/>
      <sheetName val="내역(중앙)"/>
      <sheetName val="내역(창신)"/>
      <sheetName val="식재인부"/>
      <sheetName val="단위단가"/>
      <sheetName val="Sheet6"/>
      <sheetName val="STORAGE"/>
      <sheetName val="단가조사"/>
      <sheetName val="(1)본선수량집계"/>
      <sheetName val="공내역"/>
      <sheetName val="교각1"/>
      <sheetName val="설계명세서"/>
      <sheetName val="SH.R설치"/>
      <sheetName val="DATA"/>
      <sheetName val="가공비"/>
      <sheetName val="단가"/>
      <sheetName val="자재운반단가일람표"/>
      <sheetName val="배수공 내역서 적용수량"/>
      <sheetName val="노임단가"/>
      <sheetName val="자재집게표 "/>
      <sheetName val="철근량 검토"/>
      <sheetName val="전산output"/>
      <sheetName val="시중노임"/>
      <sheetName val="이름정의"/>
      <sheetName val="급여data"/>
      <sheetName val="집수정(600-700)"/>
      <sheetName val="토목공사"/>
      <sheetName val="슬래브(PF)(하류)"/>
      <sheetName val="이토변실"/>
      <sheetName val="적상기초자료"/>
      <sheetName val="교대(A1)"/>
      <sheetName val="시공계획"/>
      <sheetName val="일위대가표지"/>
      <sheetName val="시점교대"/>
      <sheetName val="플랜트 설치"/>
      <sheetName val="공사개요"/>
      <sheetName val="★도급내역"/>
      <sheetName val="복구경비"/>
      <sheetName val="Sheet4"/>
      <sheetName val="수리결과"/>
      <sheetName val="2.대외공문"/>
      <sheetName val="인건비"/>
      <sheetName val="자재비"/>
      <sheetName val="포장공"/>
      <sheetName val="부대공"/>
      <sheetName val="중기 부표"/>
      <sheetName val="아스콘T=62_5"/>
      <sheetName val="홈통받이연락관(D_C_PIPE-150)"/>
      <sheetName val="빗물받이연락관(D_C_PIPE-250)"/>
      <sheetName val="오수받이연락관(D_CPIPE-150)"/>
      <sheetName val="제수변실(1_40-1_80)"/>
      <sheetName val="4_2유효폭의_계산"/>
      <sheetName val="자재(원원+원대)"/>
      <sheetName val="단면설계"/>
      <sheetName val="안정검토"/>
      <sheetName val="도근좌표"/>
      <sheetName val="ELEV SPEC(Ia,Ir)"/>
      <sheetName val="일위대가"/>
      <sheetName val="N賃率-職"/>
      <sheetName val="공통가설"/>
      <sheetName val="자재집계표"/>
      <sheetName val="토사(PE)"/>
      <sheetName val="원가계산"/>
      <sheetName val="도로포장면적산출(1)"/>
      <sheetName val="단가비교표"/>
      <sheetName val="을지"/>
      <sheetName val="기초자료"/>
      <sheetName val="유효폭의 계산"/>
      <sheetName val="효명0010"/>
      <sheetName val="70%"/>
      <sheetName val="경희대"/>
      <sheetName val="총물량"/>
      <sheetName val="Total"/>
      <sheetName val="재료비단가(800)"/>
      <sheetName val="단"/>
      <sheetName val="3.바닥판설계"/>
      <sheetName val="실행내역"/>
      <sheetName val="차량별점검"/>
      <sheetName val="MYUN(MAC)"/>
      <sheetName val="다곡2교"/>
      <sheetName val="정부노임(2000.상)"/>
      <sheetName val="부관수량집계"/>
      <sheetName val="유림골조"/>
      <sheetName val="내역을"/>
      <sheetName val="우배수"/>
      <sheetName val="Project Brief"/>
      <sheetName val="부대원내역"/>
      <sheetName val="부대하내역"/>
      <sheetName val="L_RPTB10_01"/>
      <sheetName val="북제주원가"/>
      <sheetName val="하수급견적대비"/>
      <sheetName val="MOTOR"/>
      <sheetName val="관리,공감"/>
      <sheetName val="시중노임단가"/>
      <sheetName val="기본단가표"/>
      <sheetName val="gyun"/>
      <sheetName val="부하계산서"/>
      <sheetName val="COVER"/>
      <sheetName val="1,2공구원가계산서"/>
      <sheetName val="2공구산출내역"/>
      <sheetName val="1공구산출내역서"/>
      <sheetName val="을-ATYPE"/>
      <sheetName val="03하반기내역서"/>
      <sheetName val="04상반기"/>
      <sheetName val="수입"/>
      <sheetName val="월별손익"/>
      <sheetName val="택지성격총괄"/>
      <sheetName val="95하U$가격"/>
      <sheetName val="문학간접"/>
      <sheetName val="간접"/>
      <sheetName val="6PILE  (돌출)"/>
      <sheetName val="일위대가 "/>
      <sheetName val="내역표지"/>
      <sheetName val="부대"/>
      <sheetName val="일위CODE"/>
      <sheetName val="개산공사비"/>
      <sheetName val="과천MAIN"/>
      <sheetName val="인원자료"/>
      <sheetName val="Baby일위대가"/>
      <sheetName val="교대(A1-A2)"/>
      <sheetName val="조명시설"/>
      <sheetName val="흙쌓기도수로설치현황"/>
      <sheetName val="기계경비(시간당)"/>
      <sheetName val="옹벽"/>
      <sheetName val="통합"/>
      <sheetName val="설계조건"/>
      <sheetName val="일위대가표(DEEP)"/>
      <sheetName val="unit 4"/>
      <sheetName val="대비표(토공1안)"/>
      <sheetName val="기초일위"/>
      <sheetName val="총수량집계표"/>
      <sheetName val="부대공수량"/>
      <sheetName val="직접재료비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1,2,3,4,5단위수량"/>
      <sheetName val="합계금액"/>
      <sheetName val="수안보-MBR1"/>
      <sheetName val="3련 BOX"/>
      <sheetName val="현장관리비 산출내역"/>
      <sheetName val="TOWER 10TON"/>
      <sheetName val="화해(함평)"/>
      <sheetName val="화해(장성)"/>
      <sheetName val="우각부보강"/>
      <sheetName val="물가시세"/>
      <sheetName val="부하계산"/>
      <sheetName val="DATA 입력부"/>
      <sheetName val="2~3.해석단면및모델링"/>
      <sheetName val="국내조달(통합-1)"/>
      <sheetName val="조정금액결과표 (차수별)"/>
      <sheetName val="갑지"/>
      <sheetName val="C.배수관공"/>
      <sheetName val="차도부연장현황"/>
      <sheetName val="집계표"/>
      <sheetName val="순공사비"/>
      <sheetName val="1-1"/>
      <sheetName val="1-2"/>
      <sheetName val="1-3"/>
      <sheetName val="1-4"/>
      <sheetName val="간접비"/>
      <sheetName val="97노임단가"/>
      <sheetName val="입력란"/>
      <sheetName val="대로근거"/>
      <sheetName val="날개벽수량표"/>
      <sheetName val="공통비(전체)"/>
      <sheetName val="기계경비"/>
      <sheetName val="2경간"/>
      <sheetName val="제경비율"/>
      <sheetName val="약전설비"/>
      <sheetName val="000000"/>
      <sheetName val="샌딩 에폭시 도장"/>
      <sheetName val="일반문틀 설치"/>
      <sheetName val="옹벽기초자료"/>
      <sheetName val="현황산출서"/>
      <sheetName val="장비가동"/>
      <sheetName val="정화조동내역"/>
      <sheetName val="단가산출2"/>
      <sheetName val="중기사용료산출근거"/>
      <sheetName val="단가산출1"/>
      <sheetName val="말뚝지지력산정"/>
      <sheetName val="토공(우물통,기타) "/>
      <sheetName val="DATA테이블1 (2)"/>
      <sheetName val="ABUT수량-A1"/>
      <sheetName val="역T형"/>
      <sheetName val="PILE"/>
      <sheetName val="매매"/>
      <sheetName val="노무"/>
      <sheetName val="노임단가 (2)"/>
      <sheetName val="특기사항"/>
      <sheetName val="직노"/>
      <sheetName val="투찰가"/>
      <sheetName val="계림(함평)"/>
      <sheetName val="계림(장성)"/>
      <sheetName val="설비"/>
      <sheetName val="7+160암거변경"/>
      <sheetName val="품셈TABLE"/>
      <sheetName val="내역서적용수량 (지방도893)"/>
      <sheetName val="룡전상부"/>
      <sheetName val="woo(mac)"/>
      <sheetName val="맨홀수량"/>
      <sheetName val="t형"/>
      <sheetName val="POOM_MOTO"/>
      <sheetName val="POOM_MOTO2"/>
      <sheetName val="3차설계"/>
      <sheetName val="xxxxxx"/>
      <sheetName val="기계경비일람"/>
      <sheetName val="일반공사"/>
      <sheetName val="SULKEA"/>
      <sheetName val="기기리스트"/>
      <sheetName val="용역단가"/>
      <sheetName val="종배수관"/>
      <sheetName val="품셈"/>
      <sheetName val="덕전리"/>
      <sheetName val="수원공사비"/>
      <sheetName val="자재대"/>
      <sheetName val="일위대가(가설)"/>
      <sheetName val="Sheet1_(2)"/>
      <sheetName val="원가계산_(2)"/>
      <sheetName val="슬래브수량"/>
      <sheetName val="가설공사비"/>
      <sheetName val="단가 및 재료비"/>
      <sheetName val="농로토공집계"/>
      <sheetName val="농로수량집계"/>
      <sheetName val="수량산출 (8)"/>
      <sheetName val="H PILE수량"/>
      <sheetName val="H-PILE수량집계"/>
      <sheetName val="직접인건비"/>
      <sheetName val="총괄내역서"/>
      <sheetName val="4차원가계산서"/>
      <sheetName val="설계예산서"/>
      <sheetName val="산출내역서"/>
      <sheetName val="횡배수관부설집계"/>
      <sheetName val="9GNG운반"/>
      <sheetName val="연결관암거"/>
      <sheetName val="이토변실(A3-LINE)"/>
      <sheetName val="45,46"/>
      <sheetName val="TIE-IN"/>
      <sheetName val="계약내역"/>
      <sheetName val="3BL공동구 수량"/>
      <sheetName val="비용적자료"/>
      <sheetName val="강관파일내역"/>
      <sheetName val="2층(부대공사)"/>
      <sheetName val="1.설계조건"/>
      <sheetName val="96노임기준"/>
      <sheetName val="표지"/>
      <sheetName val="명세서"/>
      <sheetName val="데이타"/>
      <sheetName val="일위대가서식"/>
      <sheetName val="수목데이타"/>
      <sheetName val="계약서"/>
      <sheetName val="측구공수량집계"/>
      <sheetName val="기준보온"/>
      <sheetName val="준검 내역서"/>
      <sheetName val="견적내역"/>
      <sheetName val="TOTAL_BOQ"/>
      <sheetName val="1월"/>
      <sheetName val="공사비산출내역"/>
      <sheetName val="부대원내역(설비)"/>
      <sheetName val="물가변동대가세부내역서"/>
      <sheetName val="03(상)적용노임"/>
      <sheetName val="공문"/>
      <sheetName val="중기사용료"/>
      <sheetName val="수지"/>
      <sheetName val="평당공사비(내역집계)"/>
      <sheetName val="3.공통공사대비"/>
      <sheetName val="Source"/>
      <sheetName val="I一般比"/>
      <sheetName val="판매시설"/>
      <sheetName val="(4-2)열관류값-2"/>
      <sheetName val="총괄표"/>
      <sheetName val="토목2"/>
      <sheetName val="쌍송교"/>
      <sheetName val="콘_재료분리(1)"/>
      <sheetName val="토공수량"/>
      <sheetName val="작성기준"/>
      <sheetName val="ANX3A11"/>
      <sheetName val="삭제내역1차"/>
      <sheetName val="5.전사투자계획종함안"/>
      <sheetName val="단가표 (2)"/>
      <sheetName val="일위대가표"/>
      <sheetName val="건축내역서"/>
      <sheetName val="PAN"/>
      <sheetName val="우수공"/>
      <sheetName val="단가목록"/>
      <sheetName val="산재 안전"/>
      <sheetName val="노무비 경비"/>
      <sheetName val="시설물일위"/>
      <sheetName val="실행예산"/>
      <sheetName val="(하관내역)"/>
      <sheetName val="정부노임단가"/>
      <sheetName val="가도공"/>
      <sheetName val="관부설"/>
      <sheetName val="횡단굴착및 분기점폐쇄"/>
      <sheetName val="205동"/>
      <sheetName val="유기공정"/>
      <sheetName val="TYPE_A"/>
      <sheetName val="단가대비표"/>
      <sheetName val="버팀목"/>
      <sheetName val="새공통"/>
      <sheetName val="안정계산"/>
      <sheetName val="단면검토"/>
      <sheetName val="적현로"/>
      <sheetName val="1.우편집중내역서"/>
      <sheetName val="경로당내역건축"/>
      <sheetName val="분전함신설"/>
      <sheetName val="접지1종"/>
      <sheetName val="7.수지"/>
      <sheetName val="동별물량집계표"/>
      <sheetName val="대전-교대(A1-A2)"/>
      <sheetName val="명세"/>
      <sheetName val="시설장비"/>
      <sheetName val="J直材4"/>
      <sheetName val="노무비단가"/>
      <sheetName val="갑지_추정_"/>
      <sheetName val="DAN"/>
      <sheetName val="공사진행"/>
      <sheetName val="Sheet5"/>
      <sheetName val="물가대비표"/>
      <sheetName val="Macro1"/>
      <sheetName val="램머"/>
      <sheetName val="구천"/>
      <sheetName val="청천내"/>
      <sheetName val="기둥(원형)"/>
      <sheetName val="기초공"/>
      <sheetName val="맨홀_공사비"/>
      <sheetName val="단가산출서"/>
      <sheetName val="유첨3.적용기준"/>
      <sheetName val="대가표(품셈)"/>
      <sheetName val="2"/>
      <sheetName val="수로BOX"/>
      <sheetName val="차액보증"/>
      <sheetName val="철근량"/>
      <sheetName val="새공통(96임금인상기준)"/>
      <sheetName val="공사용침사지집계"/>
      <sheetName val="부대시설"/>
      <sheetName val="목차"/>
      <sheetName val="1~6 설계조건...."/>
      <sheetName val="양지교"/>
      <sheetName val="개별직종노임단가(2005.1)"/>
      <sheetName val="목포방향"/>
      <sheetName val="설비단가표"/>
      <sheetName val="가열로SW"/>
      <sheetName val="터파기"/>
      <sheetName val="착공내역서"/>
      <sheetName val="내덕제내역서"/>
      <sheetName val="시멘트 및 골재량산출"/>
      <sheetName val="설계서식"/>
      <sheetName val="01상노임"/>
      <sheetName val="재료비단가"/>
      <sheetName val="배수공집계"/>
      <sheetName val="포장공집계"/>
      <sheetName val="설계명세"/>
      <sheetName val="MCC제원"/>
      <sheetName val="직접경비"/>
      <sheetName val="점검총괄"/>
      <sheetName val="13.부력검토"/>
      <sheetName val="수목단가"/>
      <sheetName val="시설수량표"/>
      <sheetName val="식재수량표"/>
      <sheetName val="보도포장연장조서-표준차도부"/>
      <sheetName val="표준차도부연장조서-ASP"/>
      <sheetName val="횡배수관집현황_2공구_"/>
      <sheetName val="말뚝물량"/>
      <sheetName val="조직"/>
      <sheetName val="토목설계(배수지+관로)"/>
      <sheetName val="BASIC"/>
      <sheetName val="초기화면"/>
      <sheetName val="관급자재"/>
      <sheetName val="상부집계표"/>
      <sheetName val="VXXXXX"/>
      <sheetName val="재료비"/>
      <sheetName val="맨홀수량산출"/>
      <sheetName val="저"/>
      <sheetName val="기흥하도용"/>
      <sheetName val="산근 S23"/>
      <sheetName val="지급자재"/>
      <sheetName val="건축"/>
      <sheetName val="산출내역서집계표"/>
      <sheetName val="수수료율표"/>
      <sheetName val="단위중량"/>
      <sheetName val="수입,지출현황"/>
      <sheetName val="Macro(차단기)"/>
      <sheetName val="기초목록"/>
      <sheetName val="단가(자재)"/>
      <sheetName val="제잡비계산"/>
      <sheetName val="중기손료"/>
      <sheetName val="횡배수관집현황(2공구)"/>
      <sheetName val="중분대수량산출"/>
      <sheetName val="묘발입력"/>
      <sheetName val="대창(장성)"/>
      <sheetName val="관경별내역서"/>
      <sheetName val="예정공정표"/>
      <sheetName val="은행"/>
      <sheetName val="라.공사비"/>
      <sheetName val="다.도서인쇄비"/>
      <sheetName val="경비산출"/>
      <sheetName val="총괄내역"/>
      <sheetName val="SW개발내역"/>
      <sheetName val="연못방수쉬트"/>
      <sheetName val="토목검측서"/>
      <sheetName val="아파트_9"/>
      <sheetName val="BOQ(전체)"/>
      <sheetName val="구조물공"/>
      <sheetName val="배수공"/>
      <sheetName val="기성고내역"/>
      <sheetName val="토공유동표"/>
      <sheetName val="증감대비"/>
      <sheetName val="적용기준"/>
      <sheetName val="암거단위"/>
      <sheetName val="05"/>
      <sheetName val="실과소읍면관리번호"/>
      <sheetName val="직급번호"/>
      <sheetName val="수목표준대가"/>
      <sheetName val="기본사항"/>
      <sheetName val="배관일위"/>
      <sheetName val="코드표"/>
      <sheetName val="Sheet1 _2_"/>
      <sheetName val="plan&amp;section of foundation"/>
      <sheetName val="기둥(하중)"/>
      <sheetName val="5Strand-장기처짐PCI"/>
      <sheetName val="노임,재료비"/>
      <sheetName val="기성내역서"/>
      <sheetName val="직접비내역서"/>
      <sheetName val="기술부 VENDOR LIST"/>
      <sheetName val="공통"/>
      <sheetName val=""/>
      <sheetName val="골조"/>
      <sheetName val="49단가"/>
      <sheetName val="중기일위대가"/>
      <sheetName val="단면 (2)"/>
      <sheetName val="호표"/>
      <sheetName val="개발운영비청구"/>
      <sheetName val="2000년1차"/>
      <sheetName val="B1(반포1차)"/>
      <sheetName val="도(내)"/>
      <sheetName val="자재표"/>
      <sheetName val="4-1. 매출원가 손익계획 집계표"/>
      <sheetName val="공종단가"/>
      <sheetName val="현장별계약현황('98.10.31)"/>
      <sheetName val="단가표"/>
      <sheetName val="실행(표지,갑,을)"/>
      <sheetName val="__7_d_W_EXCEL_____________APT_2"/>
      <sheetName val="신규사업"/>
      <sheetName val="(03)조기사업"/>
      <sheetName val="수정시산표"/>
      <sheetName val="평야부단가"/>
      <sheetName val="식생블럭단위수량"/>
      <sheetName val="예산명세서"/>
      <sheetName val="옥룡잡비"/>
      <sheetName val="입력"/>
      <sheetName val="주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P4">
            <v>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빗물받이(910-510-410)"/>
      <sheetName val="단위중량"/>
      <sheetName val="내역"/>
      <sheetName val="3-2PS"/>
      <sheetName val="타공종포장공제집계표"/>
      <sheetName val="테이블"/>
      <sheetName val="밸브설치"/>
      <sheetName val="재료비"/>
      <sheetName val="콘_재료분리(1)"/>
      <sheetName val="식재인부"/>
      <sheetName val="DATE"/>
      <sheetName val="일위산출"/>
      <sheetName val="나.설계조건"/>
      <sheetName val="가도공"/>
      <sheetName val="4.2유효폭의 계산"/>
      <sheetName val="슬래브(PF)(하류)"/>
      <sheetName val="Sheet1 (2)"/>
      <sheetName val="산출내역서집계표"/>
      <sheetName val="내역서"/>
      <sheetName val="2.가정단면"/>
      <sheetName val="시점교대"/>
      <sheetName val="배수공"/>
      <sheetName val="3련 BOX"/>
      <sheetName val="설계예산서(2_소천우회토목)"/>
      <sheetName val="실행"/>
      <sheetName val="gyun"/>
      <sheetName val="우수공"/>
      <sheetName val="노임단가"/>
      <sheetName val="주요자재단가"/>
      <sheetName val="DATA입력"/>
      <sheetName val="원형1호맨홀토공수량"/>
      <sheetName val="일위"/>
      <sheetName val="갑지"/>
      <sheetName val="4차원가계산서"/>
      <sheetName val="토사(PE)"/>
      <sheetName val="하중계산"/>
      <sheetName val="교대(A1-A2)"/>
      <sheetName val="날개수량1.5"/>
      <sheetName val="조직"/>
      <sheetName val="간공설계서"/>
      <sheetName val="일위대가"/>
      <sheetName val="수량산출"/>
      <sheetName val="분전함신설"/>
      <sheetName val="접지1종"/>
      <sheetName val="1.설계조건"/>
      <sheetName val="포장공수량집계표"/>
      <sheetName val="(1)본선수량집계"/>
      <sheetName val="맨홀수량산출"/>
      <sheetName val="지장물건일위대가"/>
      <sheetName val="공제량"/>
      <sheetName val="DATA테이블1 (2)"/>
      <sheetName val="상수구조화편집부표"/>
      <sheetName val="토공(우물통,기타) "/>
      <sheetName val="VXXXXX"/>
      <sheetName val="단위수량"/>
      <sheetName val="노임"/>
      <sheetName val="본공사"/>
      <sheetName val="일위대가 "/>
      <sheetName val="설계실행투찰"/>
      <sheetName val="공사비집계"/>
      <sheetName val="Sheet1"/>
      <sheetName val="매출"/>
      <sheetName val="마산월령동골조물량변경"/>
      <sheetName val="P3"/>
      <sheetName val="계단산출"/>
      <sheetName val="Total"/>
      <sheetName val="1"/>
      <sheetName val="공내역"/>
      <sheetName val="식재일위대가"/>
      <sheetName val="약품공급2"/>
      <sheetName val="2000년1차"/>
      <sheetName val="2000전체분"/>
      <sheetName val="소비자가"/>
      <sheetName val="연결관암거"/>
      <sheetName val="설계"/>
      <sheetName val="중기손료"/>
      <sheetName val="산출내역서"/>
      <sheetName val="2002하반기노임기준"/>
      <sheetName val="유효폭의 계산"/>
      <sheetName val="산출서"/>
      <sheetName val="단가"/>
      <sheetName val="인건-측정"/>
      <sheetName val="시중노임단가"/>
      <sheetName val="당초계약"/>
      <sheetName val="변경내역"/>
      <sheetName val="요율"/>
      <sheetName val="Y-WORK"/>
      <sheetName val="#REF"/>
      <sheetName val="100만평"/>
      <sheetName val="횡배위치"/>
      <sheetName val="계산중"/>
      <sheetName val="판매시설"/>
      <sheetName val="경비2내역"/>
      <sheetName val="산출집계(LP-A)"/>
      <sheetName val="Baby일위대가"/>
      <sheetName val="토목"/>
      <sheetName val="아파트_9"/>
      <sheetName val="주민복지관"/>
      <sheetName val="지하주차장"/>
      <sheetName val="3BL공동구 수량"/>
      <sheetName val="토공"/>
      <sheetName val="6PILE  (돌출)"/>
      <sheetName val="4)유동표"/>
      <sheetName val="간접비"/>
      <sheetName val="목록"/>
      <sheetName val="중기"/>
      <sheetName val="직노"/>
      <sheetName val="수리보고서비"/>
      <sheetName val="자재단가"/>
      <sheetName val="불진"/>
      <sheetName val="맨홀수량"/>
      <sheetName val="이토변실"/>
      <sheetName val="위치조서"/>
      <sheetName val="guard(mac)"/>
      <sheetName val="공비대비"/>
      <sheetName val="기성내역"/>
      <sheetName val="계수"/>
      <sheetName val="갑지(추정)"/>
      <sheetName val="대비"/>
      <sheetName val="______________________________2"/>
      <sheetName val="일반부표"/>
      <sheetName val="퍼스트"/>
      <sheetName val="ABUT수량-A1"/>
      <sheetName val="물가시세"/>
      <sheetName val="용접기법"/>
      <sheetName val="한성교회 신축공사(050713)_CheckList"/>
      <sheetName val="설계예산서"/>
      <sheetName val="버스운행안내"/>
      <sheetName val="근태계획서"/>
      <sheetName val="예방접종계획"/>
      <sheetName val="공구원가계산"/>
      <sheetName val="노무비 근거"/>
      <sheetName val="합의경상"/>
      <sheetName val="이름정의"/>
      <sheetName val="8.PILE  (돌출)"/>
      <sheetName val="간접1"/>
      <sheetName val="TYPE-A"/>
      <sheetName val="Sheet6"/>
      <sheetName val="원가서"/>
      <sheetName val="전체"/>
      <sheetName val="코드"/>
      <sheetName val="상세손익"/>
      <sheetName val="주류전체2"/>
      <sheetName val="위스키3"/>
      <sheetName val="교통대책내역"/>
      <sheetName val="가시설흙막이"/>
      <sheetName val="코드표"/>
      <sheetName val="우각부보강"/>
      <sheetName val="가감수량"/>
      <sheetName val="점검총괄"/>
      <sheetName val="대비표(토공1안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터파기및재료"/>
      <sheetName val="빗물받이(910-510-410)"/>
      <sheetName val="원형1호맨홀토공수량"/>
      <sheetName val="연결관암거"/>
      <sheetName val="산출내역서집계표"/>
      <sheetName val="단가"/>
    </sheetNames>
    <sheetDataSet>
      <sheetData sheetId="0">
        <row r="61">
          <cell r="G61">
            <v>4.3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집계"/>
      <sheetName val="몰탈,연장집계"/>
      <sheetName val="연장집계"/>
      <sheetName val="연장산출"/>
      <sheetName val="절단집계"/>
      <sheetName val="절단수량"/>
      <sheetName val="맨홀집계"/>
      <sheetName val="맨홀수량"/>
      <sheetName val="맨홀단위"/>
      <sheetName val="맨홀H"/>
      <sheetName val="평균높이"/>
      <sheetName val="DATE"/>
      <sheetName val="정렬"/>
      <sheetName val="대로근거"/>
      <sheetName val="중로근거"/>
      <sheetName val="조명시설"/>
      <sheetName val="토공집계표"/>
      <sheetName val="터파기및재료"/>
      <sheetName val="45,46"/>
      <sheetName val="토사(PE)"/>
      <sheetName val="총집계표"/>
      <sheetName val="배수공 내역서 적용수량"/>
      <sheetName val="입찰"/>
      <sheetName val="현경"/>
      <sheetName val="간접비계산"/>
      <sheetName val="산출내역서집계표"/>
      <sheetName val="날개수량1.5"/>
      <sheetName val="조직"/>
      <sheetName val="데리네이타현황"/>
      <sheetName val="우수수량"/>
      <sheetName val="Sheet1"/>
      <sheetName val="빗물받이(910-510-410)"/>
      <sheetName val="원형1호맨홀토공수량"/>
      <sheetName val="BID"/>
      <sheetName val="#REF"/>
      <sheetName val="설계내역"/>
      <sheetName val="8.PILE  (돌출)"/>
      <sheetName val="단가"/>
      <sheetName val="4.2유효폭의 계산"/>
      <sheetName val="수목표준대가"/>
      <sheetName val="Sheet1 (2)"/>
      <sheetName val="토목내역"/>
      <sheetName val="유림총괄"/>
      <sheetName val="내역서"/>
      <sheetName val="01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연장및면적(좌측)"/>
      <sheetName val="맨홀수량"/>
      <sheetName val="공사"/>
      <sheetName val="산출내역서집계표"/>
      <sheetName val="COPING"/>
      <sheetName val="실행철강하도"/>
      <sheetName val="조명시설"/>
      <sheetName val="N賃率-職"/>
      <sheetName val="이토변실(A3-LINE)"/>
      <sheetName val="코드표"/>
      <sheetName val="철거산출근거"/>
      <sheetName val="#REF"/>
      <sheetName val="수량산출"/>
      <sheetName val="I一般比"/>
      <sheetName val="6PILE  (돌출)"/>
      <sheetName val="금액내역서"/>
      <sheetName val="APT"/>
      <sheetName val="bid"/>
      <sheetName val="일위대가(가설)"/>
      <sheetName val="입력"/>
      <sheetName val="DATE"/>
      <sheetName val="터파기및재료"/>
      <sheetName val="빗물받이(910-510-410)"/>
      <sheetName val="일위"/>
      <sheetName val="ABUT수량-A1"/>
      <sheetName val="집수정(600-700)"/>
      <sheetName val="Sheet1"/>
      <sheetName val="도근좌표"/>
      <sheetName val="inputdata"/>
      <sheetName val="내역서"/>
      <sheetName val="Sheet1 (2)"/>
      <sheetName val="단가목록"/>
      <sheetName val="단"/>
      <sheetName val="45,46"/>
      <sheetName val="토사(PE)"/>
      <sheetName val="건축내역서"/>
      <sheetName val="일위대가표"/>
      <sheetName val="수량산근(출력X)"/>
      <sheetName val="표준화수량집계표(출력X)"/>
      <sheetName val="품셈총괄(출력X)"/>
      <sheetName val="직노"/>
      <sheetName val="구조물철거타공정이월"/>
      <sheetName val="H-PILE수량집계"/>
      <sheetName val="배수공"/>
      <sheetName val="우각부보강"/>
      <sheetName val="입력DATA"/>
      <sheetName val="바닥판"/>
      <sheetName val="설계조건"/>
      <sheetName val="예산M12A"/>
      <sheetName val="PUMP"/>
      <sheetName val="원본(갑지)"/>
      <sheetName val="단가대비표"/>
      <sheetName val="입찰안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동구 그림"/>
      <sheetName val="구조물공 집계"/>
      <sheetName val="공동구 2.40X1.8"/>
      <sheetName val="공동구 2.60X1.8 "/>
      <sheetName val="공동구 2.10X1.8"/>
      <sheetName val="공동구 1.8X1.8"/>
      <sheetName val="Sheet1"/>
      <sheetName val="Sheet2"/>
      <sheetName val="Sheet3"/>
      <sheetName val="원형1호맨홀토공수량"/>
      <sheetName val="맨홀수량"/>
      <sheetName val="DATE"/>
      <sheetName val="터파기및재료"/>
      <sheetName val="금강아파트f2"/>
      <sheetName val="단가목록"/>
      <sheetName val="COPING"/>
      <sheetName val="아파트-가설"/>
      <sheetName val="4안전율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총괄내역서"/>
      <sheetName val="산출근거"/>
      <sheetName val="실행철강하도"/>
      <sheetName val="가시설단위수량"/>
      <sheetName val="SORCE1"/>
      <sheetName val="개요"/>
      <sheetName val="호표"/>
      <sheetName val="9GNG운반"/>
      <sheetName val="여과지동"/>
      <sheetName val="기초자료"/>
      <sheetName val="차액보증"/>
      <sheetName val="1.1설계기준"/>
      <sheetName val="플랜트 설치"/>
      <sheetName val="전기단가조사서"/>
      <sheetName val="3-2PS"/>
      <sheetName val="산출내역서집계표"/>
      <sheetName val="금융비용"/>
      <sheetName val="입찰안"/>
      <sheetName val="우수"/>
      <sheetName val="설계"/>
      <sheetName val="원가서"/>
      <sheetName val="갑지"/>
      <sheetName val="#REF"/>
      <sheetName val="내역"/>
      <sheetName val="기계경비"/>
      <sheetName val="일위대가(1)"/>
      <sheetName val="말뚝지지력산정"/>
      <sheetName val="선급금신청서"/>
      <sheetName val="수량산출"/>
      <sheetName val="사다리"/>
      <sheetName val="3련 BOX"/>
      <sheetName val="위치"/>
      <sheetName val="원형1호맨홀토공수량"/>
      <sheetName val="PL FAX"/>
      <sheetName val="2호맨홀공제수량"/>
      <sheetName val="지급자재"/>
      <sheetName val="일위대가"/>
      <sheetName val="단가산출서"/>
      <sheetName val="내역서"/>
      <sheetName val="토공(우물통,기타) "/>
      <sheetName val="집계표"/>
      <sheetName val="단위수량"/>
      <sheetName val="총공사내역서"/>
      <sheetName val="대림경상68억"/>
      <sheetName val="COPING"/>
      <sheetName val="터널조도"/>
      <sheetName val="공사비"/>
      <sheetName val="기본"/>
      <sheetName val="맨홀수량산출(A-LINE)"/>
      <sheetName val="총집계표"/>
      <sheetName val="대가표(품셈)"/>
      <sheetName val="기초단가"/>
      <sheetName val="data"/>
      <sheetName val="조명시설"/>
      <sheetName val="TB-내역서"/>
      <sheetName val="선정요령"/>
      <sheetName val="제잡비"/>
      <sheetName val="자재단가"/>
      <sheetName val="유림총괄"/>
      <sheetName val="난간벽단위"/>
      <sheetName val="견적정보"/>
      <sheetName val="공통가설"/>
      <sheetName val="guard(mac)"/>
      <sheetName val="추가예산"/>
      <sheetName val="표지"/>
      <sheetName val="bid"/>
      <sheetName val="잔수량(작성)"/>
      <sheetName val="입찰견적보고서"/>
      <sheetName val="Sheet5"/>
      <sheetName val="96보완계획7.12"/>
      <sheetName val="대비2"/>
      <sheetName val="실행예산"/>
      <sheetName val="위치조서"/>
      <sheetName val="용수량(생활용수)"/>
      <sheetName val="Sheet1"/>
      <sheetName val="쎈타링"/>
      <sheetName val="설비"/>
      <sheetName val="배수관공"/>
      <sheetName val="날개벽수량표"/>
      <sheetName val="덕전리"/>
      <sheetName val="역T형옹벽단위수량"/>
      <sheetName val="도근좌표"/>
      <sheetName val="총괄표"/>
      <sheetName val="Total"/>
      <sheetName val="청천내"/>
      <sheetName val="단조-노임"/>
      <sheetName val="견적집계표"/>
      <sheetName val="본사인상전"/>
      <sheetName val="DATA1"/>
      <sheetName val="코드표"/>
      <sheetName val="총괄"/>
      <sheetName val="단가"/>
      <sheetName val="Sheet1 (2)"/>
      <sheetName val="품셈"/>
      <sheetName val="바닥판"/>
      <sheetName val="입력DATA"/>
      <sheetName val="주차구획선수량"/>
      <sheetName val="중기사용료산출근거"/>
      <sheetName val="(A)내역서"/>
      <sheetName val="토목주소"/>
      <sheetName val="4.2유효폭의 계산"/>
      <sheetName val="우각부보강"/>
      <sheetName val="학생내역"/>
      <sheetName val="제경비율"/>
      <sheetName val="현장경비"/>
      <sheetName val="첨"/>
      <sheetName val="감가상각비"/>
      <sheetName val="하수급견적대비"/>
      <sheetName val="전신환매도율"/>
      <sheetName val="옥외외등집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내역"/>
      <sheetName val="집계표"/>
      <sheetName val="골재산출"/>
      <sheetName val="입찰안"/>
      <sheetName val="식생블럭단위수량"/>
      <sheetName val="추가예산"/>
      <sheetName val="흥양2교토공집계표"/>
      <sheetName val="#REF"/>
      <sheetName val="Sheet1"/>
      <sheetName val="guard(mac)"/>
      <sheetName val="토공(우물통,기타) "/>
      <sheetName val="공사비총괄표"/>
      <sheetName val="실행철강하도"/>
      <sheetName val="분석"/>
      <sheetName val="DATA"/>
      <sheetName val="우수받이"/>
      <sheetName val="대비"/>
      <sheetName val="주beam"/>
      <sheetName val="재료"/>
      <sheetName val="철근량"/>
      <sheetName val="공동구수량"/>
      <sheetName val="바닥판"/>
      <sheetName val="입력DATA"/>
      <sheetName val="BID"/>
      <sheetName val="공정코드"/>
      <sheetName val="지장물C"/>
      <sheetName val="6PILE  (돌출)"/>
      <sheetName val="1호맨홀토공"/>
      <sheetName val="총괄내역서"/>
      <sheetName val="원형1호맨홀토공수량"/>
      <sheetName val="조명율표"/>
      <sheetName val="96정변2"/>
      <sheetName val="실행"/>
      <sheetName val="말뚝지지력산정"/>
      <sheetName val="BOX수량"/>
      <sheetName val="상시"/>
      <sheetName val="토목"/>
      <sheetName val="설명서 "/>
      <sheetName val="대로근거"/>
      <sheetName val="날개벽수량표"/>
      <sheetName val="발주내역"/>
      <sheetName val="총괄표"/>
      <sheetName val="준검 내역서"/>
      <sheetName val="총수량집계표"/>
      <sheetName val="NYS"/>
      <sheetName val="차수공개요"/>
      <sheetName val="내역서"/>
      <sheetName val="교각1"/>
      <sheetName val="각종양식"/>
      <sheetName val="암거단위"/>
      <sheetName val="오동"/>
      <sheetName val="대조"/>
      <sheetName val="나한"/>
      <sheetName val="1,2공구원가계산서"/>
      <sheetName val="2공구산출내역"/>
      <sheetName val="1공구산출내역서"/>
      <sheetName val="102역사"/>
      <sheetName val="표지"/>
      <sheetName val="차수"/>
      <sheetName val="일위대가표"/>
      <sheetName val="중로근거"/>
      <sheetName val="터파기및재료"/>
      <sheetName val="부대내역"/>
      <sheetName val="해평견적"/>
      <sheetName val="노임단가"/>
      <sheetName val="신고조서"/>
      <sheetName val="수량산출"/>
      <sheetName val="입력란"/>
      <sheetName val="97노임단가"/>
      <sheetName val="날개벽"/>
      <sheetName val="97년 추정"/>
      <sheetName val="월말"/>
      <sheetName val="도로경계단위"/>
      <sheetName val="일위대가1"/>
      <sheetName val="4.2유효폭의 계산"/>
      <sheetName val="내역서1999.8최종"/>
      <sheetName val="4. 주형설계"/>
      <sheetName val="INPUT"/>
      <sheetName val="H-PILE수량집계"/>
      <sheetName val="RAMP 단면(R2)"/>
      <sheetName val="토사(PE)"/>
      <sheetName val="증감내역서"/>
      <sheetName val="PSCbeam설계"/>
      <sheetName val="우수내용"/>
      <sheetName val="코드"/>
      <sheetName val="일위대가9803"/>
      <sheetName val="당초"/>
      <sheetName val="노무비 근거"/>
      <sheetName val="찍기"/>
      <sheetName val="역T형교대(말뚝기초)"/>
      <sheetName val="예산M11A"/>
      <sheetName val="산출내역서"/>
      <sheetName val="총괄"/>
      <sheetName val="적용토목"/>
      <sheetName val="뚝토공"/>
      <sheetName val="목차 "/>
      <sheetName val="일위대가목차"/>
      <sheetName val="인명부"/>
      <sheetName val="물량표"/>
      <sheetName val="PIPING"/>
      <sheetName val="#3_일위대가목록"/>
      <sheetName val="#2_일위대가목록"/>
      <sheetName val="기계경비(시간당)"/>
      <sheetName val="램머"/>
      <sheetName val="간접1"/>
      <sheetName val="0506생활권구적"/>
      <sheetName val="초기화면"/>
      <sheetName val="대림경상68억"/>
      <sheetName val="직접공사비"/>
      <sheetName val="I一般比"/>
      <sheetName val="항목등록"/>
      <sheetName val="골조"/>
      <sheetName val="갑지"/>
      <sheetName val="역T형(H=6.0) (2)"/>
      <sheetName val="원가"/>
      <sheetName val="MAIN_TABLE"/>
      <sheetName val="내역서중"/>
      <sheetName val="포장물량집계"/>
      <sheetName val="자재단가비교표"/>
      <sheetName val="DATE"/>
      <sheetName val="산근"/>
      <sheetName val="노임"/>
      <sheetName val="단면 (2)"/>
      <sheetName val="8.석축단위(H=1.5M)"/>
      <sheetName val="ABUT수량-A1"/>
      <sheetName val="표준차도부연장집계-ASP"/>
      <sheetName val="종배수관면벽구"/>
      <sheetName val="종배수관위치조서"/>
      <sheetName val="교각계산"/>
      <sheetName val="세골재  T2 변경 현황"/>
      <sheetName val="0.단가"/>
      <sheetName val="수량집"/>
      <sheetName val="단가표"/>
      <sheetName val="COPING"/>
      <sheetName val="중기"/>
      <sheetName val="지중자재단가"/>
      <sheetName val="N賃率-職"/>
      <sheetName val="배수장토목공사비"/>
      <sheetName val="99총공사내역서"/>
      <sheetName val="설직재-1"/>
      <sheetName val="공사비산출내역"/>
      <sheetName val="기성내역"/>
      <sheetName val="직노"/>
      <sheetName val="자료입력"/>
      <sheetName val="수량3"/>
      <sheetName val="조경일람"/>
      <sheetName val="2000년1차"/>
      <sheetName val="2000전체분"/>
      <sheetName val="품셈TABLE"/>
      <sheetName val="인수공규격"/>
      <sheetName val="2.단면가정"/>
      <sheetName val="수우미양가(Vlookup)"/>
      <sheetName val="공통가설공사"/>
      <sheetName val="내역서 제출"/>
      <sheetName val="3BL공동구 수량"/>
      <sheetName val="재료비"/>
      <sheetName val="단가"/>
      <sheetName val="건축내역"/>
      <sheetName val="업무분장"/>
      <sheetName val="단가비교표_공통1"/>
      <sheetName val="간지"/>
      <sheetName val="MAIN"/>
      <sheetName val="총괄내역"/>
      <sheetName val="노임이"/>
      <sheetName val="200"/>
      <sheetName val="차액보증"/>
      <sheetName val="견적990322"/>
      <sheetName val="세부내역서(전기)"/>
      <sheetName val="제경비"/>
      <sheetName val="금액내역서"/>
      <sheetName val="단가 및 재료비"/>
      <sheetName val="중기사용료산출근거"/>
      <sheetName val="H-pile(298x299)"/>
      <sheetName val="H-pile(250x250)"/>
      <sheetName val="토공 total"/>
      <sheetName val="Customer Databas"/>
      <sheetName val="개인"/>
      <sheetName val="도수로수량산출"/>
      <sheetName val="장비집계"/>
      <sheetName val="약품공급2"/>
      <sheetName val="CTEMCOST"/>
      <sheetName val="단면가정"/>
      <sheetName val="배수내역"/>
      <sheetName val="ATM기초철가"/>
      <sheetName val="지장물_data"/>
      <sheetName val="공사착공계"/>
      <sheetName val="원형맨홀수량"/>
      <sheetName val="물가자료"/>
      <sheetName val="접지수량"/>
      <sheetName val="Sheet2"/>
      <sheetName val="일위대가목록"/>
      <sheetName val="코드표"/>
      <sheetName val="CIVIL4"/>
      <sheetName val="Y-WORK"/>
      <sheetName val="재료집계표"/>
      <sheetName val="신천3호용수로"/>
      <sheetName val="맨홀수량"/>
      <sheetName val=" 총괄표"/>
      <sheetName val="단가산출"/>
      <sheetName val="표  지"/>
      <sheetName val="내역서적용수량"/>
      <sheetName val="수안보-MBR1"/>
      <sheetName val="3련 BOX"/>
      <sheetName val="CC16-내역서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내역_ver1.0"/>
      <sheetName val="crude.SLAB RE-bar"/>
      <sheetName val="CRUDE RE-bar"/>
      <sheetName val="토목내역서 (도급단가)"/>
      <sheetName val="지급자재"/>
      <sheetName val="세부내역"/>
      <sheetName val="계수시트"/>
      <sheetName val="입력변수"/>
      <sheetName val="집계표(OPTION)"/>
      <sheetName val="보차도경계석"/>
      <sheetName val="견적단가"/>
      <sheetName val="용수량(생활용수)"/>
      <sheetName val="실행내역"/>
      <sheetName val="금융비용"/>
      <sheetName val="기흥하도용"/>
      <sheetName val="당진1,2호기전선관설치및접지4차공사내역서-을지"/>
      <sheetName val="참조"/>
      <sheetName val="가격조사서"/>
      <sheetName val="배수공"/>
      <sheetName val="암거"/>
      <sheetName val="포장공"/>
      <sheetName val="Sheet5"/>
      <sheetName val="을지"/>
      <sheetName val="바닥판의 설계"/>
      <sheetName val="대부예산서"/>
      <sheetName val="CODE"/>
      <sheetName val="기초공"/>
      <sheetName val="MOTOR"/>
      <sheetName val="기둥(원형)"/>
      <sheetName val="제직재"/>
      <sheetName val="INPUT(덕도방향-시점)"/>
      <sheetName val="3.하중산정4.지지력"/>
      <sheetName val="1련박스"/>
      <sheetName val="WORK"/>
      <sheetName val="일위(수원)"/>
      <sheetName val="전체제잡비"/>
      <sheetName val="미드수량"/>
      <sheetName val="유림골조"/>
      <sheetName val="2000용수잠관-수량집계"/>
      <sheetName val="실행대비"/>
      <sheetName val="참고사항"/>
      <sheetName val="집기손료"/>
      <sheetName val="대창(함평)"/>
      <sheetName val="대창(장성)"/>
      <sheetName val="대창(함평)-창열"/>
      <sheetName val="암거 제원표"/>
      <sheetName val="WING3"/>
      <sheetName val="TYPE-A"/>
      <sheetName val="양식3"/>
      <sheetName val="101동"/>
      <sheetName val="암거 제원표-1단계"/>
      <sheetName val="시행후면적"/>
      <sheetName val="설계조건"/>
      <sheetName val="C.배수관공"/>
      <sheetName val="상-교대(A1-A2)"/>
      <sheetName val="마산월령동골조물량변경"/>
      <sheetName val="총괄-1"/>
      <sheetName val="분뇨"/>
      <sheetName val="소도3교"/>
      <sheetName val="단가일람"/>
      <sheetName val="지질조사"/>
      <sheetName val="교량"/>
      <sheetName val="시중노임단가"/>
      <sheetName val="노무비"/>
      <sheetName val="단양 00 아파트-세부내역"/>
      <sheetName val="실행간접비용"/>
      <sheetName val="제잡비"/>
      <sheetName val="수량산출서"/>
      <sheetName val="빗물받이(910-510-410)"/>
      <sheetName val="우수공"/>
      <sheetName val="기초자료"/>
      <sheetName val="연돌일위집계"/>
      <sheetName val="단가조사서"/>
      <sheetName val="연결관수량 (2)"/>
      <sheetName val="사다리"/>
      <sheetName val="철집"/>
      <sheetName val="자료"/>
      <sheetName val="본체"/>
      <sheetName val="간접"/>
      <sheetName val="수요개발과판매량"/>
      <sheetName val="Macro(전선)"/>
      <sheetName val="spiral"/>
      <sheetName val="2.건축"/>
      <sheetName val="날개벽(시점좌측)"/>
      <sheetName val="CAT_5"/>
      <sheetName val="여과지동"/>
      <sheetName val="VE절감"/>
      <sheetName val="자재단가"/>
      <sheetName val="건축공사"/>
      <sheetName val="JUCKEYK"/>
      <sheetName val="천방교접속"/>
      <sheetName val="대포2교접속"/>
      <sheetName val="Macro1"/>
      <sheetName val="문학간접"/>
      <sheetName val="보증수수료산출"/>
      <sheetName val="설계명세"/>
      <sheetName val="갑지(추정)"/>
      <sheetName val="갑지1"/>
      <sheetName val="건축기계설비표선정수장"/>
      <sheetName val="Sheet1 (2)"/>
      <sheetName val="지점별강우량"/>
      <sheetName val="토공(1)"/>
      <sheetName val="절대지우지말것"/>
      <sheetName val="단위중량"/>
      <sheetName val="소보"/>
      <sheetName val="포장면적집계"/>
      <sheetName val="출력X"/>
      <sheetName val="우각부보강"/>
      <sheetName val="상수도토공집계표"/>
      <sheetName val="견적서"/>
      <sheetName val="환율"/>
      <sheetName val="중기근거"/>
      <sheetName val="보도단위"/>
      <sheetName val="일위-1"/>
      <sheetName val="안정계산"/>
      <sheetName val="단면검토"/>
      <sheetName val="건축-물가변동"/>
      <sheetName val="특별땅고르기"/>
      <sheetName val="전기"/>
      <sheetName val="요율"/>
      <sheetName val="구조물터파기수량집계"/>
      <sheetName val="덕전리"/>
      <sheetName val="전체"/>
      <sheetName val="재료할증"/>
      <sheetName val="위치조서"/>
      <sheetName val="라멘수량"/>
      <sheetName val="최적단면"/>
      <sheetName val="경산"/>
      <sheetName val="공구"/>
      <sheetName val="토적표"/>
      <sheetName val="원가계산서구조조정"/>
      <sheetName val="봉방동근생"/>
      <sheetName val="율촌법률사무소2내역"/>
      <sheetName val="소요자재명세서"/>
      <sheetName val="노무비명세서"/>
      <sheetName val="교수설계"/>
      <sheetName val="신우"/>
      <sheetName val="DB"/>
      <sheetName val="예정(3)"/>
      <sheetName val="터널조도"/>
      <sheetName val="CALCULATION"/>
      <sheetName val="노임,기계경비"/>
      <sheetName val="원가서"/>
      <sheetName val="woo(mac)"/>
      <sheetName val="설치조서"/>
      <sheetName val="Sheet3"/>
      <sheetName val="배수공집계표"/>
      <sheetName val="예정공정표"/>
      <sheetName val="1062-X방향 "/>
      <sheetName val="포장공사"/>
      <sheetName val="수습"/>
      <sheetName val="을"/>
      <sheetName val="차압계산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공집계표"/>
      <sheetName val="토공분석표"/>
      <sheetName val="자재대"/>
      <sheetName val="내역서 "/>
      <sheetName val="1.설계조건"/>
      <sheetName val="내역표지"/>
      <sheetName val="구조물철거타공정이월"/>
      <sheetName val="danga"/>
      <sheetName val="ilch"/>
      <sheetName val="철근단면적"/>
      <sheetName val="하도금액분계"/>
      <sheetName val="8.PILE  (돌출)"/>
      <sheetName val="9GNG운반"/>
      <sheetName val="데이타"/>
      <sheetName val="Front"/>
      <sheetName val="wall"/>
      <sheetName val="앵커(3안)"/>
      <sheetName val="신표지1"/>
      <sheetName val="평가데이터"/>
      <sheetName val="자재집계표"/>
      <sheetName val="가중치"/>
      <sheetName val="제-노임"/>
      <sheetName val="청천내"/>
      <sheetName val="산출금액내역"/>
      <sheetName val="주차구획선수량"/>
      <sheetName val="조경내역서"/>
      <sheetName val="구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관급자재"/>
      <sheetName val="설비"/>
      <sheetName val="예총"/>
      <sheetName val="배관배선 단가조사"/>
      <sheetName val="일위대가집계"/>
      <sheetName val="일위"/>
      <sheetName val="기계경비"/>
      <sheetName val="현장예산"/>
      <sheetName val="명세서"/>
      <sheetName val="2공구하도급내역서"/>
      <sheetName val="설계예산서"/>
      <sheetName val="3.공통공사대비"/>
      <sheetName val="목차"/>
      <sheetName val="설계내역서"/>
      <sheetName val="동원인원"/>
      <sheetName val="TOTAL_BOQ"/>
      <sheetName val="Total"/>
      <sheetName val="총투입계"/>
      <sheetName val="SANBAISU"/>
      <sheetName val="단가조사-2"/>
      <sheetName val="현장경상비"/>
      <sheetName val="연습"/>
      <sheetName val="실행내역서"/>
      <sheetName val="공제수량총집계표"/>
      <sheetName val="임금단가"/>
      <sheetName val="한강운반비"/>
      <sheetName val="원본(갑지)"/>
      <sheetName val="단열-자재"/>
      <sheetName val="공사개요"/>
      <sheetName val="현장경비"/>
      <sheetName val="방배동내역(리라)"/>
      <sheetName val="건축공사집계표"/>
      <sheetName val="방배동내역 (총괄)"/>
      <sheetName val="부대공사총괄"/>
      <sheetName val="설계예산"/>
      <sheetName val="12호기내역서(건축분)"/>
      <sheetName val="빙장비사양"/>
      <sheetName val="환경기계공정표 (3)"/>
      <sheetName val="대치판정"/>
      <sheetName val="옹벽일반수량"/>
      <sheetName val="설계서을"/>
      <sheetName val="견적"/>
      <sheetName val="품셈집계표"/>
      <sheetName val="자재조사표"/>
      <sheetName val="9.정착구 보강"/>
      <sheetName val="본선차로수량집계표"/>
      <sheetName val="범례표"/>
      <sheetName val="우수맨홀공제단위수량"/>
      <sheetName val="총집계표"/>
      <sheetName val="가압장(토목)"/>
      <sheetName val="내역서단가산출용"/>
      <sheetName val="심사공종"/>
      <sheetName val="3BL공동구_수량"/>
      <sheetName val="안정검토"/>
      <sheetName val="단면설계"/>
      <sheetName val="공사기본내용입력"/>
      <sheetName val="일반수량"/>
      <sheetName val="돌담교 상부수량"/>
      <sheetName val="수량-가로등"/>
      <sheetName val="SLAB&quot;1&quot;"/>
      <sheetName val="기초단가"/>
      <sheetName val="중기손료"/>
      <sheetName val="건축"/>
      <sheetName val="제원및배치"/>
      <sheetName val="입력자료"/>
      <sheetName val="원가계산"/>
      <sheetName val="CON'C"/>
      <sheetName val="토목주소"/>
      <sheetName val="기안"/>
      <sheetName val="1단계"/>
      <sheetName val="테이블"/>
      <sheetName val="관급자재대"/>
      <sheetName val="설계개요"/>
      <sheetName val="FAB별"/>
      <sheetName val="소비자가"/>
      <sheetName val="내역서(전기)"/>
      <sheetName val="암거날개벽"/>
      <sheetName val="수량BOQ"/>
      <sheetName val="수량집계표"/>
      <sheetName val="1.수량집계"/>
      <sheetName val="AIR SHOWER(3인용)"/>
      <sheetName val="부경대총괄내역서"/>
      <sheetName val="도근좌표"/>
      <sheetName val="측구터파기공수량집계"/>
      <sheetName val="배수공 시멘트 및 골재량 산출"/>
      <sheetName val="unitpric"/>
      <sheetName val="계약서"/>
      <sheetName val="수량산출표"/>
      <sheetName val="입상내역"/>
      <sheetName val="포장(수량)-관로부"/>
      <sheetName val="재료비단가"/>
      <sheetName val="원가계산서"/>
      <sheetName val="토공집계(rp)"/>
      <sheetName val="단가조사"/>
      <sheetName val="자재표"/>
      <sheetName val="자재일람"/>
      <sheetName val="s"/>
      <sheetName val="진주방향"/>
      <sheetName val="마산방향철근집계"/>
      <sheetName val="마산방향"/>
      <sheetName val="백호우계수"/>
      <sheetName val="가도공"/>
      <sheetName val="식재인부"/>
      <sheetName val="개산공사비"/>
      <sheetName val="정부노임단가"/>
      <sheetName val="설계명세서"/>
      <sheetName val="철거산출근거"/>
      <sheetName val="수목단가"/>
      <sheetName val="시설수량표"/>
      <sheetName val="식재수량표"/>
      <sheetName val="노임,재료비"/>
      <sheetName val="15"/>
      <sheetName val="부하계산서"/>
      <sheetName val="전선 및 전선관"/>
      <sheetName val="준공평가"/>
      <sheetName val="변경비교-을"/>
      <sheetName val="파형강관집계"/>
      <sheetName val="공량(1월22일)"/>
      <sheetName val="96보완계획7.12"/>
      <sheetName val="70%"/>
      <sheetName val="보온자재단가표"/>
      <sheetName val="물량표S"/>
      <sheetName val="물량표(신)"/>
      <sheetName val="대전21토목내역서"/>
      <sheetName val="공문"/>
      <sheetName val="변경내역"/>
      <sheetName val="영창26"/>
      <sheetName val="ⴭⴭⴭⴭⴭ"/>
      <sheetName val="보도공제면적"/>
      <sheetName val="사유서제출현황-2"/>
      <sheetName val="산출근거1"/>
      <sheetName val="4)유동표"/>
      <sheetName val="6공구(당초)"/>
      <sheetName val="유효폭의 계산"/>
      <sheetName val="48전력선로일위"/>
      <sheetName val="국도접속 차도부수량"/>
      <sheetName val="면적산출근거(실측)"/>
      <sheetName val="수량집계"/>
      <sheetName val="알맹이"/>
      <sheetName val="장비사양"/>
      <sheetName val="Tables"/>
      <sheetName val="공통가설"/>
      <sheetName val="40총괄"/>
      <sheetName val="40집계"/>
      <sheetName val="업체별기성내역"/>
      <sheetName val="총공사내역서"/>
      <sheetName val="공사직종별노임"/>
      <sheetName val="슬래브수량"/>
      <sheetName val="내역기준"/>
      <sheetName val="직원자료입력"/>
      <sheetName val="현황산출서"/>
      <sheetName val="기타 정보통신공사"/>
      <sheetName val="주차장(T4)"/>
      <sheetName val="현장설명"/>
      <sheetName val="하수급견적대비"/>
      <sheetName val="환경보전비B"/>
      <sheetName val="가옥철거(지장물조서)"/>
      <sheetName val="접합수량(피벗)"/>
      <sheetName val="설명서_"/>
      <sheetName val="6PILE__(돌출)"/>
      <sheetName val="97년_추정"/>
      <sheetName val="4__주형설계"/>
      <sheetName val="4_2유효폭의_계산"/>
      <sheetName val="목차_"/>
      <sheetName val="수량분배표"/>
      <sheetName val="7급줄떼공"/>
      <sheetName val="건축원가계산서"/>
      <sheetName val="인부신상자료"/>
      <sheetName val="대전(세창동)"/>
      <sheetName val="합계"/>
      <sheetName val="archi(본사)"/>
      <sheetName val="재료단가"/>
      <sheetName val="기존단가 (2)"/>
      <sheetName val="우수공,맨홀,집수정"/>
      <sheetName val="당정동공통이수"/>
      <sheetName val="당정동경상이수"/>
      <sheetName val="하도급원가계산총괄표(식재)"/>
      <sheetName val="각사별공사비분개 "/>
      <sheetName val="1호토공"/>
      <sheetName val="공사비증감"/>
      <sheetName val="CON포장수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공사비집계"/>
      <sheetName val="우수공"/>
      <sheetName val="내역"/>
      <sheetName val="남양내역"/>
      <sheetName val="원가서"/>
      <sheetName val="3련 BOX"/>
      <sheetName val="플랜트 설치"/>
      <sheetName val="금융비용"/>
      <sheetName val="실행철강하도"/>
      <sheetName val="가도공"/>
      <sheetName val="산출내역서집계표"/>
      <sheetName val="3-2PS"/>
      <sheetName val="날개벽(시점좌측)"/>
      <sheetName val="수량산출"/>
      <sheetName val="산출근거"/>
      <sheetName val="치수표"/>
      <sheetName val="품셈TABLE"/>
      <sheetName val="화산경계"/>
      <sheetName val="맨홀토공"/>
      <sheetName val="집수정(600-700)"/>
      <sheetName val="연결관산출조서"/>
      <sheetName val="공사비증감"/>
      <sheetName val="공사비"/>
      <sheetName val="호표"/>
      <sheetName val="여과지동"/>
      <sheetName val="기초자료"/>
      <sheetName val="갑지"/>
      <sheetName val="터널조도"/>
      <sheetName val="총공사내역서"/>
      <sheetName val="대가표(품셈)"/>
      <sheetName val="잔수량(작성)"/>
      <sheetName val="내역서"/>
      <sheetName val="위치조서"/>
      <sheetName val="조명시설"/>
      <sheetName val="입찰견적보고서"/>
      <sheetName val="9GNG운반"/>
      <sheetName val="tggwan(mac)"/>
      <sheetName val="견적정보"/>
      <sheetName val="실내건축일위대가"/>
      <sheetName val="환경평가"/>
      <sheetName val="인구"/>
      <sheetName val="입찰안"/>
      <sheetName val="사다리"/>
      <sheetName val="data"/>
      <sheetName val="S0"/>
      <sheetName val="99총공사내역서"/>
      <sheetName val="1"/>
      <sheetName val="대림경상68억"/>
      <sheetName val="일위대가(1)"/>
      <sheetName val="일위대가"/>
      <sheetName val="ABUT수량-A1"/>
      <sheetName val="대비"/>
      <sheetName val="SW개발대상목록(기능점수)"/>
      <sheetName val="원형1호맨홀토공수량"/>
      <sheetName val="일위"/>
      <sheetName val="BOX"/>
      <sheetName val="기본"/>
      <sheetName val="난간벽단위"/>
      <sheetName val="Sheet1"/>
      <sheetName val="Xunit (단위환산)"/>
      <sheetName val="자재단가"/>
      <sheetName val="4안전율"/>
      <sheetName val="원가계산서"/>
      <sheetName val="역공종"/>
      <sheetName val="감액총괄표"/>
      <sheetName val="추가예산"/>
      <sheetName val="총괄표"/>
      <sheetName val="상하차비용(기계상차)"/>
      <sheetName val="수간보호"/>
      <sheetName val="운반비"/>
      <sheetName val="수자재단위당"/>
      <sheetName val="6PILE  (돌출)"/>
      <sheetName val="개요"/>
      <sheetName val="BID"/>
      <sheetName val="DATA1"/>
      <sheetName val="유림총괄"/>
      <sheetName val="CODE"/>
      <sheetName val="총괄"/>
      <sheetName val="설계"/>
      <sheetName val="노임"/>
      <sheetName val="출력용"/>
      <sheetName val="(A)내역서"/>
      <sheetName val="집계표"/>
      <sheetName val="학생내역"/>
      <sheetName val="맨홀수량"/>
      <sheetName val="토사(PE)"/>
      <sheetName val="INPUT"/>
      <sheetName val="2호맨홀공제수량"/>
      <sheetName val="투찰금액"/>
      <sheetName val="2@ BOX"/>
      <sheetName val="단가산출서"/>
      <sheetName val="woo(mac)"/>
      <sheetName val="TYPE-A"/>
      <sheetName val="물가시세"/>
      <sheetName val="노임단가"/>
      <sheetName val="4차원가계산서"/>
      <sheetName val="실행"/>
      <sheetName val="DOWEL(SLAB상)"/>
      <sheetName val="단위중량"/>
      <sheetName val="보차도경계석"/>
      <sheetName val="연결임시"/>
      <sheetName val="부대tu"/>
      <sheetName val="기별(종합)"/>
      <sheetName val="빗물받이(910-510-410)"/>
      <sheetName val="테이블"/>
      <sheetName val="기계경비"/>
      <sheetName val="밸브설치"/>
      <sheetName val="위치"/>
      <sheetName val="옥외등신설"/>
      <sheetName val="저케CV22신설"/>
      <sheetName val="저케CV38신설"/>
      <sheetName val="저케CV8신설"/>
      <sheetName val="접지3종"/>
      <sheetName val="총괄내역"/>
      <sheetName val="덕전리"/>
      <sheetName val="CTEMCOST"/>
      <sheetName val="Total"/>
      <sheetName val="H-PILE수량집계"/>
      <sheetName val="총괄내역서"/>
      <sheetName val="대치판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침투저지망(D600) "/>
      <sheetName val="적침투저지망(D700)"/>
      <sheetName val="적침투저지망(D800)"/>
      <sheetName val="적침투저지망(D900)"/>
      <sheetName val="적침투저지망(D1000)"/>
      <sheetName val="적침투저지망(D1100)"/>
      <sheetName val="적침투저지망(D1200)"/>
      <sheetName val="적침투저지망(1.5X1.5)"/>
      <sheetName val="적침투저지망(2.0X2.0)"/>
      <sheetName val="침사지집계"/>
      <sheetName val="침사지단위수량"/>
      <sheetName val="적침투저지망(3.0X2.0) "/>
      <sheetName val="적침투저지망(2.5X2.0) )"/>
      <sheetName val="적침투저지망(2@2.5X2.0)"/>
      <sheetName val="경게표식주"/>
      <sheetName val="바리게이트"/>
      <sheetName val="블럭담장"/>
      <sheetName val="출입문(W6.0XH2.6)"/>
      <sheetName val="출입문(W4.0XH2.6)"/>
      <sheetName val="출입문(W1.8XH2.6)"/>
      <sheetName val="문주(W1.0X1.0XH3.1)"/>
      <sheetName val="사열대(연대용W6.0XW8.0)"/>
      <sheetName val="연대용방송실"/>
      <sheetName val="사열대(대대용 W4.0XW6.0)"/>
      <sheetName val="국기게양대"/>
      <sheetName val="세륜시설"/>
      <sheetName val="가드레일"/>
      <sheetName val="Y형울타리"/>
      <sheetName val="Y형울타리기초"/>
      <sheetName val="관사울타리"/>
      <sheetName val="관사출입문"/>
      <sheetName val="관사울타리기초"/>
      <sheetName val="자바라출입문"/>
      <sheetName val="테니장수량집계"/>
      <sheetName val="테니스장휀스"/>
      <sheetName val="테니스장휀스기초"/>
      <sheetName val="테니스장포스트기초"/>
      <sheetName val="맹암거지선"/>
      <sheetName val="맹암거간선 "/>
      <sheetName val="Sheet15"/>
      <sheetName val="Sheet16"/>
      <sheetName val="터파기및재료"/>
      <sheetName val="DATE"/>
      <sheetName val="토사(PE)"/>
      <sheetName val="1단계"/>
      <sheetName val="조명시설"/>
      <sheetName val="6PILE  (돌출)"/>
      <sheetName val="설계조건"/>
      <sheetName val="여과지동"/>
      <sheetName val="기초자료"/>
      <sheetName val="만년달력"/>
      <sheetName val="guard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  <sheetName val="원형1호맨홀토공수량"/>
      <sheetName val="건축내역"/>
      <sheetName val="산출근거"/>
      <sheetName val="guard(mac)"/>
      <sheetName val="철근량"/>
      <sheetName val="내역"/>
      <sheetName val="집계표"/>
      <sheetName val="동물이동통로"/>
      <sheetName val="1,2공구원가계산서"/>
      <sheetName val="2공구산출내역"/>
      <sheetName val="1공구산출내역서"/>
      <sheetName val="맨홀수량"/>
      <sheetName val="터파기및재료"/>
      <sheetName val="일용직"/>
      <sheetName val="6.RJP이토처리시간"/>
      <sheetName val="7.RJP지층별제원"/>
      <sheetName val="시운전연료"/>
      <sheetName val="BID"/>
      <sheetName val="7. 현장관리비 "/>
      <sheetName val="6. 안전관리비"/>
      <sheetName val="인부신상자료"/>
      <sheetName val="A4"/>
      <sheetName val="DATE"/>
      <sheetName val="하천보호공수량"/>
      <sheetName val="조명시설"/>
      <sheetName val="일위"/>
      <sheetName val="수전기기DATA"/>
      <sheetName val="이토변실"/>
      <sheetName val="단가비교"/>
      <sheetName val="범례표"/>
      <sheetName val="제경비"/>
      <sheetName val="식생블럭단위수량"/>
      <sheetName val="교통대책내역"/>
      <sheetName val="1련박스"/>
      <sheetName val="일위대가"/>
      <sheetName val="원가계산서구조조정"/>
      <sheetName val="자재단가비교표"/>
      <sheetName val="자재단가"/>
      <sheetName val="재료비"/>
      <sheetName val="재정비내역"/>
      <sheetName val="자재일람"/>
      <sheetName val="건축2"/>
      <sheetName val="데리네이타현황"/>
      <sheetName val="견적"/>
      <sheetName val="원가계산서"/>
      <sheetName val="단가"/>
      <sheetName val="노임"/>
      <sheetName val="부대공"/>
      <sheetName val="편입토지조서"/>
      <sheetName val="당진1,2호기전선관설치및접지4차공사내역서-을지"/>
      <sheetName val="단위중량"/>
      <sheetName val="xxxxxx"/>
      <sheetName val="Sheet1 (2)"/>
      <sheetName val="산출내역서"/>
      <sheetName val="상수도토공집계표"/>
      <sheetName val="플랜트 설치"/>
      <sheetName val="잡철물"/>
      <sheetName val="SHL"/>
      <sheetName val="sheet1"/>
      <sheetName val="실행(1)"/>
      <sheetName val="4.전기"/>
      <sheetName val="계수시트"/>
      <sheetName val="기초자료입력"/>
      <sheetName val="지적고시내역"/>
      <sheetName val="표준차도부연장집계-ASP"/>
      <sheetName val="퍼스트"/>
      <sheetName val="관급자재"/>
      <sheetName val="자재테이블"/>
      <sheetName val="일위대가집계"/>
      <sheetName val="단가대비표"/>
      <sheetName val="입찰안"/>
      <sheetName val="상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플륨관집계"/>
      <sheetName val="산출근거"/>
      <sheetName val="U형플륨관"/>
      <sheetName val="U형플륨관토공"/>
      <sheetName val="단위토공"/>
      <sheetName val="터파기및재료"/>
      <sheetName val="철근량"/>
      <sheetName val="주beam"/>
      <sheetName val="재료"/>
      <sheetName val="총수량집계표"/>
      <sheetName val="바닥판"/>
      <sheetName val="입력DATA"/>
      <sheetName val="일위대가표"/>
      <sheetName val="상시"/>
      <sheetName val="#REF"/>
      <sheetName val="당초"/>
      <sheetName val="품셈TABLE"/>
      <sheetName val="총괄표"/>
      <sheetName val="조명시설"/>
      <sheetName val="노임단가"/>
      <sheetName val="집계표"/>
      <sheetName val="원가계산서구조조정"/>
      <sheetName val="내역"/>
      <sheetName val="일위대가목차"/>
      <sheetName val="우수공"/>
      <sheetName val="4.하중산정"/>
      <sheetName val="2.3지지력"/>
      <sheetName val="DATA"/>
      <sheetName val="여과지동"/>
      <sheetName val="기초자료"/>
      <sheetName val="산출내역서집계표"/>
      <sheetName val="산근"/>
      <sheetName val="오동"/>
      <sheetName val="대조"/>
      <sheetName val="나한"/>
      <sheetName val="단면가정"/>
      <sheetName val="암거 제원표-1단계"/>
      <sheetName val="식생블럭단위수량"/>
      <sheetName val="일위대가1"/>
      <sheetName val="연결관암거"/>
      <sheetName val="입찰안"/>
      <sheetName val="데리네이타현황"/>
      <sheetName val="상-교대(A1-A2)"/>
      <sheetName val="데이타"/>
      <sheetName val="차수공개요"/>
      <sheetName val="총괄내역서"/>
      <sheetName val="토공(우물통,기타) "/>
      <sheetName val="역T형교대(말뚝기초)"/>
      <sheetName val="sheet1"/>
      <sheetName val="교각1"/>
      <sheetName val="참고사항"/>
      <sheetName val="도수로수량산출"/>
      <sheetName val="조명율표"/>
      <sheetName val="공정코드"/>
      <sheetName val="공사비총괄표"/>
      <sheetName val="일위대가"/>
      <sheetName val="준검 내역서"/>
      <sheetName val="2000년1차"/>
      <sheetName val="DATE"/>
      <sheetName val="노임"/>
      <sheetName val="입력변수"/>
      <sheetName val="일위"/>
      <sheetName val="토목검측서"/>
      <sheetName val="접속도로1"/>
      <sheetName val="사다리"/>
      <sheetName val="토사(PE)"/>
      <sheetName val="교량하부공"/>
      <sheetName val="잔수량(작성)"/>
      <sheetName val="지급자재"/>
      <sheetName val="가도공"/>
      <sheetName val="입력"/>
      <sheetName val="&lt;--"/>
      <sheetName val="대포2교접속"/>
      <sheetName val="2호맨홀공제수량"/>
      <sheetName val="말뚝지지력산정"/>
      <sheetName val="원형1호맨홀토공수량"/>
      <sheetName val="노무비"/>
      <sheetName val="집수정(600-700)"/>
      <sheetName val="INPUT"/>
      <sheetName val="장비집계"/>
      <sheetName val="원가"/>
      <sheetName val="4.2유효폭의 계산"/>
      <sheetName val="산마루측구연장산출"/>
      <sheetName val="2.가정단면"/>
      <sheetName val="직원명단"/>
      <sheetName val="간지"/>
      <sheetName val="이형자재산근"/>
      <sheetName val="집수정"/>
      <sheetName val="유입량"/>
      <sheetName val="guard(mac)"/>
      <sheetName val="토적표"/>
      <sheetName val="산출근거(수정)"/>
      <sheetName val="단가산출"/>
      <sheetName val="총괄집계(2차)"/>
      <sheetName val="조명일위"/>
      <sheetName val="본체"/>
      <sheetName val="공통가설공사"/>
      <sheetName val="96정변2"/>
      <sheetName val="수습"/>
      <sheetName val="N賃率-職"/>
      <sheetName val="암거단위"/>
      <sheetName val="토공 total"/>
      <sheetName val="지하시설물작성"/>
      <sheetName val="카메라"/>
      <sheetName val="공사착공계"/>
      <sheetName val="단위중량"/>
      <sheetName val="가시설수량"/>
      <sheetName val="단위수량"/>
      <sheetName val="기흥하도용"/>
      <sheetName val="자료"/>
      <sheetName val="단가비교표_공통1"/>
      <sheetName val="골조"/>
      <sheetName val="기타 정보통신공사"/>
      <sheetName val="실행내역"/>
      <sheetName val="1 자원총괄"/>
      <sheetName val="1,2공구원가계산서"/>
      <sheetName val="1공구산출내역서"/>
      <sheetName val="실행철강하도"/>
      <sheetName val="3련 BOX"/>
      <sheetName val="교각계산"/>
      <sheetName val="설계조건"/>
      <sheetName val="단가대비표"/>
      <sheetName val="단위단가"/>
      <sheetName val="인수공규격"/>
      <sheetName val="토공집계표"/>
      <sheetName val="밸브설치"/>
      <sheetName val="각종단가"/>
      <sheetName val="ABUT수량-A1"/>
      <sheetName val="총공사내역서"/>
      <sheetName val="포장복구집계"/>
      <sheetName val="맨홀수량"/>
      <sheetName val="일위-1"/>
      <sheetName val="공정외주"/>
      <sheetName val="대로근거"/>
      <sheetName val="중로근거"/>
      <sheetName val="정거장 설계조건"/>
      <sheetName val="코드표"/>
      <sheetName val="천방교접속"/>
      <sheetName val="수량집계"/>
      <sheetName val="기둥(원형)"/>
      <sheetName val="기초공"/>
      <sheetName val="표  지"/>
      <sheetName val="단가조사-2"/>
      <sheetName val="견적서"/>
      <sheetName val="자재단가비교표"/>
      <sheetName val="기초(중마오수)"/>
      <sheetName val="내역서"/>
      <sheetName val="수우미양가(Vlookup)"/>
      <sheetName val="하도급원가계산총괄표(식재)"/>
      <sheetName val="101동"/>
      <sheetName val="오수공수량집계표"/>
      <sheetName val="포장직선구간"/>
      <sheetName val="WING3"/>
      <sheetName val="건축내역"/>
      <sheetName val="건축공사"/>
      <sheetName val="5.고용보험"/>
      <sheetName val="4.고용보험료산출근거"/>
      <sheetName val="거래처등록"/>
      <sheetName val="교대철근집계"/>
      <sheetName val="당진1,2호기전선관설치및접지4차공사내역서-을지"/>
      <sheetName val="1호구조물"/>
      <sheetName val="I一般比"/>
      <sheetName val="단가비교"/>
      <sheetName val="세골재  T2 변경 현황"/>
      <sheetName val="방음벽기초"/>
      <sheetName val="#3_일위대가목록"/>
      <sheetName val="3BL공동구 수량"/>
      <sheetName val="200"/>
      <sheetName val="PIPING"/>
      <sheetName val="선급금신청서"/>
      <sheetName val="일위(시설)"/>
      <sheetName val="일위목록"/>
      <sheetName val="접속도로집"/>
      <sheetName val="직원자료입력"/>
      <sheetName val="공사대장"/>
      <sheetName val="중기조종사 단위단가"/>
      <sheetName val="접지수량"/>
      <sheetName val="단가표"/>
      <sheetName val="간접1"/>
      <sheetName val="10현장조직"/>
      <sheetName val="약품공급2"/>
      <sheetName val="인력투입산출"/>
      <sheetName val="자재단가"/>
      <sheetName val="총괄"/>
      <sheetName val="교수설계"/>
      <sheetName val="AIR SHOWER(3인용)"/>
      <sheetName val="중기"/>
      <sheetName val="정부노임단가"/>
      <sheetName val="용산1(해보)"/>
      <sheetName val="실행"/>
      <sheetName val="대비"/>
      <sheetName val="내역서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  <sheetName val="신우"/>
      <sheetName val="집계표"/>
      <sheetName val="대치판정"/>
      <sheetName val="s"/>
      <sheetName val="빙100장비사양"/>
      <sheetName val="98수문일위"/>
      <sheetName val="주차구획선수량"/>
      <sheetName val="노임단가"/>
      <sheetName val="구분자"/>
      <sheetName val="골조시행"/>
      <sheetName val="Sheet1"/>
      <sheetName val="증감대비"/>
      <sheetName val="예산서(토목)"/>
      <sheetName val="설치기별"/>
      <sheetName val="공종단가"/>
      <sheetName val="철거기별"/>
      <sheetName val="예산서(상부)"/>
      <sheetName val="표지"/>
      <sheetName val="목차"/>
      <sheetName val="개요"/>
      <sheetName val="전제"/>
      <sheetName val="매출"/>
      <sheetName val="전사.사업"/>
      <sheetName val="손익증감"/>
      <sheetName val="CF차입"/>
      <sheetName val="ROIC"/>
      <sheetName val="매출 설비"/>
      <sheetName val="재고자산"/>
      <sheetName val="인원G"/>
      <sheetName val="주요비용"/>
      <sheetName val="구조조정"/>
      <sheetName val="1유리"/>
      <sheetName val="내역"/>
      <sheetName val="송전재료비"/>
      <sheetName val="견적대비표"/>
      <sheetName val="갑지"/>
      <sheetName val="Apt내역"/>
      <sheetName val="DATE"/>
      <sheetName val="소방사항"/>
      <sheetName val="학생내역"/>
      <sheetName val="자재단가비교표"/>
      <sheetName val="Sheet4"/>
      <sheetName val="물량표"/>
      <sheetName val="설-원가"/>
      <sheetName val="원가"/>
      <sheetName val="횡배수관토공수량"/>
      <sheetName val="설 계"/>
      <sheetName val="직노"/>
      <sheetName val="금호"/>
      <sheetName val="위치조서"/>
      <sheetName val="단가목록"/>
      <sheetName val="96정변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  <sheetName val="집계표"/>
      <sheetName val="빙100장비사양"/>
      <sheetName val="대치판정"/>
      <sheetName val="s"/>
      <sheetName val="신우"/>
      <sheetName val="98수문일위"/>
      <sheetName val="주차구획선수량"/>
      <sheetName val="노임단가"/>
      <sheetName val="구분자"/>
      <sheetName val="골조시행"/>
      <sheetName val="Sheet1"/>
      <sheetName val="증감대비"/>
      <sheetName val="예산서(토목)"/>
      <sheetName val="설치기별"/>
      <sheetName val="공종단가"/>
      <sheetName val="철거기별"/>
      <sheetName val="예산서(상부)"/>
      <sheetName val="표지"/>
      <sheetName val="목차"/>
      <sheetName val="개요"/>
      <sheetName val="전제"/>
      <sheetName val="매출"/>
      <sheetName val="전사.사업"/>
      <sheetName val="손익증감"/>
      <sheetName val="CF차입"/>
      <sheetName val="ROIC"/>
      <sheetName val="매출 설비"/>
      <sheetName val="재고자산"/>
      <sheetName val="인원G"/>
      <sheetName val="주요비용"/>
      <sheetName val="구조조정"/>
      <sheetName val="1유리"/>
      <sheetName val="내역"/>
      <sheetName val="송전재료비"/>
      <sheetName val="견적대비표"/>
      <sheetName val="갑지"/>
      <sheetName val="Apt내역"/>
      <sheetName val="DATE"/>
      <sheetName val="소방사항"/>
      <sheetName val="학생내역"/>
      <sheetName val="자재단가비교표"/>
      <sheetName val="Sheet4"/>
      <sheetName val="물량표"/>
      <sheetName val="설-원가"/>
      <sheetName val="원가"/>
      <sheetName val="횡배수관토공수량"/>
      <sheetName val="설 계"/>
      <sheetName val="직노"/>
      <sheetName val="금호"/>
      <sheetName val="위치조서"/>
      <sheetName val="단가목록"/>
      <sheetName val="96정변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설계조건 "/>
      <sheetName val="PILE "/>
      <sheetName val="6PILE  (돌출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터널조도"/>
      <sheetName val="우각부보강"/>
      <sheetName val="노임"/>
      <sheetName val="외천교"/>
      <sheetName val="수안보-MBR1"/>
      <sheetName val="부하(성남)"/>
      <sheetName val="J直材4"/>
      <sheetName val="FOOTING단면력"/>
      <sheetName val="A-4"/>
      <sheetName val="중산교"/>
      <sheetName val="Sheet1"/>
      <sheetName val="설계"/>
      <sheetName val="2000년1차"/>
      <sheetName val="2000전체분"/>
      <sheetName val="일위대가(계측기설치)"/>
      <sheetName val="제수"/>
      <sheetName val="공기"/>
      <sheetName val="접속슬래브"/>
      <sheetName val="기본DATA"/>
      <sheetName val="9GNG운반"/>
      <sheetName val="INPUT"/>
      <sheetName val="북방3터널"/>
      <sheetName val="단면치수"/>
      <sheetName val="자재단가비교표"/>
      <sheetName val="공사비집계"/>
      <sheetName val="DATE"/>
      <sheetName val="방호벽"/>
      <sheetName val="1.설계조건"/>
      <sheetName val="입찰안"/>
      <sheetName val="교각1"/>
      <sheetName val="가도공"/>
      <sheetName val="말뚝지지력산정"/>
      <sheetName val="Sheet1 (2)"/>
      <sheetName val="원형1호맨홀토공수량"/>
      <sheetName val="감가상각"/>
      <sheetName val="검토"/>
      <sheetName val="노임단가"/>
      <sheetName val="DATA"/>
      <sheetName val="4)유동표"/>
      <sheetName val="반중력식옹벽"/>
      <sheetName val="guard(mac)"/>
      <sheetName val="Regenerator  Concrete Structure"/>
      <sheetName val="터파기및재료"/>
      <sheetName val="토지조서"/>
      <sheetName val="MOTOR"/>
      <sheetName val="3련 BOX"/>
      <sheetName val="T형보"/>
      <sheetName val="조명시설"/>
      <sheetName val="#REF"/>
      <sheetName val="상수도토공집계표"/>
      <sheetName val="1"/>
      <sheetName val="Sheet2"/>
      <sheetName val="Sheet3"/>
      <sheetName val="suk(mac)"/>
      <sheetName val="기초공"/>
      <sheetName val="기둥(원형)"/>
      <sheetName val="SLAB&quot;1&quot;"/>
      <sheetName val="실행철강하도"/>
      <sheetName val="직노"/>
      <sheetName val="암거날개벽재료집계"/>
      <sheetName val="1.설계기준"/>
      <sheetName val="내역"/>
      <sheetName val="리스(CIF)산출"/>
      <sheetName val="2.단면가정"/>
      <sheetName val="접도구역경계표주현황"/>
      <sheetName val="소야공정계획표"/>
      <sheetName val="96보완계획7.12"/>
      <sheetName val="금액내역서"/>
      <sheetName val="접속도수량집계표"/>
      <sheetName val="일반공사"/>
      <sheetName val="약품공급2"/>
      <sheetName val="BOX(상시)"/>
      <sheetName val="별표집계"/>
      <sheetName val="GAEYO"/>
      <sheetName val="자재일람"/>
      <sheetName val="견적서"/>
      <sheetName val="8.PILE  (돌출)"/>
      <sheetName val="준공정산"/>
      <sheetName val="단가산출"/>
      <sheetName val="집계표"/>
      <sheetName val="준검 내역서"/>
      <sheetName val="일위대가"/>
      <sheetName val="중사"/>
      <sheetName val="조도계산서 (도서)"/>
      <sheetName val="시화점실행"/>
      <sheetName val="부하계산서"/>
      <sheetName val="Sheet17"/>
      <sheetName val="용수량(생활용수)"/>
      <sheetName val="상행-교대(A1-A2)"/>
      <sheetName val="PSCbeam설계"/>
      <sheetName val="플랜트 설치"/>
      <sheetName val="산출근거"/>
      <sheetName val="입력"/>
      <sheetName val="설산1.나"/>
      <sheetName val="본사S"/>
      <sheetName val="기초계산(Pmax)"/>
      <sheetName val="5.모델링"/>
      <sheetName val="1SPAN"/>
      <sheetName val="ETC"/>
      <sheetName val="자재조사표"/>
      <sheetName val="품셈총괄표"/>
      <sheetName val="시중노임단가"/>
      <sheetName val="일위대가(1)"/>
      <sheetName val="코드표"/>
      <sheetName val="일위_파일"/>
      <sheetName val="빗물받이(910-510-410)"/>
      <sheetName val="수량산출"/>
      <sheetName val="단면설계"/>
      <sheetName val="안정검토"/>
      <sheetName val="교대(A1)"/>
      <sheetName val="을지"/>
      <sheetName val="예가내역서"/>
      <sheetName val="건축내역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자료"/>
      <sheetName val="작성기준"/>
      <sheetName val="저"/>
      <sheetName val="도장수량(하1)"/>
      <sheetName val="주형"/>
      <sheetName val="위치조서"/>
      <sheetName val="CAT_5"/>
      <sheetName val="프랜트면허"/>
      <sheetName val="태안9)3-2)원내역"/>
      <sheetName val="평균터파기고(1-2,ASP)"/>
      <sheetName val="품셈(기초)"/>
      <sheetName val="6PILE  (돌출)"/>
      <sheetName val="자재목록"/>
      <sheetName val="방음벽기초(H=4m)"/>
      <sheetName val="Ext. Stone-P"/>
      <sheetName val="우배수"/>
      <sheetName val="계산식"/>
      <sheetName val="원가계산서구조조정"/>
      <sheetName val="WORK"/>
      <sheetName val="ⴭⴭⴭⴭ"/>
      <sheetName val="MCC제원"/>
      <sheetName val="역T형"/>
      <sheetName val="말뚝기초"/>
      <sheetName val="대치판정"/>
      <sheetName val="MFAB"/>
      <sheetName val="MFRT"/>
      <sheetName val="MPKG"/>
      <sheetName val="MPRD"/>
      <sheetName val="내역서"/>
      <sheetName val="LOPCALC"/>
      <sheetName val="COPING"/>
      <sheetName val="98수문일위"/>
      <sheetName val="집1"/>
      <sheetName val="대조표(0108)"/>
      <sheetName val="보차도경계석"/>
      <sheetName val="포장면적산출"/>
      <sheetName val="구조물집계"/>
      <sheetName val="토공집계"/>
      <sheetName val="미드수량"/>
      <sheetName val="5CHBDC"/>
      <sheetName val="앉음벽 (2)"/>
      <sheetName val="교대A1"/>
      <sheetName val="C"/>
      <sheetName val="설계조건"/>
      <sheetName val="Baby일위대가"/>
      <sheetName val="접속도로1"/>
      <sheetName val="현금"/>
      <sheetName val="계산서(곡선부)"/>
      <sheetName val="포장재료집계표"/>
      <sheetName val="데이타"/>
      <sheetName val="차선도색현황"/>
      <sheetName val="재료비"/>
      <sheetName val="한강운반비"/>
      <sheetName val="현장공사비청구서"/>
      <sheetName val="BQ"/>
      <sheetName val="정부노임단가"/>
      <sheetName val="입력DATA"/>
      <sheetName val="바닥판"/>
      <sheetName val="5지진시"/>
      <sheetName val="단위중량"/>
      <sheetName val="bearing"/>
      <sheetName val="적용단위길이"/>
      <sheetName val="BQ(실행)"/>
      <sheetName val="배수통관토공수량"/>
      <sheetName val="목재동바리"/>
      <sheetName val="1.수인터널"/>
      <sheetName val="천안IP공장자100노100물량110할증"/>
      <sheetName val="당진1,2호기전선관설치및접지4차공사내역서-을지"/>
      <sheetName val="와동25-3(변경)"/>
      <sheetName val="구의33고"/>
      <sheetName val="식생블럭단위수량"/>
      <sheetName val="ASP포장"/>
      <sheetName val="자재조사표(참고용)"/>
      <sheetName val="품셈집계표"/>
      <sheetName val="일반부표집계표"/>
      <sheetName val="내역서적용수량집계표(가로)"/>
      <sheetName val="날개벽"/>
      <sheetName val="견적사양비교표"/>
      <sheetName val="3BL공동구 수량"/>
      <sheetName val="tggwan(mac)"/>
      <sheetName val="산출내역서"/>
      <sheetName val="암거 제원표-1단계"/>
      <sheetName val="빌딩 안내"/>
      <sheetName val="횡배수관토공수량"/>
      <sheetName val="N賃率-職"/>
      <sheetName val="토목내역서"/>
      <sheetName val="98비정기소모"/>
      <sheetName val="960318-1"/>
      <sheetName val="단중표"/>
      <sheetName val="날개벽수량표"/>
      <sheetName val="초기화면"/>
      <sheetName val="단면 (2)"/>
      <sheetName val="CODE"/>
      <sheetName val="기기리스트"/>
      <sheetName val="지(2)"/>
      <sheetName val="물질수지(2011)"/>
      <sheetName val="설직재-1"/>
      <sheetName val="apt수량"/>
      <sheetName val="일위대가표"/>
      <sheetName val="백암비스타내역"/>
      <sheetName val="기둥"/>
      <sheetName val="대포2교접속"/>
      <sheetName val="천방교접속"/>
      <sheetName val="서∼군(2)"/>
      <sheetName val="단가산출서"/>
      <sheetName val="중기사용료"/>
      <sheetName val="집수정"/>
      <sheetName val="단가목록"/>
      <sheetName val="음료실행"/>
      <sheetName val="방음벽기초"/>
      <sheetName val="총집계표"/>
      <sheetName val="Y-WORK"/>
      <sheetName val="포장공"/>
      <sheetName val="배수공"/>
      <sheetName val="토공"/>
      <sheetName val="1련박스"/>
      <sheetName val="개발계획수립"/>
      <sheetName val="원가계산"/>
      <sheetName val="지급자재"/>
      <sheetName val="인건비"/>
      <sheetName val="부대내역"/>
      <sheetName val="편입토지조서"/>
      <sheetName val="접지수량"/>
      <sheetName val="EACT10"/>
      <sheetName val="ANX3A11"/>
      <sheetName val="Curves"/>
      <sheetName val="Tables"/>
      <sheetName val="갑지(추정)"/>
      <sheetName val="단가산출(문안수정)"/>
      <sheetName val="상부집계표"/>
      <sheetName val="000000"/>
      <sheetName val="BOX형 교대"/>
      <sheetName val="일위대가(가설)"/>
      <sheetName val="공사내역서"/>
      <sheetName val="지장물C"/>
      <sheetName val="배수통관(좌)"/>
      <sheetName val="내역표지"/>
      <sheetName val="대로근거"/>
      <sheetName val="가시설수량"/>
      <sheetName val="단위수량"/>
      <sheetName val="노무비"/>
      <sheetName val="재무가정"/>
      <sheetName val="TEL"/>
      <sheetName val="여주,이천(명세)"/>
      <sheetName val="GRACE"/>
      <sheetName val="손익차9월2"/>
      <sheetName val="물건조서"/>
      <sheetName val="몰탈재료산출"/>
      <sheetName val="XL4Poppy"/>
      <sheetName val="배수관공"/>
      <sheetName val="양수장구조물총"/>
      <sheetName val="양수장토공총"/>
      <sheetName val="단가"/>
      <sheetName val="피벗테이블데이터분석"/>
      <sheetName val="도"/>
      <sheetName val="전기일위목록"/>
      <sheetName val="공통(20-91)"/>
      <sheetName val="전차선로 물량표"/>
      <sheetName val="자재"/>
      <sheetName val="횡배위치"/>
      <sheetName val="Macro1"/>
      <sheetName val="공사비예비관리공감측설산출내역"/>
      <sheetName val="신호등일위대가"/>
      <sheetName val="SG"/>
      <sheetName val="주빔의 설계"/>
      <sheetName val="JOIN(2span)"/>
      <sheetName val="AS포장복구 "/>
      <sheetName val="철근량산정및사용성검토"/>
      <sheetName val="산출"/>
      <sheetName val="품셈TABLE"/>
      <sheetName val="BOQ(전체)"/>
      <sheetName val="통합"/>
      <sheetName val="IN"/>
      <sheetName val="소상 &quot;1&quot;"/>
      <sheetName val="단면(RW1)"/>
      <sheetName val="교통대책내역"/>
      <sheetName val="값"/>
      <sheetName val="자재단가"/>
      <sheetName val="장비경비"/>
      <sheetName val="암거 제원표"/>
      <sheetName val="sub"/>
      <sheetName val="매입세율"/>
      <sheetName val="공사개요"/>
      <sheetName val="본댐설계"/>
      <sheetName val="실행품의서"/>
      <sheetName val="장비집계"/>
      <sheetName val="SORCE1"/>
      <sheetName val="가시설단위수량"/>
      <sheetName val="1-1"/>
      <sheetName val="&lt;--"/>
      <sheetName val="3CHBDC"/>
      <sheetName val="COPING-1"/>
      <sheetName val="역T형교대-2수량"/>
      <sheetName val="노무비단가"/>
      <sheetName val="변압기 및 발전기 용량"/>
      <sheetName val="연결관암거"/>
      <sheetName val="도급"/>
      <sheetName val="가격조사서"/>
      <sheetName val="I一般比"/>
      <sheetName val="명세서"/>
      <sheetName val="20관리비율"/>
      <sheetName val="ITEM"/>
      <sheetName val="깬잡석1.3"/>
      <sheetName val="L_RPTA05_목록"/>
      <sheetName val="도장"/>
      <sheetName val="SLAB"/>
      <sheetName val="안정계산"/>
      <sheetName val="단면검토"/>
      <sheetName val="차수공개요"/>
      <sheetName val="PC BOX매설 기초단위수량(X)"/>
      <sheetName val="INPUT-DATA"/>
      <sheetName val="물질수지"/>
      <sheetName val="기초단가"/>
      <sheetName val="시행후면적"/>
      <sheetName val="수지예산"/>
      <sheetName val="Cost bd-&quot;A&quot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"/>
      <sheetName val="종횡형"/>
      <sheetName val="주형"/>
      <sheetName val="유효폭"/>
      <sheetName val="단면특성치"/>
      <sheetName val="부재력"/>
      <sheetName val="지점반력"/>
      <sheetName val="용접두께"/>
      <sheetName val="피로"/>
      <sheetName val="신축이음"/>
      <sheetName val="내진삽도"/>
      <sheetName val="도장수량(하1)"/>
      <sheetName val="포장복구집계"/>
      <sheetName val="금액내역서"/>
      <sheetName val="ABUT수량-A1"/>
      <sheetName val="집수정"/>
      <sheetName val="총괄표"/>
      <sheetName val="자재단가비교표"/>
      <sheetName val="Sheet1 (2)"/>
      <sheetName val="터파기및재료"/>
      <sheetName val="Sheet3"/>
      <sheetName val="제수"/>
      <sheetName val="교각1"/>
      <sheetName val="공사수행방안"/>
      <sheetName val="INPUT"/>
      <sheetName val="반중력식옹벽3.5"/>
      <sheetName val="I一般比"/>
      <sheetName val="가시설(TYPE-A)"/>
      <sheetName val="1-1평균터파기고(1)"/>
      <sheetName val="북방3터널"/>
      <sheetName val="원형1호맨홀토공수량"/>
      <sheetName val="guard(mac)"/>
      <sheetName val="조명시설"/>
      <sheetName val="TYPE-1"/>
      <sheetName val="집수정(600-700)"/>
      <sheetName val="교각계산"/>
      <sheetName val="2000전체분"/>
      <sheetName val="2000년1차"/>
      <sheetName val="편입용지조서"/>
      <sheetName val="수목표준대가"/>
      <sheetName val="6PILE  (돌출)"/>
      <sheetName val="상수도토공집계표"/>
      <sheetName val="노임단가"/>
      <sheetName val="장문교(대전)"/>
      <sheetName val="4)유동표"/>
      <sheetName val="98수문일위"/>
      <sheetName val="옹벽철근"/>
      <sheetName val="위치조서"/>
      <sheetName val="설계예산서"/>
      <sheetName val="반중력식옹벽"/>
      <sheetName val="내역"/>
      <sheetName val="집계표"/>
      <sheetName val="COPING-1"/>
      <sheetName val="역T형교대-2수량"/>
      <sheetName val="작성기준"/>
      <sheetName val="XZLC004_PART2"/>
      <sheetName val="GAEYO"/>
      <sheetName val="수량산출1"/>
      <sheetName val="일위대가"/>
      <sheetName val="자재단가표"/>
      <sheetName val="condition"/>
      <sheetName val="전차선로 물량표"/>
      <sheetName val="단위중량"/>
      <sheetName val="개발계획수립"/>
      <sheetName val="철근량"/>
      <sheetName val="원형측구(B-type)"/>
      <sheetName val="맨홀수량산출"/>
      <sheetName val="N賃率-職"/>
      <sheetName val="여수토공사비"/>
      <sheetName val="#REF"/>
      <sheetName val="3련 BOX"/>
      <sheetName val="VXXXXXXX"/>
      <sheetName val="tggwan(mac)"/>
      <sheetName val="DATA"/>
      <sheetName val="단위중량표"/>
      <sheetName val="배수관산출"/>
      <sheetName val="입찰안"/>
      <sheetName val="Regenerator  Concrete Structure"/>
      <sheetName val="방음벽기초"/>
      <sheetName val="대로근거"/>
      <sheetName val="중로근거"/>
      <sheetName val="단면 (2)"/>
      <sheetName val="날개벽(시점좌측)"/>
      <sheetName val="석축단"/>
      <sheetName val="DATE"/>
      <sheetName val="설계조건"/>
      <sheetName val="법면수집"/>
      <sheetName val="안정계산"/>
      <sheetName val="단면검토"/>
      <sheetName val="가도공"/>
      <sheetName val="1호인버트수량"/>
      <sheetName val="석축설면"/>
      <sheetName val="법면단"/>
      <sheetName val="NYS"/>
      <sheetName val="말뚝기초(안정검토)-외측"/>
      <sheetName val="월계-H1"/>
      <sheetName val="노임"/>
      <sheetName val="SLAB&quot;1&quot;"/>
      <sheetName val="1.설계조건"/>
      <sheetName val="가압장(토목)"/>
      <sheetName val="전기"/>
      <sheetName val="맨홀수량집계"/>
      <sheetName val="우수"/>
      <sheetName val="말뚝지지력산정"/>
      <sheetName val="우수공"/>
      <sheetName val="수로교총재료집계"/>
      <sheetName val="J直材4"/>
      <sheetName val="통합"/>
      <sheetName val="지장물C"/>
      <sheetName val="일위_파일"/>
      <sheetName val="신표지1"/>
      <sheetName val="당초내역서"/>
      <sheetName val="배수공1"/>
      <sheetName val="토공"/>
      <sheetName val="Sheet17"/>
      <sheetName val="가정급수관"/>
      <sheetName val="Sheet1"/>
      <sheetName val="총괄"/>
      <sheetName val="인수공"/>
      <sheetName val="바닥판"/>
      <sheetName val="입력DATA"/>
      <sheetName val="포장공"/>
      <sheetName val="배수공"/>
      <sheetName val="현장관리비"/>
      <sheetName val="실행내역"/>
      <sheetName val="내역서적용수량집계표(가로)"/>
      <sheetName val="Sheet6"/>
      <sheetName val="ANX3A11"/>
      <sheetName val="2원료가나다."/>
      <sheetName val="자재단가"/>
      <sheetName val="방호벽"/>
      <sheetName val="산출내역서"/>
      <sheetName val="1.설계기준"/>
      <sheetName val="횡배수관토공수량"/>
      <sheetName val="중기일위대가"/>
      <sheetName val="설계설명서"/>
      <sheetName val="BOX(상시)"/>
      <sheetName val="품셈TABLE"/>
      <sheetName val="부대내역"/>
      <sheetName val="BQ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zoomScaleNormal="100" workbookViewId="0">
      <pane xSplit="3" ySplit="2" topLeftCell="D3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defaultColWidth="8.875" defaultRowHeight="13.5"/>
  <cols>
    <col min="1" max="2" width="3.75" style="31" customWidth="1"/>
    <col min="3" max="3" width="31" style="31" customWidth="1"/>
    <col min="4" max="5" width="10.75" style="32" customWidth="1"/>
    <col min="6" max="6" width="11.75" style="32" customWidth="1"/>
    <col min="7" max="7" width="14.625" style="31" customWidth="1"/>
    <col min="8" max="8" width="3.75" style="31" bestFit="1" customWidth="1"/>
    <col min="9" max="9" width="6.625" style="31" customWidth="1"/>
    <col min="10" max="10" width="2.375" style="31" customWidth="1"/>
    <col min="11" max="11" width="8.625" style="31" customWidth="1"/>
    <col min="12" max="12" width="3" style="31" customWidth="1"/>
    <col min="13" max="13" width="5.25" style="31" customWidth="1"/>
    <col min="14" max="14" width="8.625" style="31" customWidth="1"/>
    <col min="15" max="254" width="8.875" style="31"/>
    <col min="255" max="256" width="3.75" style="31" customWidth="1"/>
    <col min="257" max="257" width="31" style="31" customWidth="1"/>
    <col min="258" max="261" width="10.75" style="31" customWidth="1"/>
    <col min="262" max="262" width="11.75" style="31" customWidth="1"/>
    <col min="263" max="263" width="14.625" style="31" customWidth="1"/>
    <col min="264" max="264" width="3.75" style="31" bestFit="1" customWidth="1"/>
    <col min="265" max="265" width="6.625" style="31" customWidth="1"/>
    <col min="266" max="266" width="2.375" style="31" customWidth="1"/>
    <col min="267" max="267" width="8.625" style="31" customWidth="1"/>
    <col min="268" max="268" width="3" style="31" customWidth="1"/>
    <col min="269" max="269" width="5.25" style="31" customWidth="1"/>
    <col min="270" max="270" width="8.625" style="31" customWidth="1"/>
    <col min="271" max="510" width="8.875" style="31"/>
    <col min="511" max="512" width="3.75" style="31" customWidth="1"/>
    <col min="513" max="513" width="31" style="31" customWidth="1"/>
    <col min="514" max="517" width="10.75" style="31" customWidth="1"/>
    <col min="518" max="518" width="11.75" style="31" customWidth="1"/>
    <col min="519" max="519" width="14.625" style="31" customWidth="1"/>
    <col min="520" max="520" width="3.75" style="31" bestFit="1" customWidth="1"/>
    <col min="521" max="521" width="6.625" style="31" customWidth="1"/>
    <col min="522" max="522" width="2.375" style="31" customWidth="1"/>
    <col min="523" max="523" width="8.625" style="31" customWidth="1"/>
    <col min="524" max="524" width="3" style="31" customWidth="1"/>
    <col min="525" max="525" width="5.25" style="31" customWidth="1"/>
    <col min="526" max="526" width="8.625" style="31" customWidth="1"/>
    <col min="527" max="766" width="8.875" style="31"/>
    <col min="767" max="768" width="3.75" style="31" customWidth="1"/>
    <col min="769" max="769" width="31" style="31" customWidth="1"/>
    <col min="770" max="773" width="10.75" style="31" customWidth="1"/>
    <col min="774" max="774" width="11.75" style="31" customWidth="1"/>
    <col min="775" max="775" width="14.625" style="31" customWidth="1"/>
    <col min="776" max="776" width="3.75" style="31" bestFit="1" customWidth="1"/>
    <col min="777" max="777" width="6.625" style="31" customWidth="1"/>
    <col min="778" max="778" width="2.375" style="31" customWidth="1"/>
    <col min="779" max="779" width="8.625" style="31" customWidth="1"/>
    <col min="780" max="780" width="3" style="31" customWidth="1"/>
    <col min="781" max="781" width="5.25" style="31" customWidth="1"/>
    <col min="782" max="782" width="8.625" style="31" customWidth="1"/>
    <col min="783" max="1022" width="8.875" style="31"/>
    <col min="1023" max="1024" width="3.75" style="31" customWidth="1"/>
    <col min="1025" max="1025" width="31" style="31" customWidth="1"/>
    <col min="1026" max="1029" width="10.75" style="31" customWidth="1"/>
    <col min="1030" max="1030" width="11.75" style="31" customWidth="1"/>
    <col min="1031" max="1031" width="14.625" style="31" customWidth="1"/>
    <col min="1032" max="1032" width="3.75" style="31" bestFit="1" customWidth="1"/>
    <col min="1033" max="1033" width="6.625" style="31" customWidth="1"/>
    <col min="1034" max="1034" width="2.375" style="31" customWidth="1"/>
    <col min="1035" max="1035" width="8.625" style="31" customWidth="1"/>
    <col min="1036" max="1036" width="3" style="31" customWidth="1"/>
    <col min="1037" max="1037" width="5.25" style="31" customWidth="1"/>
    <col min="1038" max="1038" width="8.625" style="31" customWidth="1"/>
    <col min="1039" max="1278" width="8.875" style="31"/>
    <col min="1279" max="1280" width="3.75" style="31" customWidth="1"/>
    <col min="1281" max="1281" width="31" style="31" customWidth="1"/>
    <col min="1282" max="1285" width="10.75" style="31" customWidth="1"/>
    <col min="1286" max="1286" width="11.75" style="31" customWidth="1"/>
    <col min="1287" max="1287" width="14.625" style="31" customWidth="1"/>
    <col min="1288" max="1288" width="3.75" style="31" bestFit="1" customWidth="1"/>
    <col min="1289" max="1289" width="6.625" style="31" customWidth="1"/>
    <col min="1290" max="1290" width="2.375" style="31" customWidth="1"/>
    <col min="1291" max="1291" width="8.625" style="31" customWidth="1"/>
    <col min="1292" max="1292" width="3" style="31" customWidth="1"/>
    <col min="1293" max="1293" width="5.25" style="31" customWidth="1"/>
    <col min="1294" max="1294" width="8.625" style="31" customWidth="1"/>
    <col min="1295" max="1534" width="8.875" style="31"/>
    <col min="1535" max="1536" width="3.75" style="31" customWidth="1"/>
    <col min="1537" max="1537" width="31" style="31" customWidth="1"/>
    <col min="1538" max="1541" width="10.75" style="31" customWidth="1"/>
    <col min="1542" max="1542" width="11.75" style="31" customWidth="1"/>
    <col min="1543" max="1543" width="14.625" style="31" customWidth="1"/>
    <col min="1544" max="1544" width="3.75" style="31" bestFit="1" customWidth="1"/>
    <col min="1545" max="1545" width="6.625" style="31" customWidth="1"/>
    <col min="1546" max="1546" width="2.375" style="31" customWidth="1"/>
    <col min="1547" max="1547" width="8.625" style="31" customWidth="1"/>
    <col min="1548" max="1548" width="3" style="31" customWidth="1"/>
    <col min="1549" max="1549" width="5.25" style="31" customWidth="1"/>
    <col min="1550" max="1550" width="8.625" style="31" customWidth="1"/>
    <col min="1551" max="1790" width="8.875" style="31"/>
    <col min="1791" max="1792" width="3.75" style="31" customWidth="1"/>
    <col min="1793" max="1793" width="31" style="31" customWidth="1"/>
    <col min="1794" max="1797" width="10.75" style="31" customWidth="1"/>
    <col min="1798" max="1798" width="11.75" style="31" customWidth="1"/>
    <col min="1799" max="1799" width="14.625" style="31" customWidth="1"/>
    <col min="1800" max="1800" width="3.75" style="31" bestFit="1" customWidth="1"/>
    <col min="1801" max="1801" width="6.625" style="31" customWidth="1"/>
    <col min="1802" max="1802" width="2.375" style="31" customWidth="1"/>
    <col min="1803" max="1803" width="8.625" style="31" customWidth="1"/>
    <col min="1804" max="1804" width="3" style="31" customWidth="1"/>
    <col min="1805" max="1805" width="5.25" style="31" customWidth="1"/>
    <col min="1806" max="1806" width="8.625" style="31" customWidth="1"/>
    <col min="1807" max="2046" width="8.875" style="31"/>
    <col min="2047" max="2048" width="3.75" style="31" customWidth="1"/>
    <col min="2049" max="2049" width="31" style="31" customWidth="1"/>
    <col min="2050" max="2053" width="10.75" style="31" customWidth="1"/>
    <col min="2054" max="2054" width="11.75" style="31" customWidth="1"/>
    <col min="2055" max="2055" width="14.625" style="31" customWidth="1"/>
    <col min="2056" max="2056" width="3.75" style="31" bestFit="1" customWidth="1"/>
    <col min="2057" max="2057" width="6.625" style="31" customWidth="1"/>
    <col min="2058" max="2058" width="2.375" style="31" customWidth="1"/>
    <col min="2059" max="2059" width="8.625" style="31" customWidth="1"/>
    <col min="2060" max="2060" width="3" style="31" customWidth="1"/>
    <col min="2061" max="2061" width="5.25" style="31" customWidth="1"/>
    <col min="2062" max="2062" width="8.625" style="31" customWidth="1"/>
    <col min="2063" max="2302" width="8.875" style="31"/>
    <col min="2303" max="2304" width="3.75" style="31" customWidth="1"/>
    <col min="2305" max="2305" width="31" style="31" customWidth="1"/>
    <col min="2306" max="2309" width="10.75" style="31" customWidth="1"/>
    <col min="2310" max="2310" width="11.75" style="31" customWidth="1"/>
    <col min="2311" max="2311" width="14.625" style="31" customWidth="1"/>
    <col min="2312" max="2312" width="3.75" style="31" bestFit="1" customWidth="1"/>
    <col min="2313" max="2313" width="6.625" style="31" customWidth="1"/>
    <col min="2314" max="2314" width="2.375" style="31" customWidth="1"/>
    <col min="2315" max="2315" width="8.625" style="31" customWidth="1"/>
    <col min="2316" max="2316" width="3" style="31" customWidth="1"/>
    <col min="2317" max="2317" width="5.25" style="31" customWidth="1"/>
    <col min="2318" max="2318" width="8.625" style="31" customWidth="1"/>
    <col min="2319" max="2558" width="8.875" style="31"/>
    <col min="2559" max="2560" width="3.75" style="31" customWidth="1"/>
    <col min="2561" max="2561" width="31" style="31" customWidth="1"/>
    <col min="2562" max="2565" width="10.75" style="31" customWidth="1"/>
    <col min="2566" max="2566" width="11.75" style="31" customWidth="1"/>
    <col min="2567" max="2567" width="14.625" style="31" customWidth="1"/>
    <col min="2568" max="2568" width="3.75" style="31" bestFit="1" customWidth="1"/>
    <col min="2569" max="2569" width="6.625" style="31" customWidth="1"/>
    <col min="2570" max="2570" width="2.375" style="31" customWidth="1"/>
    <col min="2571" max="2571" width="8.625" style="31" customWidth="1"/>
    <col min="2572" max="2572" width="3" style="31" customWidth="1"/>
    <col min="2573" max="2573" width="5.25" style="31" customWidth="1"/>
    <col min="2574" max="2574" width="8.625" style="31" customWidth="1"/>
    <col min="2575" max="2814" width="8.875" style="31"/>
    <col min="2815" max="2816" width="3.75" style="31" customWidth="1"/>
    <col min="2817" max="2817" width="31" style="31" customWidth="1"/>
    <col min="2818" max="2821" width="10.75" style="31" customWidth="1"/>
    <col min="2822" max="2822" width="11.75" style="31" customWidth="1"/>
    <col min="2823" max="2823" width="14.625" style="31" customWidth="1"/>
    <col min="2824" max="2824" width="3.75" style="31" bestFit="1" customWidth="1"/>
    <col min="2825" max="2825" width="6.625" style="31" customWidth="1"/>
    <col min="2826" max="2826" width="2.375" style="31" customWidth="1"/>
    <col min="2827" max="2827" width="8.625" style="31" customWidth="1"/>
    <col min="2828" max="2828" width="3" style="31" customWidth="1"/>
    <col min="2829" max="2829" width="5.25" style="31" customWidth="1"/>
    <col min="2830" max="2830" width="8.625" style="31" customWidth="1"/>
    <col min="2831" max="3070" width="8.875" style="31"/>
    <col min="3071" max="3072" width="3.75" style="31" customWidth="1"/>
    <col min="3073" max="3073" width="31" style="31" customWidth="1"/>
    <col min="3074" max="3077" width="10.75" style="31" customWidth="1"/>
    <col min="3078" max="3078" width="11.75" style="31" customWidth="1"/>
    <col min="3079" max="3079" width="14.625" style="31" customWidth="1"/>
    <col min="3080" max="3080" width="3.75" style="31" bestFit="1" customWidth="1"/>
    <col min="3081" max="3081" width="6.625" style="31" customWidth="1"/>
    <col min="3082" max="3082" width="2.375" style="31" customWidth="1"/>
    <col min="3083" max="3083" width="8.625" style="31" customWidth="1"/>
    <col min="3084" max="3084" width="3" style="31" customWidth="1"/>
    <col min="3085" max="3085" width="5.25" style="31" customWidth="1"/>
    <col min="3086" max="3086" width="8.625" style="31" customWidth="1"/>
    <col min="3087" max="3326" width="8.875" style="31"/>
    <col min="3327" max="3328" width="3.75" style="31" customWidth="1"/>
    <col min="3329" max="3329" width="31" style="31" customWidth="1"/>
    <col min="3330" max="3333" width="10.75" style="31" customWidth="1"/>
    <col min="3334" max="3334" width="11.75" style="31" customWidth="1"/>
    <col min="3335" max="3335" width="14.625" style="31" customWidth="1"/>
    <col min="3336" max="3336" width="3.75" style="31" bestFit="1" customWidth="1"/>
    <col min="3337" max="3337" width="6.625" style="31" customWidth="1"/>
    <col min="3338" max="3338" width="2.375" style="31" customWidth="1"/>
    <col min="3339" max="3339" width="8.625" style="31" customWidth="1"/>
    <col min="3340" max="3340" width="3" style="31" customWidth="1"/>
    <col min="3341" max="3341" width="5.25" style="31" customWidth="1"/>
    <col min="3342" max="3342" width="8.625" style="31" customWidth="1"/>
    <col min="3343" max="3582" width="8.875" style="31"/>
    <col min="3583" max="3584" width="3.75" style="31" customWidth="1"/>
    <col min="3585" max="3585" width="31" style="31" customWidth="1"/>
    <col min="3586" max="3589" width="10.75" style="31" customWidth="1"/>
    <col min="3590" max="3590" width="11.75" style="31" customWidth="1"/>
    <col min="3591" max="3591" width="14.625" style="31" customWidth="1"/>
    <col min="3592" max="3592" width="3.75" style="31" bestFit="1" customWidth="1"/>
    <col min="3593" max="3593" width="6.625" style="31" customWidth="1"/>
    <col min="3594" max="3594" width="2.375" style="31" customWidth="1"/>
    <col min="3595" max="3595" width="8.625" style="31" customWidth="1"/>
    <col min="3596" max="3596" width="3" style="31" customWidth="1"/>
    <col min="3597" max="3597" width="5.25" style="31" customWidth="1"/>
    <col min="3598" max="3598" width="8.625" style="31" customWidth="1"/>
    <col min="3599" max="3838" width="8.875" style="31"/>
    <col min="3839" max="3840" width="3.75" style="31" customWidth="1"/>
    <col min="3841" max="3841" width="31" style="31" customWidth="1"/>
    <col min="3842" max="3845" width="10.75" style="31" customWidth="1"/>
    <col min="3846" max="3846" width="11.75" style="31" customWidth="1"/>
    <col min="3847" max="3847" width="14.625" style="31" customWidth="1"/>
    <col min="3848" max="3848" width="3.75" style="31" bestFit="1" customWidth="1"/>
    <col min="3849" max="3849" width="6.625" style="31" customWidth="1"/>
    <col min="3850" max="3850" width="2.375" style="31" customWidth="1"/>
    <col min="3851" max="3851" width="8.625" style="31" customWidth="1"/>
    <col min="3852" max="3852" width="3" style="31" customWidth="1"/>
    <col min="3853" max="3853" width="5.25" style="31" customWidth="1"/>
    <col min="3854" max="3854" width="8.625" style="31" customWidth="1"/>
    <col min="3855" max="4094" width="8.875" style="31"/>
    <col min="4095" max="4096" width="3.75" style="31" customWidth="1"/>
    <col min="4097" max="4097" width="31" style="31" customWidth="1"/>
    <col min="4098" max="4101" width="10.75" style="31" customWidth="1"/>
    <col min="4102" max="4102" width="11.75" style="31" customWidth="1"/>
    <col min="4103" max="4103" width="14.625" style="31" customWidth="1"/>
    <col min="4104" max="4104" width="3.75" style="31" bestFit="1" customWidth="1"/>
    <col min="4105" max="4105" width="6.625" style="31" customWidth="1"/>
    <col min="4106" max="4106" width="2.375" style="31" customWidth="1"/>
    <col min="4107" max="4107" width="8.625" style="31" customWidth="1"/>
    <col min="4108" max="4108" width="3" style="31" customWidth="1"/>
    <col min="4109" max="4109" width="5.25" style="31" customWidth="1"/>
    <col min="4110" max="4110" width="8.625" style="31" customWidth="1"/>
    <col min="4111" max="4350" width="8.875" style="31"/>
    <col min="4351" max="4352" width="3.75" style="31" customWidth="1"/>
    <col min="4353" max="4353" width="31" style="31" customWidth="1"/>
    <col min="4354" max="4357" width="10.75" style="31" customWidth="1"/>
    <col min="4358" max="4358" width="11.75" style="31" customWidth="1"/>
    <col min="4359" max="4359" width="14.625" style="31" customWidth="1"/>
    <col min="4360" max="4360" width="3.75" style="31" bestFit="1" customWidth="1"/>
    <col min="4361" max="4361" width="6.625" style="31" customWidth="1"/>
    <col min="4362" max="4362" width="2.375" style="31" customWidth="1"/>
    <col min="4363" max="4363" width="8.625" style="31" customWidth="1"/>
    <col min="4364" max="4364" width="3" style="31" customWidth="1"/>
    <col min="4365" max="4365" width="5.25" style="31" customWidth="1"/>
    <col min="4366" max="4366" width="8.625" style="31" customWidth="1"/>
    <col min="4367" max="4606" width="8.875" style="31"/>
    <col min="4607" max="4608" width="3.75" style="31" customWidth="1"/>
    <col min="4609" max="4609" width="31" style="31" customWidth="1"/>
    <col min="4610" max="4613" width="10.75" style="31" customWidth="1"/>
    <col min="4614" max="4614" width="11.75" style="31" customWidth="1"/>
    <col min="4615" max="4615" width="14.625" style="31" customWidth="1"/>
    <col min="4616" max="4616" width="3.75" style="31" bestFit="1" customWidth="1"/>
    <col min="4617" max="4617" width="6.625" style="31" customWidth="1"/>
    <col min="4618" max="4618" width="2.375" style="31" customWidth="1"/>
    <col min="4619" max="4619" width="8.625" style="31" customWidth="1"/>
    <col min="4620" max="4620" width="3" style="31" customWidth="1"/>
    <col min="4621" max="4621" width="5.25" style="31" customWidth="1"/>
    <col min="4622" max="4622" width="8.625" style="31" customWidth="1"/>
    <col min="4623" max="4862" width="8.875" style="31"/>
    <col min="4863" max="4864" width="3.75" style="31" customWidth="1"/>
    <col min="4865" max="4865" width="31" style="31" customWidth="1"/>
    <col min="4866" max="4869" width="10.75" style="31" customWidth="1"/>
    <col min="4870" max="4870" width="11.75" style="31" customWidth="1"/>
    <col min="4871" max="4871" width="14.625" style="31" customWidth="1"/>
    <col min="4872" max="4872" width="3.75" style="31" bestFit="1" customWidth="1"/>
    <col min="4873" max="4873" width="6.625" style="31" customWidth="1"/>
    <col min="4874" max="4874" width="2.375" style="31" customWidth="1"/>
    <col min="4875" max="4875" width="8.625" style="31" customWidth="1"/>
    <col min="4876" max="4876" width="3" style="31" customWidth="1"/>
    <col min="4877" max="4877" width="5.25" style="31" customWidth="1"/>
    <col min="4878" max="4878" width="8.625" style="31" customWidth="1"/>
    <col min="4879" max="5118" width="8.875" style="31"/>
    <col min="5119" max="5120" width="3.75" style="31" customWidth="1"/>
    <col min="5121" max="5121" width="31" style="31" customWidth="1"/>
    <col min="5122" max="5125" width="10.75" style="31" customWidth="1"/>
    <col min="5126" max="5126" width="11.75" style="31" customWidth="1"/>
    <col min="5127" max="5127" width="14.625" style="31" customWidth="1"/>
    <col min="5128" max="5128" width="3.75" style="31" bestFit="1" customWidth="1"/>
    <col min="5129" max="5129" width="6.625" style="31" customWidth="1"/>
    <col min="5130" max="5130" width="2.375" style="31" customWidth="1"/>
    <col min="5131" max="5131" width="8.625" style="31" customWidth="1"/>
    <col min="5132" max="5132" width="3" style="31" customWidth="1"/>
    <col min="5133" max="5133" width="5.25" style="31" customWidth="1"/>
    <col min="5134" max="5134" width="8.625" style="31" customWidth="1"/>
    <col min="5135" max="5374" width="8.875" style="31"/>
    <col min="5375" max="5376" width="3.75" style="31" customWidth="1"/>
    <col min="5377" max="5377" width="31" style="31" customWidth="1"/>
    <col min="5378" max="5381" width="10.75" style="31" customWidth="1"/>
    <col min="5382" max="5382" width="11.75" style="31" customWidth="1"/>
    <col min="5383" max="5383" width="14.625" style="31" customWidth="1"/>
    <col min="5384" max="5384" width="3.75" style="31" bestFit="1" customWidth="1"/>
    <col min="5385" max="5385" width="6.625" style="31" customWidth="1"/>
    <col min="5386" max="5386" width="2.375" style="31" customWidth="1"/>
    <col min="5387" max="5387" width="8.625" style="31" customWidth="1"/>
    <col min="5388" max="5388" width="3" style="31" customWidth="1"/>
    <col min="5389" max="5389" width="5.25" style="31" customWidth="1"/>
    <col min="5390" max="5390" width="8.625" style="31" customWidth="1"/>
    <col min="5391" max="5630" width="8.875" style="31"/>
    <col min="5631" max="5632" width="3.75" style="31" customWidth="1"/>
    <col min="5633" max="5633" width="31" style="31" customWidth="1"/>
    <col min="5634" max="5637" width="10.75" style="31" customWidth="1"/>
    <col min="5638" max="5638" width="11.75" style="31" customWidth="1"/>
    <col min="5639" max="5639" width="14.625" style="31" customWidth="1"/>
    <col min="5640" max="5640" width="3.75" style="31" bestFit="1" customWidth="1"/>
    <col min="5641" max="5641" width="6.625" style="31" customWidth="1"/>
    <col min="5642" max="5642" width="2.375" style="31" customWidth="1"/>
    <col min="5643" max="5643" width="8.625" style="31" customWidth="1"/>
    <col min="5644" max="5644" width="3" style="31" customWidth="1"/>
    <col min="5645" max="5645" width="5.25" style="31" customWidth="1"/>
    <col min="5646" max="5646" width="8.625" style="31" customWidth="1"/>
    <col min="5647" max="5886" width="8.875" style="31"/>
    <col min="5887" max="5888" width="3.75" style="31" customWidth="1"/>
    <col min="5889" max="5889" width="31" style="31" customWidth="1"/>
    <col min="5890" max="5893" width="10.75" style="31" customWidth="1"/>
    <col min="5894" max="5894" width="11.75" style="31" customWidth="1"/>
    <col min="5895" max="5895" width="14.625" style="31" customWidth="1"/>
    <col min="5896" max="5896" width="3.75" style="31" bestFit="1" customWidth="1"/>
    <col min="5897" max="5897" width="6.625" style="31" customWidth="1"/>
    <col min="5898" max="5898" width="2.375" style="31" customWidth="1"/>
    <col min="5899" max="5899" width="8.625" style="31" customWidth="1"/>
    <col min="5900" max="5900" width="3" style="31" customWidth="1"/>
    <col min="5901" max="5901" width="5.25" style="31" customWidth="1"/>
    <col min="5902" max="5902" width="8.625" style="31" customWidth="1"/>
    <col min="5903" max="6142" width="8.875" style="31"/>
    <col min="6143" max="6144" width="3.75" style="31" customWidth="1"/>
    <col min="6145" max="6145" width="31" style="31" customWidth="1"/>
    <col min="6146" max="6149" width="10.75" style="31" customWidth="1"/>
    <col min="6150" max="6150" width="11.75" style="31" customWidth="1"/>
    <col min="6151" max="6151" width="14.625" style="31" customWidth="1"/>
    <col min="6152" max="6152" width="3.75" style="31" bestFit="1" customWidth="1"/>
    <col min="6153" max="6153" width="6.625" style="31" customWidth="1"/>
    <col min="6154" max="6154" width="2.375" style="31" customWidth="1"/>
    <col min="6155" max="6155" width="8.625" style="31" customWidth="1"/>
    <col min="6156" max="6156" width="3" style="31" customWidth="1"/>
    <col min="6157" max="6157" width="5.25" style="31" customWidth="1"/>
    <col min="6158" max="6158" width="8.625" style="31" customWidth="1"/>
    <col min="6159" max="6398" width="8.875" style="31"/>
    <col min="6399" max="6400" width="3.75" style="31" customWidth="1"/>
    <col min="6401" max="6401" width="31" style="31" customWidth="1"/>
    <col min="6402" max="6405" width="10.75" style="31" customWidth="1"/>
    <col min="6406" max="6406" width="11.75" style="31" customWidth="1"/>
    <col min="6407" max="6407" width="14.625" style="31" customWidth="1"/>
    <col min="6408" max="6408" width="3.75" style="31" bestFit="1" customWidth="1"/>
    <col min="6409" max="6409" width="6.625" style="31" customWidth="1"/>
    <col min="6410" max="6410" width="2.375" style="31" customWidth="1"/>
    <col min="6411" max="6411" width="8.625" style="31" customWidth="1"/>
    <col min="6412" max="6412" width="3" style="31" customWidth="1"/>
    <col min="6413" max="6413" width="5.25" style="31" customWidth="1"/>
    <col min="6414" max="6414" width="8.625" style="31" customWidth="1"/>
    <col min="6415" max="6654" width="8.875" style="31"/>
    <col min="6655" max="6656" width="3.75" style="31" customWidth="1"/>
    <col min="6657" max="6657" width="31" style="31" customWidth="1"/>
    <col min="6658" max="6661" width="10.75" style="31" customWidth="1"/>
    <col min="6662" max="6662" width="11.75" style="31" customWidth="1"/>
    <col min="6663" max="6663" width="14.625" style="31" customWidth="1"/>
    <col min="6664" max="6664" width="3.75" style="31" bestFit="1" customWidth="1"/>
    <col min="6665" max="6665" width="6.625" style="31" customWidth="1"/>
    <col min="6666" max="6666" width="2.375" style="31" customWidth="1"/>
    <col min="6667" max="6667" width="8.625" style="31" customWidth="1"/>
    <col min="6668" max="6668" width="3" style="31" customWidth="1"/>
    <col min="6669" max="6669" width="5.25" style="31" customWidth="1"/>
    <col min="6670" max="6670" width="8.625" style="31" customWidth="1"/>
    <col min="6671" max="6910" width="8.875" style="31"/>
    <col min="6911" max="6912" width="3.75" style="31" customWidth="1"/>
    <col min="6913" max="6913" width="31" style="31" customWidth="1"/>
    <col min="6914" max="6917" width="10.75" style="31" customWidth="1"/>
    <col min="6918" max="6918" width="11.75" style="31" customWidth="1"/>
    <col min="6919" max="6919" width="14.625" style="31" customWidth="1"/>
    <col min="6920" max="6920" width="3.75" style="31" bestFit="1" customWidth="1"/>
    <col min="6921" max="6921" width="6.625" style="31" customWidth="1"/>
    <col min="6922" max="6922" width="2.375" style="31" customWidth="1"/>
    <col min="6923" max="6923" width="8.625" style="31" customWidth="1"/>
    <col min="6924" max="6924" width="3" style="31" customWidth="1"/>
    <col min="6925" max="6925" width="5.25" style="31" customWidth="1"/>
    <col min="6926" max="6926" width="8.625" style="31" customWidth="1"/>
    <col min="6927" max="7166" width="8.875" style="31"/>
    <col min="7167" max="7168" width="3.75" style="31" customWidth="1"/>
    <col min="7169" max="7169" width="31" style="31" customWidth="1"/>
    <col min="7170" max="7173" width="10.75" style="31" customWidth="1"/>
    <col min="7174" max="7174" width="11.75" style="31" customWidth="1"/>
    <col min="7175" max="7175" width="14.625" style="31" customWidth="1"/>
    <col min="7176" max="7176" width="3.75" style="31" bestFit="1" customWidth="1"/>
    <col min="7177" max="7177" width="6.625" style="31" customWidth="1"/>
    <col min="7178" max="7178" width="2.375" style="31" customWidth="1"/>
    <col min="7179" max="7179" width="8.625" style="31" customWidth="1"/>
    <col min="7180" max="7180" width="3" style="31" customWidth="1"/>
    <col min="7181" max="7181" width="5.25" style="31" customWidth="1"/>
    <col min="7182" max="7182" width="8.625" style="31" customWidth="1"/>
    <col min="7183" max="7422" width="8.875" style="31"/>
    <col min="7423" max="7424" width="3.75" style="31" customWidth="1"/>
    <col min="7425" max="7425" width="31" style="31" customWidth="1"/>
    <col min="7426" max="7429" width="10.75" style="31" customWidth="1"/>
    <col min="7430" max="7430" width="11.75" style="31" customWidth="1"/>
    <col min="7431" max="7431" width="14.625" style="31" customWidth="1"/>
    <col min="7432" max="7432" width="3.75" style="31" bestFit="1" customWidth="1"/>
    <col min="7433" max="7433" width="6.625" style="31" customWidth="1"/>
    <col min="7434" max="7434" width="2.375" style="31" customWidth="1"/>
    <col min="7435" max="7435" width="8.625" style="31" customWidth="1"/>
    <col min="7436" max="7436" width="3" style="31" customWidth="1"/>
    <col min="7437" max="7437" width="5.25" style="31" customWidth="1"/>
    <col min="7438" max="7438" width="8.625" style="31" customWidth="1"/>
    <col min="7439" max="7678" width="8.875" style="31"/>
    <col min="7679" max="7680" width="3.75" style="31" customWidth="1"/>
    <col min="7681" max="7681" width="31" style="31" customWidth="1"/>
    <col min="7682" max="7685" width="10.75" style="31" customWidth="1"/>
    <col min="7686" max="7686" width="11.75" style="31" customWidth="1"/>
    <col min="7687" max="7687" width="14.625" style="31" customWidth="1"/>
    <col min="7688" max="7688" width="3.75" style="31" bestFit="1" customWidth="1"/>
    <col min="7689" max="7689" width="6.625" style="31" customWidth="1"/>
    <col min="7690" max="7690" width="2.375" style="31" customWidth="1"/>
    <col min="7691" max="7691" width="8.625" style="31" customWidth="1"/>
    <col min="7692" max="7692" width="3" style="31" customWidth="1"/>
    <col min="7693" max="7693" width="5.25" style="31" customWidth="1"/>
    <col min="7694" max="7694" width="8.625" style="31" customWidth="1"/>
    <col min="7695" max="7934" width="8.875" style="31"/>
    <col min="7935" max="7936" width="3.75" style="31" customWidth="1"/>
    <col min="7937" max="7937" width="31" style="31" customWidth="1"/>
    <col min="7938" max="7941" width="10.75" style="31" customWidth="1"/>
    <col min="7942" max="7942" width="11.75" style="31" customWidth="1"/>
    <col min="7943" max="7943" width="14.625" style="31" customWidth="1"/>
    <col min="7944" max="7944" width="3.75" style="31" bestFit="1" customWidth="1"/>
    <col min="7945" max="7945" width="6.625" style="31" customWidth="1"/>
    <col min="7946" max="7946" width="2.375" style="31" customWidth="1"/>
    <col min="7947" max="7947" width="8.625" style="31" customWidth="1"/>
    <col min="7948" max="7948" width="3" style="31" customWidth="1"/>
    <col min="7949" max="7949" width="5.25" style="31" customWidth="1"/>
    <col min="7950" max="7950" width="8.625" style="31" customWidth="1"/>
    <col min="7951" max="8190" width="8.875" style="31"/>
    <col min="8191" max="8192" width="3.75" style="31" customWidth="1"/>
    <col min="8193" max="8193" width="31" style="31" customWidth="1"/>
    <col min="8194" max="8197" width="10.75" style="31" customWidth="1"/>
    <col min="8198" max="8198" width="11.75" style="31" customWidth="1"/>
    <col min="8199" max="8199" width="14.625" style="31" customWidth="1"/>
    <col min="8200" max="8200" width="3.75" style="31" bestFit="1" customWidth="1"/>
    <col min="8201" max="8201" width="6.625" style="31" customWidth="1"/>
    <col min="8202" max="8202" width="2.375" style="31" customWidth="1"/>
    <col min="8203" max="8203" width="8.625" style="31" customWidth="1"/>
    <col min="8204" max="8204" width="3" style="31" customWidth="1"/>
    <col min="8205" max="8205" width="5.25" style="31" customWidth="1"/>
    <col min="8206" max="8206" width="8.625" style="31" customWidth="1"/>
    <col min="8207" max="8446" width="8.875" style="31"/>
    <col min="8447" max="8448" width="3.75" style="31" customWidth="1"/>
    <col min="8449" max="8449" width="31" style="31" customWidth="1"/>
    <col min="8450" max="8453" width="10.75" style="31" customWidth="1"/>
    <col min="8454" max="8454" width="11.75" style="31" customWidth="1"/>
    <col min="8455" max="8455" width="14.625" style="31" customWidth="1"/>
    <col min="8456" max="8456" width="3.75" style="31" bestFit="1" customWidth="1"/>
    <col min="8457" max="8457" width="6.625" style="31" customWidth="1"/>
    <col min="8458" max="8458" width="2.375" style="31" customWidth="1"/>
    <col min="8459" max="8459" width="8.625" style="31" customWidth="1"/>
    <col min="8460" max="8460" width="3" style="31" customWidth="1"/>
    <col min="8461" max="8461" width="5.25" style="31" customWidth="1"/>
    <col min="8462" max="8462" width="8.625" style="31" customWidth="1"/>
    <col min="8463" max="8702" width="8.875" style="31"/>
    <col min="8703" max="8704" width="3.75" style="31" customWidth="1"/>
    <col min="8705" max="8705" width="31" style="31" customWidth="1"/>
    <col min="8706" max="8709" width="10.75" style="31" customWidth="1"/>
    <col min="8710" max="8710" width="11.75" style="31" customWidth="1"/>
    <col min="8711" max="8711" width="14.625" style="31" customWidth="1"/>
    <col min="8712" max="8712" width="3.75" style="31" bestFit="1" customWidth="1"/>
    <col min="8713" max="8713" width="6.625" style="31" customWidth="1"/>
    <col min="8714" max="8714" width="2.375" style="31" customWidth="1"/>
    <col min="8715" max="8715" width="8.625" style="31" customWidth="1"/>
    <col min="8716" max="8716" width="3" style="31" customWidth="1"/>
    <col min="8717" max="8717" width="5.25" style="31" customWidth="1"/>
    <col min="8718" max="8718" width="8.625" style="31" customWidth="1"/>
    <col min="8719" max="8958" width="8.875" style="31"/>
    <col min="8959" max="8960" width="3.75" style="31" customWidth="1"/>
    <col min="8961" max="8961" width="31" style="31" customWidth="1"/>
    <col min="8962" max="8965" width="10.75" style="31" customWidth="1"/>
    <col min="8966" max="8966" width="11.75" style="31" customWidth="1"/>
    <col min="8967" max="8967" width="14.625" style="31" customWidth="1"/>
    <col min="8968" max="8968" width="3.75" style="31" bestFit="1" customWidth="1"/>
    <col min="8969" max="8969" width="6.625" style="31" customWidth="1"/>
    <col min="8970" max="8970" width="2.375" style="31" customWidth="1"/>
    <col min="8971" max="8971" width="8.625" style="31" customWidth="1"/>
    <col min="8972" max="8972" width="3" style="31" customWidth="1"/>
    <col min="8973" max="8973" width="5.25" style="31" customWidth="1"/>
    <col min="8974" max="8974" width="8.625" style="31" customWidth="1"/>
    <col min="8975" max="9214" width="8.875" style="31"/>
    <col min="9215" max="9216" width="3.75" style="31" customWidth="1"/>
    <col min="9217" max="9217" width="31" style="31" customWidth="1"/>
    <col min="9218" max="9221" width="10.75" style="31" customWidth="1"/>
    <col min="9222" max="9222" width="11.75" style="31" customWidth="1"/>
    <col min="9223" max="9223" width="14.625" style="31" customWidth="1"/>
    <col min="9224" max="9224" width="3.75" style="31" bestFit="1" customWidth="1"/>
    <col min="9225" max="9225" width="6.625" style="31" customWidth="1"/>
    <col min="9226" max="9226" width="2.375" style="31" customWidth="1"/>
    <col min="9227" max="9227" width="8.625" style="31" customWidth="1"/>
    <col min="9228" max="9228" width="3" style="31" customWidth="1"/>
    <col min="9229" max="9229" width="5.25" style="31" customWidth="1"/>
    <col min="9230" max="9230" width="8.625" style="31" customWidth="1"/>
    <col min="9231" max="9470" width="8.875" style="31"/>
    <col min="9471" max="9472" width="3.75" style="31" customWidth="1"/>
    <col min="9473" max="9473" width="31" style="31" customWidth="1"/>
    <col min="9474" max="9477" width="10.75" style="31" customWidth="1"/>
    <col min="9478" max="9478" width="11.75" style="31" customWidth="1"/>
    <col min="9479" max="9479" width="14.625" style="31" customWidth="1"/>
    <col min="9480" max="9480" width="3.75" style="31" bestFit="1" customWidth="1"/>
    <col min="9481" max="9481" width="6.625" style="31" customWidth="1"/>
    <col min="9482" max="9482" width="2.375" style="31" customWidth="1"/>
    <col min="9483" max="9483" width="8.625" style="31" customWidth="1"/>
    <col min="9484" max="9484" width="3" style="31" customWidth="1"/>
    <col min="9485" max="9485" width="5.25" style="31" customWidth="1"/>
    <col min="9486" max="9486" width="8.625" style="31" customWidth="1"/>
    <col min="9487" max="9726" width="8.875" style="31"/>
    <col min="9727" max="9728" width="3.75" style="31" customWidth="1"/>
    <col min="9729" max="9729" width="31" style="31" customWidth="1"/>
    <col min="9730" max="9733" width="10.75" style="31" customWidth="1"/>
    <col min="9734" max="9734" width="11.75" style="31" customWidth="1"/>
    <col min="9735" max="9735" width="14.625" style="31" customWidth="1"/>
    <col min="9736" max="9736" width="3.75" style="31" bestFit="1" customWidth="1"/>
    <col min="9737" max="9737" width="6.625" style="31" customWidth="1"/>
    <col min="9738" max="9738" width="2.375" style="31" customWidth="1"/>
    <col min="9739" max="9739" width="8.625" style="31" customWidth="1"/>
    <col min="9740" max="9740" width="3" style="31" customWidth="1"/>
    <col min="9741" max="9741" width="5.25" style="31" customWidth="1"/>
    <col min="9742" max="9742" width="8.625" style="31" customWidth="1"/>
    <col min="9743" max="9982" width="8.875" style="31"/>
    <col min="9983" max="9984" width="3.75" style="31" customWidth="1"/>
    <col min="9985" max="9985" width="31" style="31" customWidth="1"/>
    <col min="9986" max="9989" width="10.75" style="31" customWidth="1"/>
    <col min="9990" max="9990" width="11.75" style="31" customWidth="1"/>
    <col min="9991" max="9991" width="14.625" style="31" customWidth="1"/>
    <col min="9992" max="9992" width="3.75" style="31" bestFit="1" customWidth="1"/>
    <col min="9993" max="9993" width="6.625" style="31" customWidth="1"/>
    <col min="9994" max="9994" width="2.375" style="31" customWidth="1"/>
    <col min="9995" max="9995" width="8.625" style="31" customWidth="1"/>
    <col min="9996" max="9996" width="3" style="31" customWidth="1"/>
    <col min="9997" max="9997" width="5.25" style="31" customWidth="1"/>
    <col min="9998" max="9998" width="8.625" style="31" customWidth="1"/>
    <col min="9999" max="10238" width="8.875" style="31"/>
    <col min="10239" max="10240" width="3.75" style="31" customWidth="1"/>
    <col min="10241" max="10241" width="31" style="31" customWidth="1"/>
    <col min="10242" max="10245" width="10.75" style="31" customWidth="1"/>
    <col min="10246" max="10246" width="11.75" style="31" customWidth="1"/>
    <col min="10247" max="10247" width="14.625" style="31" customWidth="1"/>
    <col min="10248" max="10248" width="3.75" style="31" bestFit="1" customWidth="1"/>
    <col min="10249" max="10249" width="6.625" style="31" customWidth="1"/>
    <col min="10250" max="10250" width="2.375" style="31" customWidth="1"/>
    <col min="10251" max="10251" width="8.625" style="31" customWidth="1"/>
    <col min="10252" max="10252" width="3" style="31" customWidth="1"/>
    <col min="10253" max="10253" width="5.25" style="31" customWidth="1"/>
    <col min="10254" max="10254" width="8.625" style="31" customWidth="1"/>
    <col min="10255" max="10494" width="8.875" style="31"/>
    <col min="10495" max="10496" width="3.75" style="31" customWidth="1"/>
    <col min="10497" max="10497" width="31" style="31" customWidth="1"/>
    <col min="10498" max="10501" width="10.75" style="31" customWidth="1"/>
    <col min="10502" max="10502" width="11.75" style="31" customWidth="1"/>
    <col min="10503" max="10503" width="14.625" style="31" customWidth="1"/>
    <col min="10504" max="10504" width="3.75" style="31" bestFit="1" customWidth="1"/>
    <col min="10505" max="10505" width="6.625" style="31" customWidth="1"/>
    <col min="10506" max="10506" width="2.375" style="31" customWidth="1"/>
    <col min="10507" max="10507" width="8.625" style="31" customWidth="1"/>
    <col min="10508" max="10508" width="3" style="31" customWidth="1"/>
    <col min="10509" max="10509" width="5.25" style="31" customWidth="1"/>
    <col min="10510" max="10510" width="8.625" style="31" customWidth="1"/>
    <col min="10511" max="10750" width="8.875" style="31"/>
    <col min="10751" max="10752" width="3.75" style="31" customWidth="1"/>
    <col min="10753" max="10753" width="31" style="31" customWidth="1"/>
    <col min="10754" max="10757" width="10.75" style="31" customWidth="1"/>
    <col min="10758" max="10758" width="11.75" style="31" customWidth="1"/>
    <col min="10759" max="10759" width="14.625" style="31" customWidth="1"/>
    <col min="10760" max="10760" width="3.75" style="31" bestFit="1" customWidth="1"/>
    <col min="10761" max="10761" width="6.625" style="31" customWidth="1"/>
    <col min="10762" max="10762" width="2.375" style="31" customWidth="1"/>
    <col min="10763" max="10763" width="8.625" style="31" customWidth="1"/>
    <col min="10764" max="10764" width="3" style="31" customWidth="1"/>
    <col min="10765" max="10765" width="5.25" style="31" customWidth="1"/>
    <col min="10766" max="10766" width="8.625" style="31" customWidth="1"/>
    <col min="10767" max="11006" width="8.875" style="31"/>
    <col min="11007" max="11008" width="3.75" style="31" customWidth="1"/>
    <col min="11009" max="11009" width="31" style="31" customWidth="1"/>
    <col min="11010" max="11013" width="10.75" style="31" customWidth="1"/>
    <col min="11014" max="11014" width="11.75" style="31" customWidth="1"/>
    <col min="11015" max="11015" width="14.625" style="31" customWidth="1"/>
    <col min="11016" max="11016" width="3.75" style="31" bestFit="1" customWidth="1"/>
    <col min="11017" max="11017" width="6.625" style="31" customWidth="1"/>
    <col min="11018" max="11018" width="2.375" style="31" customWidth="1"/>
    <col min="11019" max="11019" width="8.625" style="31" customWidth="1"/>
    <col min="11020" max="11020" width="3" style="31" customWidth="1"/>
    <col min="11021" max="11021" width="5.25" style="31" customWidth="1"/>
    <col min="11022" max="11022" width="8.625" style="31" customWidth="1"/>
    <col min="11023" max="11262" width="8.875" style="31"/>
    <col min="11263" max="11264" width="3.75" style="31" customWidth="1"/>
    <col min="11265" max="11265" width="31" style="31" customWidth="1"/>
    <col min="11266" max="11269" width="10.75" style="31" customWidth="1"/>
    <col min="11270" max="11270" width="11.75" style="31" customWidth="1"/>
    <col min="11271" max="11271" width="14.625" style="31" customWidth="1"/>
    <col min="11272" max="11272" width="3.75" style="31" bestFit="1" customWidth="1"/>
    <col min="11273" max="11273" width="6.625" style="31" customWidth="1"/>
    <col min="11274" max="11274" width="2.375" style="31" customWidth="1"/>
    <col min="11275" max="11275" width="8.625" style="31" customWidth="1"/>
    <col min="11276" max="11276" width="3" style="31" customWidth="1"/>
    <col min="11277" max="11277" width="5.25" style="31" customWidth="1"/>
    <col min="11278" max="11278" width="8.625" style="31" customWidth="1"/>
    <col min="11279" max="11518" width="8.875" style="31"/>
    <col min="11519" max="11520" width="3.75" style="31" customWidth="1"/>
    <col min="11521" max="11521" width="31" style="31" customWidth="1"/>
    <col min="11522" max="11525" width="10.75" style="31" customWidth="1"/>
    <col min="11526" max="11526" width="11.75" style="31" customWidth="1"/>
    <col min="11527" max="11527" width="14.625" style="31" customWidth="1"/>
    <col min="11528" max="11528" width="3.75" style="31" bestFit="1" customWidth="1"/>
    <col min="11529" max="11529" width="6.625" style="31" customWidth="1"/>
    <col min="11530" max="11530" width="2.375" style="31" customWidth="1"/>
    <col min="11531" max="11531" width="8.625" style="31" customWidth="1"/>
    <col min="11532" max="11532" width="3" style="31" customWidth="1"/>
    <col min="11533" max="11533" width="5.25" style="31" customWidth="1"/>
    <col min="11534" max="11534" width="8.625" style="31" customWidth="1"/>
    <col min="11535" max="11774" width="8.875" style="31"/>
    <col min="11775" max="11776" width="3.75" style="31" customWidth="1"/>
    <col min="11777" max="11777" width="31" style="31" customWidth="1"/>
    <col min="11778" max="11781" width="10.75" style="31" customWidth="1"/>
    <col min="11782" max="11782" width="11.75" style="31" customWidth="1"/>
    <col min="11783" max="11783" width="14.625" style="31" customWidth="1"/>
    <col min="11784" max="11784" width="3.75" style="31" bestFit="1" customWidth="1"/>
    <col min="11785" max="11785" width="6.625" style="31" customWidth="1"/>
    <col min="11786" max="11786" width="2.375" style="31" customWidth="1"/>
    <col min="11787" max="11787" width="8.625" style="31" customWidth="1"/>
    <col min="11788" max="11788" width="3" style="31" customWidth="1"/>
    <col min="11789" max="11789" width="5.25" style="31" customWidth="1"/>
    <col min="11790" max="11790" width="8.625" style="31" customWidth="1"/>
    <col min="11791" max="12030" width="8.875" style="31"/>
    <col min="12031" max="12032" width="3.75" style="31" customWidth="1"/>
    <col min="12033" max="12033" width="31" style="31" customWidth="1"/>
    <col min="12034" max="12037" width="10.75" style="31" customWidth="1"/>
    <col min="12038" max="12038" width="11.75" style="31" customWidth="1"/>
    <col min="12039" max="12039" width="14.625" style="31" customWidth="1"/>
    <col min="12040" max="12040" width="3.75" style="31" bestFit="1" customWidth="1"/>
    <col min="12041" max="12041" width="6.625" style="31" customWidth="1"/>
    <col min="12042" max="12042" width="2.375" style="31" customWidth="1"/>
    <col min="12043" max="12043" width="8.625" style="31" customWidth="1"/>
    <col min="12044" max="12044" width="3" style="31" customWidth="1"/>
    <col min="12045" max="12045" width="5.25" style="31" customWidth="1"/>
    <col min="12046" max="12046" width="8.625" style="31" customWidth="1"/>
    <col min="12047" max="12286" width="8.875" style="31"/>
    <col min="12287" max="12288" width="3.75" style="31" customWidth="1"/>
    <col min="12289" max="12289" width="31" style="31" customWidth="1"/>
    <col min="12290" max="12293" width="10.75" style="31" customWidth="1"/>
    <col min="12294" max="12294" width="11.75" style="31" customWidth="1"/>
    <col min="12295" max="12295" width="14.625" style="31" customWidth="1"/>
    <col min="12296" max="12296" width="3.75" style="31" bestFit="1" customWidth="1"/>
    <col min="12297" max="12297" width="6.625" style="31" customWidth="1"/>
    <col min="12298" max="12298" width="2.375" style="31" customWidth="1"/>
    <col min="12299" max="12299" width="8.625" style="31" customWidth="1"/>
    <col min="12300" max="12300" width="3" style="31" customWidth="1"/>
    <col min="12301" max="12301" width="5.25" style="31" customWidth="1"/>
    <col min="12302" max="12302" width="8.625" style="31" customWidth="1"/>
    <col min="12303" max="12542" width="8.875" style="31"/>
    <col min="12543" max="12544" width="3.75" style="31" customWidth="1"/>
    <col min="12545" max="12545" width="31" style="31" customWidth="1"/>
    <col min="12546" max="12549" width="10.75" style="31" customWidth="1"/>
    <col min="12550" max="12550" width="11.75" style="31" customWidth="1"/>
    <col min="12551" max="12551" width="14.625" style="31" customWidth="1"/>
    <col min="12552" max="12552" width="3.75" style="31" bestFit="1" customWidth="1"/>
    <col min="12553" max="12553" width="6.625" style="31" customWidth="1"/>
    <col min="12554" max="12554" width="2.375" style="31" customWidth="1"/>
    <col min="12555" max="12555" width="8.625" style="31" customWidth="1"/>
    <col min="12556" max="12556" width="3" style="31" customWidth="1"/>
    <col min="12557" max="12557" width="5.25" style="31" customWidth="1"/>
    <col min="12558" max="12558" width="8.625" style="31" customWidth="1"/>
    <col min="12559" max="12798" width="8.875" style="31"/>
    <col min="12799" max="12800" width="3.75" style="31" customWidth="1"/>
    <col min="12801" max="12801" width="31" style="31" customWidth="1"/>
    <col min="12802" max="12805" width="10.75" style="31" customWidth="1"/>
    <col min="12806" max="12806" width="11.75" style="31" customWidth="1"/>
    <col min="12807" max="12807" width="14.625" style="31" customWidth="1"/>
    <col min="12808" max="12808" width="3.75" style="31" bestFit="1" customWidth="1"/>
    <col min="12809" max="12809" width="6.625" style="31" customWidth="1"/>
    <col min="12810" max="12810" width="2.375" style="31" customWidth="1"/>
    <col min="12811" max="12811" width="8.625" style="31" customWidth="1"/>
    <col min="12812" max="12812" width="3" style="31" customWidth="1"/>
    <col min="12813" max="12813" width="5.25" style="31" customWidth="1"/>
    <col min="12814" max="12814" width="8.625" style="31" customWidth="1"/>
    <col min="12815" max="13054" width="8.875" style="31"/>
    <col min="13055" max="13056" width="3.75" style="31" customWidth="1"/>
    <col min="13057" max="13057" width="31" style="31" customWidth="1"/>
    <col min="13058" max="13061" width="10.75" style="31" customWidth="1"/>
    <col min="13062" max="13062" width="11.75" style="31" customWidth="1"/>
    <col min="13063" max="13063" width="14.625" style="31" customWidth="1"/>
    <col min="13064" max="13064" width="3.75" style="31" bestFit="1" customWidth="1"/>
    <col min="13065" max="13065" width="6.625" style="31" customWidth="1"/>
    <col min="13066" max="13066" width="2.375" style="31" customWidth="1"/>
    <col min="13067" max="13067" width="8.625" style="31" customWidth="1"/>
    <col min="13068" max="13068" width="3" style="31" customWidth="1"/>
    <col min="13069" max="13069" width="5.25" style="31" customWidth="1"/>
    <col min="13070" max="13070" width="8.625" style="31" customWidth="1"/>
    <col min="13071" max="13310" width="8.875" style="31"/>
    <col min="13311" max="13312" width="3.75" style="31" customWidth="1"/>
    <col min="13313" max="13313" width="31" style="31" customWidth="1"/>
    <col min="13314" max="13317" width="10.75" style="31" customWidth="1"/>
    <col min="13318" max="13318" width="11.75" style="31" customWidth="1"/>
    <col min="13319" max="13319" width="14.625" style="31" customWidth="1"/>
    <col min="13320" max="13320" width="3.75" style="31" bestFit="1" customWidth="1"/>
    <col min="13321" max="13321" width="6.625" style="31" customWidth="1"/>
    <col min="13322" max="13322" width="2.375" style="31" customWidth="1"/>
    <col min="13323" max="13323" width="8.625" style="31" customWidth="1"/>
    <col min="13324" max="13324" width="3" style="31" customWidth="1"/>
    <col min="13325" max="13325" width="5.25" style="31" customWidth="1"/>
    <col min="13326" max="13326" width="8.625" style="31" customWidth="1"/>
    <col min="13327" max="13566" width="8.875" style="31"/>
    <col min="13567" max="13568" width="3.75" style="31" customWidth="1"/>
    <col min="13569" max="13569" width="31" style="31" customWidth="1"/>
    <col min="13570" max="13573" width="10.75" style="31" customWidth="1"/>
    <col min="13574" max="13574" width="11.75" style="31" customWidth="1"/>
    <col min="13575" max="13575" width="14.625" style="31" customWidth="1"/>
    <col min="13576" max="13576" width="3.75" style="31" bestFit="1" customWidth="1"/>
    <col min="13577" max="13577" width="6.625" style="31" customWidth="1"/>
    <col min="13578" max="13578" width="2.375" style="31" customWidth="1"/>
    <col min="13579" max="13579" width="8.625" style="31" customWidth="1"/>
    <col min="13580" max="13580" width="3" style="31" customWidth="1"/>
    <col min="13581" max="13581" width="5.25" style="31" customWidth="1"/>
    <col min="13582" max="13582" width="8.625" style="31" customWidth="1"/>
    <col min="13583" max="13822" width="8.875" style="31"/>
    <col min="13823" max="13824" width="3.75" style="31" customWidth="1"/>
    <col min="13825" max="13825" width="31" style="31" customWidth="1"/>
    <col min="13826" max="13829" width="10.75" style="31" customWidth="1"/>
    <col min="13830" max="13830" width="11.75" style="31" customWidth="1"/>
    <col min="13831" max="13831" width="14.625" style="31" customWidth="1"/>
    <col min="13832" max="13832" width="3.75" style="31" bestFit="1" customWidth="1"/>
    <col min="13833" max="13833" width="6.625" style="31" customWidth="1"/>
    <col min="13834" max="13834" width="2.375" style="31" customWidth="1"/>
    <col min="13835" max="13835" width="8.625" style="31" customWidth="1"/>
    <col min="13836" max="13836" width="3" style="31" customWidth="1"/>
    <col min="13837" max="13837" width="5.25" style="31" customWidth="1"/>
    <col min="13838" max="13838" width="8.625" style="31" customWidth="1"/>
    <col min="13839" max="14078" width="8.875" style="31"/>
    <col min="14079" max="14080" width="3.75" style="31" customWidth="1"/>
    <col min="14081" max="14081" width="31" style="31" customWidth="1"/>
    <col min="14082" max="14085" width="10.75" style="31" customWidth="1"/>
    <col min="14086" max="14086" width="11.75" style="31" customWidth="1"/>
    <col min="14087" max="14087" width="14.625" style="31" customWidth="1"/>
    <col min="14088" max="14088" width="3.75" style="31" bestFit="1" customWidth="1"/>
    <col min="14089" max="14089" width="6.625" style="31" customWidth="1"/>
    <col min="14090" max="14090" width="2.375" style="31" customWidth="1"/>
    <col min="14091" max="14091" width="8.625" style="31" customWidth="1"/>
    <col min="14092" max="14092" width="3" style="31" customWidth="1"/>
    <col min="14093" max="14093" width="5.25" style="31" customWidth="1"/>
    <col min="14094" max="14094" width="8.625" style="31" customWidth="1"/>
    <col min="14095" max="14334" width="8.875" style="31"/>
    <col min="14335" max="14336" width="3.75" style="31" customWidth="1"/>
    <col min="14337" max="14337" width="31" style="31" customWidth="1"/>
    <col min="14338" max="14341" width="10.75" style="31" customWidth="1"/>
    <col min="14342" max="14342" width="11.75" style="31" customWidth="1"/>
    <col min="14343" max="14343" width="14.625" style="31" customWidth="1"/>
    <col min="14344" max="14344" width="3.75" style="31" bestFit="1" customWidth="1"/>
    <col min="14345" max="14345" width="6.625" style="31" customWidth="1"/>
    <col min="14346" max="14346" width="2.375" style="31" customWidth="1"/>
    <col min="14347" max="14347" width="8.625" style="31" customWidth="1"/>
    <col min="14348" max="14348" width="3" style="31" customWidth="1"/>
    <col min="14349" max="14349" width="5.25" style="31" customWidth="1"/>
    <col min="14350" max="14350" width="8.625" style="31" customWidth="1"/>
    <col min="14351" max="14590" width="8.875" style="31"/>
    <col min="14591" max="14592" width="3.75" style="31" customWidth="1"/>
    <col min="14593" max="14593" width="31" style="31" customWidth="1"/>
    <col min="14594" max="14597" width="10.75" style="31" customWidth="1"/>
    <col min="14598" max="14598" width="11.75" style="31" customWidth="1"/>
    <col min="14599" max="14599" width="14.625" style="31" customWidth="1"/>
    <col min="14600" max="14600" width="3.75" style="31" bestFit="1" customWidth="1"/>
    <col min="14601" max="14601" width="6.625" style="31" customWidth="1"/>
    <col min="14602" max="14602" width="2.375" style="31" customWidth="1"/>
    <col min="14603" max="14603" width="8.625" style="31" customWidth="1"/>
    <col min="14604" max="14604" width="3" style="31" customWidth="1"/>
    <col min="14605" max="14605" width="5.25" style="31" customWidth="1"/>
    <col min="14606" max="14606" width="8.625" style="31" customWidth="1"/>
    <col min="14607" max="14846" width="8.875" style="31"/>
    <col min="14847" max="14848" width="3.75" style="31" customWidth="1"/>
    <col min="14849" max="14849" width="31" style="31" customWidth="1"/>
    <col min="14850" max="14853" width="10.75" style="31" customWidth="1"/>
    <col min="14854" max="14854" width="11.75" style="31" customWidth="1"/>
    <col min="14855" max="14855" width="14.625" style="31" customWidth="1"/>
    <col min="14856" max="14856" width="3.75" style="31" bestFit="1" customWidth="1"/>
    <col min="14857" max="14857" width="6.625" style="31" customWidth="1"/>
    <col min="14858" max="14858" width="2.375" style="31" customWidth="1"/>
    <col min="14859" max="14859" width="8.625" style="31" customWidth="1"/>
    <col min="14860" max="14860" width="3" style="31" customWidth="1"/>
    <col min="14861" max="14861" width="5.25" style="31" customWidth="1"/>
    <col min="14862" max="14862" width="8.625" style="31" customWidth="1"/>
    <col min="14863" max="15102" width="8.875" style="31"/>
    <col min="15103" max="15104" width="3.75" style="31" customWidth="1"/>
    <col min="15105" max="15105" width="31" style="31" customWidth="1"/>
    <col min="15106" max="15109" width="10.75" style="31" customWidth="1"/>
    <col min="15110" max="15110" width="11.75" style="31" customWidth="1"/>
    <col min="15111" max="15111" width="14.625" style="31" customWidth="1"/>
    <col min="15112" max="15112" width="3.75" style="31" bestFit="1" customWidth="1"/>
    <col min="15113" max="15113" width="6.625" style="31" customWidth="1"/>
    <col min="15114" max="15114" width="2.375" style="31" customWidth="1"/>
    <col min="15115" max="15115" width="8.625" style="31" customWidth="1"/>
    <col min="15116" max="15116" width="3" style="31" customWidth="1"/>
    <col min="15117" max="15117" width="5.25" style="31" customWidth="1"/>
    <col min="15118" max="15118" width="8.625" style="31" customWidth="1"/>
    <col min="15119" max="15358" width="8.875" style="31"/>
    <col min="15359" max="15360" width="3.75" style="31" customWidth="1"/>
    <col min="15361" max="15361" width="31" style="31" customWidth="1"/>
    <col min="15362" max="15365" width="10.75" style="31" customWidth="1"/>
    <col min="15366" max="15366" width="11.75" style="31" customWidth="1"/>
    <col min="15367" max="15367" width="14.625" style="31" customWidth="1"/>
    <col min="15368" max="15368" width="3.75" style="31" bestFit="1" customWidth="1"/>
    <col min="15369" max="15369" width="6.625" style="31" customWidth="1"/>
    <col min="15370" max="15370" width="2.375" style="31" customWidth="1"/>
    <col min="15371" max="15371" width="8.625" style="31" customWidth="1"/>
    <col min="15372" max="15372" width="3" style="31" customWidth="1"/>
    <col min="15373" max="15373" width="5.25" style="31" customWidth="1"/>
    <col min="15374" max="15374" width="8.625" style="31" customWidth="1"/>
    <col min="15375" max="15614" width="8.875" style="31"/>
    <col min="15615" max="15616" width="3.75" style="31" customWidth="1"/>
    <col min="15617" max="15617" width="31" style="31" customWidth="1"/>
    <col min="15618" max="15621" width="10.75" style="31" customWidth="1"/>
    <col min="15622" max="15622" width="11.75" style="31" customWidth="1"/>
    <col min="15623" max="15623" width="14.625" style="31" customWidth="1"/>
    <col min="15624" max="15624" width="3.75" style="31" bestFit="1" customWidth="1"/>
    <col min="15625" max="15625" width="6.625" style="31" customWidth="1"/>
    <col min="15626" max="15626" width="2.375" style="31" customWidth="1"/>
    <col min="15627" max="15627" width="8.625" style="31" customWidth="1"/>
    <col min="15628" max="15628" width="3" style="31" customWidth="1"/>
    <col min="15629" max="15629" width="5.25" style="31" customWidth="1"/>
    <col min="15630" max="15630" width="8.625" style="31" customWidth="1"/>
    <col min="15631" max="15870" width="8.875" style="31"/>
    <col min="15871" max="15872" width="3.75" style="31" customWidth="1"/>
    <col min="15873" max="15873" width="31" style="31" customWidth="1"/>
    <col min="15874" max="15877" width="10.75" style="31" customWidth="1"/>
    <col min="15878" max="15878" width="11.75" style="31" customWidth="1"/>
    <col min="15879" max="15879" width="14.625" style="31" customWidth="1"/>
    <col min="15880" max="15880" width="3.75" style="31" bestFit="1" customWidth="1"/>
    <col min="15881" max="15881" width="6.625" style="31" customWidth="1"/>
    <col min="15882" max="15882" width="2.375" style="31" customWidth="1"/>
    <col min="15883" max="15883" width="8.625" style="31" customWidth="1"/>
    <col min="15884" max="15884" width="3" style="31" customWidth="1"/>
    <col min="15885" max="15885" width="5.25" style="31" customWidth="1"/>
    <col min="15886" max="15886" width="8.625" style="31" customWidth="1"/>
    <col min="15887" max="16126" width="8.875" style="31"/>
    <col min="16127" max="16128" width="3.75" style="31" customWidth="1"/>
    <col min="16129" max="16129" width="31" style="31" customWidth="1"/>
    <col min="16130" max="16133" width="10.75" style="31" customWidth="1"/>
    <col min="16134" max="16134" width="11.75" style="31" customWidth="1"/>
    <col min="16135" max="16135" width="14.625" style="31" customWidth="1"/>
    <col min="16136" max="16136" width="3.75" style="31" bestFit="1" customWidth="1"/>
    <col min="16137" max="16137" width="6.625" style="31" customWidth="1"/>
    <col min="16138" max="16138" width="2.375" style="31" customWidth="1"/>
    <col min="16139" max="16139" width="8.625" style="31" customWidth="1"/>
    <col min="16140" max="16140" width="3" style="31" customWidth="1"/>
    <col min="16141" max="16141" width="5.25" style="31" customWidth="1"/>
    <col min="16142" max="16142" width="8.625" style="31" customWidth="1"/>
    <col min="16143" max="16384" width="8.875" style="31"/>
  </cols>
  <sheetData>
    <row r="1" spans="1:14" ht="16.5" customHeight="1" thickBot="1">
      <c r="A1" s="30" t="e">
        <f>#REF!</f>
        <v>#REF!</v>
      </c>
      <c r="G1" s="33"/>
      <c r="H1" s="34"/>
      <c r="I1" s="34"/>
      <c r="K1" s="33"/>
      <c r="L1" s="34"/>
      <c r="M1" s="34"/>
      <c r="N1" s="34"/>
    </row>
    <row r="2" spans="1:14" s="32" customFormat="1" ht="15.95" customHeight="1" thickTop="1" thickBot="1">
      <c r="A2" s="267" t="s">
        <v>3452</v>
      </c>
      <c r="B2" s="268"/>
      <c r="C2" s="269"/>
      <c r="D2" s="38" t="s">
        <v>3453</v>
      </c>
      <c r="E2" s="39" t="s">
        <v>3454</v>
      </c>
      <c r="F2" s="40" t="s">
        <v>3455</v>
      </c>
      <c r="G2" s="268" t="s">
        <v>3456</v>
      </c>
      <c r="H2" s="268"/>
      <c r="I2" s="268"/>
      <c r="J2" s="268"/>
      <c r="K2" s="268"/>
      <c r="L2" s="268"/>
      <c r="M2" s="268"/>
      <c r="N2" s="41" t="s">
        <v>3457</v>
      </c>
    </row>
    <row r="3" spans="1:14" ht="15.95" customHeight="1">
      <c r="A3" s="42"/>
      <c r="B3" s="42" t="s">
        <v>1867</v>
      </c>
      <c r="C3" s="43" t="str">
        <f>'(1)★건축원가(요율조정은이곳에서)★'!C3</f>
        <v>직      접         재      료      비</v>
      </c>
      <c r="D3" s="44">
        <f>'(1)★건축원가(요율조정은이곳에서)★'!E3</f>
        <v>0</v>
      </c>
      <c r="E3" s="45">
        <f>'(2)기계원가'!E3</f>
        <v>0</v>
      </c>
      <c r="F3" s="46">
        <f t="shared" ref="F3:F40" si="0">SUM(D3:E3)</f>
        <v>0</v>
      </c>
      <c r="G3" s="47"/>
      <c r="H3" s="48"/>
      <c r="I3" s="49"/>
      <c r="J3" s="48"/>
      <c r="K3" s="50"/>
      <c r="L3" s="48"/>
      <c r="M3" s="48"/>
      <c r="N3" s="51"/>
    </row>
    <row r="4" spans="1:14" ht="15.95" customHeight="1">
      <c r="A4" s="52"/>
      <c r="B4" s="52" t="s">
        <v>3458</v>
      </c>
      <c r="C4" s="53" t="str">
        <f>'(1)★건축원가(요율조정은이곳에서)★'!C4</f>
        <v>간      접         재      료      비</v>
      </c>
      <c r="D4" s="54">
        <f>'(1)★건축원가(요율조정은이곳에서)★'!E4</f>
        <v>0</v>
      </c>
      <c r="E4" s="55">
        <f>'(2)기계원가'!E4</f>
        <v>0</v>
      </c>
      <c r="F4" s="56">
        <f t="shared" si="0"/>
        <v>0</v>
      </c>
      <c r="G4" s="57"/>
      <c r="H4" s="58"/>
      <c r="I4" s="59"/>
      <c r="J4" s="58"/>
      <c r="K4" s="60"/>
      <c r="L4" s="58"/>
      <c r="M4" s="58"/>
      <c r="N4" s="61"/>
    </row>
    <row r="5" spans="1:14" ht="15.95" customHeight="1">
      <c r="A5" s="52"/>
      <c r="B5" s="52" t="s">
        <v>3459</v>
      </c>
      <c r="C5" s="53" t="str">
        <f>'(1)★건축원가(요율조정은이곳에서)★'!C5</f>
        <v>작  업  설  ,  부  산  물  등 (△)</v>
      </c>
      <c r="D5" s="54">
        <f>'(1)★건축원가(요율조정은이곳에서)★'!E5</f>
        <v>0</v>
      </c>
      <c r="E5" s="55">
        <f>'(2)기계원가'!E5</f>
        <v>0</v>
      </c>
      <c r="F5" s="56">
        <f t="shared" si="0"/>
        <v>0</v>
      </c>
      <c r="G5" s="57"/>
      <c r="H5" s="58"/>
      <c r="I5" s="59"/>
      <c r="J5" s="58"/>
      <c r="K5" s="60"/>
      <c r="L5" s="58"/>
      <c r="M5" s="58"/>
      <c r="N5" s="61"/>
    </row>
    <row r="6" spans="1:14" ht="15.95" customHeight="1" thickBot="1">
      <c r="A6" s="52" t="s">
        <v>3460</v>
      </c>
      <c r="B6" s="62"/>
      <c r="C6" s="63" t="str">
        <f>'(1)★건축원가(요율조정은이곳에서)★'!C6</f>
        <v>[ 소                          계 ]</v>
      </c>
      <c r="D6" s="64">
        <f>'(1)★건축원가(요율조정은이곳에서)★'!E6</f>
        <v>0</v>
      </c>
      <c r="E6" s="65">
        <f>'(2)기계원가'!E6</f>
        <v>0</v>
      </c>
      <c r="F6" s="66">
        <f t="shared" si="0"/>
        <v>0</v>
      </c>
      <c r="G6" s="67"/>
      <c r="H6" s="68"/>
      <c r="I6" s="69"/>
      <c r="J6" s="68"/>
      <c r="K6" s="70"/>
      <c r="L6" s="68"/>
      <c r="M6" s="68"/>
      <c r="N6" s="71"/>
    </row>
    <row r="7" spans="1:14" ht="15.95" customHeight="1">
      <c r="A7" s="52"/>
      <c r="B7" s="42" t="s">
        <v>3461</v>
      </c>
      <c r="C7" s="43" t="str">
        <f>'(1)★건축원가(요율조정은이곳에서)★'!C7</f>
        <v>직      접         노      무      비</v>
      </c>
      <c r="D7" s="44">
        <f>'(1)★건축원가(요율조정은이곳에서)★'!E7</f>
        <v>0</v>
      </c>
      <c r="E7" s="72">
        <f>'(2)기계원가'!E7</f>
        <v>0</v>
      </c>
      <c r="F7" s="46">
        <f t="shared" si="0"/>
        <v>0</v>
      </c>
      <c r="G7" s="47"/>
      <c r="H7" s="48"/>
      <c r="I7" s="49"/>
      <c r="J7" s="48"/>
      <c r="K7" s="73"/>
      <c r="L7" s="48"/>
      <c r="M7" s="48"/>
      <c r="N7" s="51"/>
    </row>
    <row r="8" spans="1:14" ht="15.95" customHeight="1">
      <c r="A8" s="52"/>
      <c r="B8" s="52" t="s">
        <v>3462</v>
      </c>
      <c r="C8" s="53" t="str">
        <f>'(1)★건축원가(요율조정은이곳에서)★'!C8</f>
        <v>간      접         노      무      비</v>
      </c>
      <c r="D8" s="54">
        <f>'(1)★건축원가(요율조정은이곳에서)★'!E8</f>
        <v>0</v>
      </c>
      <c r="E8" s="55">
        <f>'(2)기계원가'!E8</f>
        <v>0</v>
      </c>
      <c r="F8" s="56">
        <f t="shared" si="0"/>
        <v>0</v>
      </c>
      <c r="G8" s="74">
        <v>0.15</v>
      </c>
      <c r="H8" s="75" t="str">
        <f>'(1)★건축원가(요율조정은이곳에서)★'!H8</f>
        <v>×</v>
      </c>
      <c r="I8" s="76">
        <f>'(1)★건축원가(요율조정은이곳에서)★'!I8</f>
        <v>0.15</v>
      </c>
      <c r="J8" s="77"/>
      <c r="K8" s="60"/>
      <c r="L8" s="77"/>
      <c r="M8" s="77"/>
      <c r="N8" s="61"/>
    </row>
    <row r="9" spans="1:14" ht="15.95" customHeight="1" thickBot="1">
      <c r="A9" s="52" t="s">
        <v>3463</v>
      </c>
      <c r="B9" s="62" t="s">
        <v>3459</v>
      </c>
      <c r="C9" s="63" t="str">
        <f>'(1)★건축원가(요율조정은이곳에서)★'!C9</f>
        <v>[ 소                          계 ]</v>
      </c>
      <c r="D9" s="64">
        <f>'(1)★건축원가(요율조정은이곳에서)★'!E9</f>
        <v>0</v>
      </c>
      <c r="E9" s="65">
        <f>'(2)기계원가'!E9</f>
        <v>0</v>
      </c>
      <c r="F9" s="66">
        <f t="shared" si="0"/>
        <v>0</v>
      </c>
      <c r="G9" s="78"/>
      <c r="H9" s="79"/>
      <c r="I9" s="80"/>
      <c r="J9" s="68"/>
      <c r="K9" s="70"/>
      <c r="L9" s="68"/>
      <c r="M9" s="68"/>
      <c r="N9" s="71"/>
    </row>
    <row r="10" spans="1:14" ht="15.95" customHeight="1">
      <c r="A10" s="52"/>
      <c r="B10" s="42"/>
      <c r="C10" s="43" t="str">
        <f>'(1)★건축원가(요율조정은이곳에서)★'!C10</f>
        <v>산          출          경          비</v>
      </c>
      <c r="D10" s="44">
        <f>'(1)★건축원가(요율조정은이곳에서)★'!E10</f>
        <v>0</v>
      </c>
      <c r="E10" s="72">
        <f>'(2)기계원가'!E10</f>
        <v>0</v>
      </c>
      <c r="F10" s="46">
        <f t="shared" si="0"/>
        <v>0</v>
      </c>
      <c r="G10" s="81"/>
      <c r="H10" s="82"/>
      <c r="I10" s="83"/>
      <c r="J10" s="48"/>
      <c r="K10" s="73"/>
      <c r="L10" s="48"/>
      <c r="M10" s="48"/>
      <c r="N10" s="51"/>
    </row>
    <row r="11" spans="1:14" ht="15.95" customHeight="1">
      <c r="A11" s="52"/>
      <c r="B11" s="52"/>
      <c r="C11" s="53" t="str">
        <f>'(1)★건축원가(요율조정은이곳에서)★'!C11</f>
        <v>운                반                비</v>
      </c>
      <c r="D11" s="54">
        <f>'(1)★건축원가(요율조정은이곳에서)★'!E11</f>
        <v>0</v>
      </c>
      <c r="E11" s="55">
        <f>'(2)기계원가'!E11</f>
        <v>0</v>
      </c>
      <c r="F11" s="56">
        <f t="shared" si="0"/>
        <v>0</v>
      </c>
      <c r="G11" s="84"/>
      <c r="H11" s="75"/>
      <c r="I11" s="85"/>
      <c r="J11" s="58"/>
      <c r="K11" s="86"/>
      <c r="L11" s="58"/>
      <c r="M11" s="58"/>
      <c r="N11" s="61"/>
    </row>
    <row r="12" spans="1:14" ht="15.95" customHeight="1">
      <c r="A12" s="52" t="s">
        <v>3464</v>
      </c>
      <c r="B12" s="52" t="s">
        <v>3465</v>
      </c>
      <c r="C12" s="53" t="str">
        <f>'(1)★건축원가(요율조정은이곳에서)★'!C12</f>
        <v>산      재         보      험      료</v>
      </c>
      <c r="D12" s="54">
        <f>'(1)★건축원가(요율조정은이곳에서)★'!E12</f>
        <v>0</v>
      </c>
      <c r="E12" s="55">
        <f>'(2)기계원가'!E12</f>
        <v>0</v>
      </c>
      <c r="F12" s="56">
        <f t="shared" si="0"/>
        <v>0</v>
      </c>
      <c r="G12" s="84" t="str">
        <f>'(1)★건축원가(요율조정은이곳에서)★'!G12</f>
        <v>노무비</v>
      </c>
      <c r="H12" s="75" t="str">
        <f>'(1)★건축원가(요율조정은이곳에서)★'!H12</f>
        <v>×</v>
      </c>
      <c r="I12" s="76">
        <f>'(1)★건축원가(요율조정은이곳에서)★'!I12</f>
        <v>3.56E-2</v>
      </c>
      <c r="J12" s="77"/>
      <c r="K12" s="86"/>
      <c r="L12" s="77"/>
      <c r="M12" s="77"/>
      <c r="N12" s="61"/>
    </row>
    <row r="13" spans="1:14" ht="15.95" customHeight="1">
      <c r="A13" s="52"/>
      <c r="B13" s="52"/>
      <c r="C13" s="53" t="str">
        <f>'(1)★건축원가(요율조정은이곳에서)★'!C13</f>
        <v>고      용         보      험      료</v>
      </c>
      <c r="D13" s="54">
        <f>'(1)★건축원가(요율조정은이곳에서)★'!E13</f>
        <v>0</v>
      </c>
      <c r="E13" s="55">
        <f>'(2)기계원가'!E13</f>
        <v>0</v>
      </c>
      <c r="F13" s="56">
        <f t="shared" si="0"/>
        <v>0</v>
      </c>
      <c r="G13" s="84" t="str">
        <f>'(1)★건축원가(요율조정은이곳에서)★'!G13</f>
        <v>노무비</v>
      </c>
      <c r="H13" s="75" t="str">
        <f>'(1)★건축원가(요율조정은이곳에서)★'!H13</f>
        <v>×</v>
      </c>
      <c r="I13" s="85">
        <f>'(1)★건축원가(요율조정은이곳에서)★'!I13</f>
        <v>1.01E-2</v>
      </c>
      <c r="J13" s="77"/>
      <c r="K13" s="86"/>
      <c r="L13" s="77"/>
      <c r="M13" s="77"/>
      <c r="N13" s="61"/>
    </row>
    <row r="14" spans="1:14" ht="15.95" customHeight="1">
      <c r="A14" s="52"/>
      <c r="B14" s="52"/>
      <c r="C14" s="53" t="str">
        <f>'(1)★건축원가(요율조정은이곳에서)★'!C14</f>
        <v>건      강         보      험      료</v>
      </c>
      <c r="D14" s="54">
        <f>'(1)★건축원가(요율조정은이곳에서)★'!E14</f>
        <v>0</v>
      </c>
      <c r="E14" s="55">
        <f>'(2)기계원가'!E14</f>
        <v>0</v>
      </c>
      <c r="F14" s="56">
        <f t="shared" si="0"/>
        <v>0</v>
      </c>
      <c r="G14" s="84" t="str">
        <f>'(1)★건축원가(요율조정은이곳에서)★'!G14</f>
        <v>직접노무비</v>
      </c>
      <c r="H14" s="75" t="str">
        <f>'(1)★건축원가(요율조정은이곳에서)★'!H14</f>
        <v>×</v>
      </c>
      <c r="I14" s="85">
        <f>'(1)★건축원가(요율조정은이곳에서)★'!I14</f>
        <v>3.5450000000000002E-2</v>
      </c>
      <c r="J14" s="77"/>
      <c r="K14" s="86"/>
      <c r="L14" s="77"/>
      <c r="M14" s="77"/>
      <c r="N14" s="61"/>
    </row>
    <row r="15" spans="1:14" ht="15.95" customHeight="1">
      <c r="A15" s="52" t="s">
        <v>3466</v>
      </c>
      <c r="B15" s="52"/>
      <c r="C15" s="53" t="str">
        <f>'(1)★건축원가(요율조정은이곳에서)★'!C15</f>
        <v>연      금         보      험      료</v>
      </c>
      <c r="D15" s="54">
        <f>'(1)★건축원가(요율조정은이곳에서)★'!E15</f>
        <v>0</v>
      </c>
      <c r="E15" s="55">
        <f>'(2)기계원가'!E15</f>
        <v>0</v>
      </c>
      <c r="F15" s="56">
        <f t="shared" si="0"/>
        <v>0</v>
      </c>
      <c r="G15" s="84" t="str">
        <f>'(1)★건축원가(요율조정은이곳에서)★'!G15</f>
        <v>직접노무비</v>
      </c>
      <c r="H15" s="75" t="str">
        <f>'(1)★건축원가(요율조정은이곳에서)★'!H15</f>
        <v>×</v>
      </c>
      <c r="I15" s="85">
        <f>'(1)★건축원가(요율조정은이곳에서)★'!I15</f>
        <v>4.4999999999999998E-2</v>
      </c>
      <c r="J15" s="77"/>
      <c r="K15" s="86"/>
      <c r="L15" s="77"/>
      <c r="M15" s="77"/>
      <c r="N15" s="61"/>
    </row>
    <row r="16" spans="1:14" ht="15.95" customHeight="1">
      <c r="A16" s="52"/>
      <c r="B16" s="52"/>
      <c r="C16" s="53" t="str">
        <f>'(1)★건축원가(요율조정은이곳에서)★'!C16</f>
        <v>노   인  장  기  요  양  보  험  료</v>
      </c>
      <c r="D16" s="54">
        <f>'(1)★건축원가(요율조정은이곳에서)★'!E16</f>
        <v>0</v>
      </c>
      <c r="E16" s="55">
        <f>'(2)기계원가'!E16</f>
        <v>0</v>
      </c>
      <c r="F16" s="56">
        <f t="shared" si="0"/>
        <v>0</v>
      </c>
      <c r="G16" s="84" t="str">
        <f>'(1)★건축원가(요율조정은이곳에서)★'!G16</f>
        <v>건강보험료</v>
      </c>
      <c r="H16" s="75" t="str">
        <f>'(1)★건축원가(요율조정은이곳에서)★'!H16</f>
        <v>×</v>
      </c>
      <c r="I16" s="85">
        <f>'(1)★건축원가(요율조정은이곳에서)★'!I16</f>
        <v>0.1295</v>
      </c>
      <c r="J16" s="77"/>
      <c r="K16" s="86"/>
      <c r="L16" s="77"/>
      <c r="M16" s="77"/>
      <c r="N16" s="61"/>
    </row>
    <row r="17" spans="1:14" ht="15.95" customHeight="1">
      <c r="A17" s="52"/>
      <c r="B17" s="52"/>
      <c r="C17" s="53" t="str">
        <f>'(1)★건축원가(요율조정은이곳에서)★'!C17</f>
        <v>퇴   직     공   제     부   금   비</v>
      </c>
      <c r="D17" s="54">
        <f>'(1)★건축원가(요율조정은이곳에서)★'!E17</f>
        <v>0</v>
      </c>
      <c r="E17" s="55">
        <f>'(2)기계원가'!E17</f>
        <v>0</v>
      </c>
      <c r="F17" s="56">
        <f t="shared" si="0"/>
        <v>0</v>
      </c>
      <c r="G17" s="84" t="str">
        <f>'(1)★건축원가(요율조정은이곳에서)★'!G17</f>
        <v>직접노무비</v>
      </c>
      <c r="H17" s="75" t="str">
        <f>'(1)★건축원가(요율조정은이곳에서)★'!H17</f>
        <v>×</v>
      </c>
      <c r="I17" s="85">
        <f>'(1)★건축원가(요율조정은이곳에서)★'!I17</f>
        <v>2.3E-2</v>
      </c>
      <c r="J17" s="77"/>
      <c r="K17" s="86"/>
      <c r="L17" s="77"/>
      <c r="M17" s="77"/>
      <c r="N17" s="61"/>
    </row>
    <row r="18" spans="1:14" ht="15.95" customHeight="1">
      <c r="A18" s="52"/>
      <c r="B18" s="52"/>
      <c r="C18" s="53" t="str">
        <f>'(1)★건축원가(요율조정은이곳에서)★'!C18</f>
        <v>산  업  안  전  보  건  관  리  비</v>
      </c>
      <c r="D18" s="54">
        <f>'(1)★건축원가(요율조정은이곳에서)★'!E18</f>
        <v>0</v>
      </c>
      <c r="E18" s="55">
        <f>'(2)기계원가'!E18</f>
        <v>0</v>
      </c>
      <c r="F18" s="56">
        <f t="shared" si="0"/>
        <v>0</v>
      </c>
      <c r="G18" s="87">
        <v>3.1099999999999999E-2</v>
      </c>
      <c r="H18" s="75" t="str">
        <f>'(1)★건축원가(요율조정은이곳에서)★'!H18</f>
        <v>×</v>
      </c>
      <c r="I18" s="85">
        <f>'(1)★건축원가(요율조정은이곳에서)★'!I18</f>
        <v>2.2800000000000001E-2</v>
      </c>
      <c r="J18" s="88" t="str">
        <f>'(1)★건축원가(요율조정은이곳에서)★'!J18</f>
        <v>+</v>
      </c>
      <c r="K18" s="89">
        <f>'(1)★건축원가(요율조정은이곳에서)★'!K18</f>
        <v>0</v>
      </c>
      <c r="L18" s="75" t="e">
        <f>#REF!/1.1</f>
        <v>#REF!</v>
      </c>
      <c r="M18" s="75"/>
      <c r="N18" s="90"/>
    </row>
    <row r="19" spans="1:14" ht="15.95" customHeight="1">
      <c r="A19" s="52"/>
      <c r="B19" s="52"/>
      <c r="C19" s="53" t="s">
        <v>3467</v>
      </c>
      <c r="D19" s="54">
        <f>'(1)★건축원가(요율조정은이곳에서)★'!E19</f>
        <v>0</v>
      </c>
      <c r="E19" s="55"/>
      <c r="F19" s="56">
        <f t="shared" si="0"/>
        <v>0</v>
      </c>
      <c r="G19" s="84"/>
      <c r="H19" s="75"/>
      <c r="I19" s="85"/>
      <c r="J19" s="88"/>
      <c r="K19" s="89"/>
      <c r="L19" s="75"/>
      <c r="M19" s="75"/>
      <c r="N19" s="90"/>
    </row>
    <row r="20" spans="1:14" ht="15.95" customHeight="1">
      <c r="A20" s="52"/>
      <c r="B20" s="52"/>
      <c r="C20" s="53" t="s">
        <v>3468</v>
      </c>
      <c r="D20" s="54">
        <f>'(1)★건축원가(요율조정은이곳에서)★'!E20</f>
        <v>0</v>
      </c>
      <c r="E20" s="55"/>
      <c r="F20" s="56">
        <f t="shared" si="0"/>
        <v>0</v>
      </c>
      <c r="G20" s="84"/>
      <c r="H20" s="75"/>
      <c r="I20" s="85"/>
      <c r="J20" s="88"/>
      <c r="K20" s="89"/>
      <c r="L20" s="75"/>
      <c r="M20" s="75"/>
      <c r="N20" s="90"/>
    </row>
    <row r="21" spans="1:14" ht="15.95" customHeight="1">
      <c r="A21" s="52" t="s">
        <v>3469</v>
      </c>
      <c r="B21" s="52" t="s">
        <v>3459</v>
      </c>
      <c r="C21" s="53" t="str">
        <f>'(1)★건축원가(요율조정은이곳에서)★'!C21</f>
        <v>기          타          경          비</v>
      </c>
      <c r="D21" s="54">
        <f>'(1)★건축원가(요율조정은이곳에서)★'!E21</f>
        <v>0</v>
      </c>
      <c r="E21" s="55">
        <f>'(2)기계원가'!E21</f>
        <v>0</v>
      </c>
      <c r="F21" s="56">
        <f t="shared" si="0"/>
        <v>0</v>
      </c>
      <c r="G21" s="87">
        <v>4.5999999999999999E-2</v>
      </c>
      <c r="H21" s="75" t="str">
        <f>'(1)★건축원가(요율조정은이곳에서)★'!H21</f>
        <v>×</v>
      </c>
      <c r="I21" s="76">
        <f>'(1)★건축원가(요율조정은이곳에서)★'!I21</f>
        <v>4.5999999999999999E-2</v>
      </c>
      <c r="J21" s="88"/>
      <c r="K21" s="84"/>
      <c r="L21" s="77"/>
      <c r="M21" s="77"/>
      <c r="N21" s="61"/>
    </row>
    <row r="22" spans="1:14" ht="15.95" customHeight="1">
      <c r="A22" s="52"/>
      <c r="B22" s="52"/>
      <c r="C22" s="53" t="str">
        <f>'(1)★건축원가(요율조정은이곳에서)★'!C22</f>
        <v>환      경         보      전      비</v>
      </c>
      <c r="D22" s="54">
        <f>'(1)★건축원가(요율조정은이곳에서)★'!E22</f>
        <v>0</v>
      </c>
      <c r="E22" s="55">
        <f>'(2)기계원가'!E22</f>
        <v>0</v>
      </c>
      <c r="F22" s="56">
        <f t="shared" si="0"/>
        <v>0</v>
      </c>
      <c r="G22" s="84" t="str">
        <f>'(1)★건축원가(요율조정은이곳에서)★'!G22</f>
        <v>(재+직노+기계경비)</v>
      </c>
      <c r="H22" s="75" t="str">
        <f>'(1)★건축원가(요율조정은이곳에서)★'!H22</f>
        <v>×</v>
      </c>
      <c r="I22" s="76">
        <f>'(1)★건축원가(요율조정은이곳에서)★'!I22</f>
        <v>5.0000000000000001E-3</v>
      </c>
      <c r="J22" s="88"/>
      <c r="K22" s="84"/>
      <c r="L22" s="77"/>
      <c r="M22" s="77"/>
      <c r="N22" s="61"/>
    </row>
    <row r="23" spans="1:14" ht="15.95" customHeight="1">
      <c r="A23" s="52"/>
      <c r="B23" s="52"/>
      <c r="C23" s="53" t="str">
        <f>'(1)★건축원가(요율조정은이곳에서)★'!C23</f>
        <v>공  사  이  행  보  증  수  수  료</v>
      </c>
      <c r="D23" s="54">
        <f>'(1)★건축원가(요율조정은이곳에서)★'!E23</f>
        <v>0</v>
      </c>
      <c r="E23" s="55">
        <f>'(2)기계원가'!E23</f>
        <v>0</v>
      </c>
      <c r="F23" s="56">
        <f t="shared" si="0"/>
        <v>0</v>
      </c>
      <c r="G23" s="84" t="str">
        <f>'(1)★건축원가(요율조정은이곳에서)★'!G23</f>
        <v>[(재+직노+기계경비)</v>
      </c>
      <c r="H23" s="75" t="str">
        <f>'(1)★건축원가(요율조정은이곳에서)★'!H23</f>
        <v>×</v>
      </c>
      <c r="I23" s="91">
        <f>'(1)★건축원가(요율조정은이곳에서)★'!I23</f>
        <v>0</v>
      </c>
      <c r="J23" s="88" t="str">
        <f>'(1)★건축원가(요율조정은이곳에서)★'!J23</f>
        <v>+</v>
      </c>
      <c r="K23" s="92">
        <f>'(1)★건축원가(요율조정은이곳에서)★'!K23</f>
        <v>0</v>
      </c>
      <c r="L23" s="89" t="str">
        <f>'(1)★건축원가(요율조정은이곳에서)★'!L23</f>
        <v>×</v>
      </c>
      <c r="M23" s="93">
        <f>'(1)★건축원가(요율조정은이곳에서)★'!M23</f>
        <v>0</v>
      </c>
      <c r="N23" s="61"/>
    </row>
    <row r="24" spans="1:14" ht="15.95" customHeight="1">
      <c r="A24" s="52"/>
      <c r="B24" s="52"/>
      <c r="C24" s="53" t="str">
        <f>'(1)★건축원가(요율조정은이곳에서)★'!C24</f>
        <v>건설하도급대금지급보증서발급수수료</v>
      </c>
      <c r="D24" s="54">
        <f>'(1)★건축원가(요율조정은이곳에서)★'!E24</f>
        <v>0</v>
      </c>
      <c r="E24" s="55">
        <f>'(2)기계원가'!E24</f>
        <v>0</v>
      </c>
      <c r="F24" s="56">
        <f t="shared" si="0"/>
        <v>0</v>
      </c>
      <c r="G24" s="84" t="str">
        <f>'(1)★건축원가(요율조정은이곳에서)★'!G24</f>
        <v>(재+직노+기계경비)</v>
      </c>
      <c r="H24" s="75" t="str">
        <f>'(1)★건축원가(요율조정은이곳에서)★'!H24</f>
        <v>×</v>
      </c>
      <c r="I24" s="94">
        <f>'(1)★건축원가(요율조정은이곳에서)★'!I24</f>
        <v>8.0999999999999996E-4</v>
      </c>
      <c r="J24" s="77"/>
      <c r="K24" s="86"/>
      <c r="L24" s="77"/>
      <c r="M24" s="77"/>
      <c r="N24" s="95"/>
    </row>
    <row r="25" spans="1:14" ht="15.95" customHeight="1">
      <c r="A25" s="52"/>
      <c r="B25" s="52"/>
      <c r="C25" s="53" t="str">
        <f>'(1)★건축원가(요율조정은이곳에서)★'!C25</f>
        <v>건설기계대여대금지급보증서발급수수료</v>
      </c>
      <c r="D25" s="54">
        <f>'(1)★건축원가(요율조정은이곳에서)★'!E25</f>
        <v>0</v>
      </c>
      <c r="E25" s="55">
        <f>'(2)기계원가'!E25</f>
        <v>0</v>
      </c>
      <c r="F25" s="56">
        <f t="shared" si="0"/>
        <v>0</v>
      </c>
      <c r="G25" s="84" t="str">
        <f>'(1)★건축원가(요율조정은이곳에서)★'!G25</f>
        <v>(재+직노+기계경비)</v>
      </c>
      <c r="H25" s="75" t="str">
        <f>'(1)★건축원가(요율조정은이곳에서)★'!H25</f>
        <v>×</v>
      </c>
      <c r="I25" s="96">
        <f>'(1)★건축원가(요율조정은이곳에서)★'!I25</f>
        <v>6.9999999999999999E-4</v>
      </c>
      <c r="J25" s="97"/>
      <c r="K25" s="98"/>
      <c r="L25" s="97"/>
      <c r="M25" s="97"/>
      <c r="N25" s="99"/>
    </row>
    <row r="26" spans="1:14" ht="15.95" customHeight="1" thickBot="1">
      <c r="A26" s="52"/>
      <c r="B26" s="62"/>
      <c r="C26" s="63" t="str">
        <f>'(1)★건축원가(요율조정은이곳에서)★'!C26</f>
        <v>[ 소                          계 ]</v>
      </c>
      <c r="D26" s="64">
        <f>'(1)★건축원가(요율조정은이곳에서)★'!E26</f>
        <v>0</v>
      </c>
      <c r="E26" s="65">
        <f>'(2)기계원가'!E26</f>
        <v>0</v>
      </c>
      <c r="F26" s="66">
        <f t="shared" si="0"/>
        <v>0</v>
      </c>
      <c r="G26" s="78"/>
      <c r="H26" s="79"/>
      <c r="I26" s="80"/>
      <c r="J26" s="68"/>
      <c r="K26" s="100"/>
      <c r="L26" s="68"/>
      <c r="M26" s="68"/>
      <c r="N26" s="71"/>
    </row>
    <row r="27" spans="1:14" ht="15.95" customHeight="1" thickBot="1">
      <c r="A27" s="101"/>
      <c r="B27" s="270" t="str">
        <f>'(1)★건축원가(요율조정은이곳에서)★'!B27:C27</f>
        <v>계</v>
      </c>
      <c r="C27" s="271"/>
      <c r="D27" s="102">
        <f>'(1)★건축원가(요율조정은이곳에서)★'!E27</f>
        <v>0</v>
      </c>
      <c r="E27" s="104">
        <f>'(2)기계원가'!E27</f>
        <v>0</v>
      </c>
      <c r="F27" s="105">
        <f t="shared" si="0"/>
        <v>0</v>
      </c>
      <c r="G27" s="106"/>
      <c r="H27" s="107"/>
      <c r="I27" s="108"/>
      <c r="J27" s="109"/>
      <c r="K27" s="110"/>
      <c r="L27" s="109"/>
      <c r="M27" s="109"/>
      <c r="N27" s="111"/>
    </row>
    <row r="28" spans="1:14" ht="15.95" customHeight="1" thickBot="1">
      <c r="A28" s="264" t="str">
        <f>'(1)★건축원가(요율조정은이곳에서)★'!A28:C28</f>
        <v>일        반         관        리        비</v>
      </c>
      <c r="B28" s="265"/>
      <c r="C28" s="266"/>
      <c r="D28" s="103">
        <f>'(1)★건축원가(요율조정은이곳에서)★'!E28</f>
        <v>0</v>
      </c>
      <c r="E28" s="104">
        <f>'(2)기계원가'!E28</f>
        <v>0</v>
      </c>
      <c r="F28" s="113">
        <f t="shared" si="0"/>
        <v>0</v>
      </c>
      <c r="G28" s="114">
        <v>0.08</v>
      </c>
      <c r="H28" s="115" t="str">
        <f>'(1)★건축원가(요율조정은이곳에서)★'!H28</f>
        <v>×</v>
      </c>
      <c r="I28" s="116">
        <f>'(1)★건축원가(요율조정은이곳에서)★'!I28</f>
        <v>0.08</v>
      </c>
      <c r="J28" s="117"/>
      <c r="K28" s="118"/>
      <c r="L28" s="117"/>
      <c r="M28" s="117"/>
      <c r="N28" s="119"/>
    </row>
    <row r="29" spans="1:14" ht="15.95" customHeight="1" thickBot="1">
      <c r="A29" s="264" t="str">
        <f>'(1)★건축원가(요율조정은이곳에서)★'!A29:C29</f>
        <v>이                                         윤</v>
      </c>
      <c r="B29" s="265"/>
      <c r="C29" s="266"/>
      <c r="D29" s="103">
        <f>'(1)★건축원가(요율조정은이곳에서)★'!E29</f>
        <v>0</v>
      </c>
      <c r="E29" s="104">
        <f>'(2)기계원가'!E29</f>
        <v>0</v>
      </c>
      <c r="F29" s="113">
        <f t="shared" si="0"/>
        <v>0</v>
      </c>
      <c r="G29" s="120" t="str">
        <f>'(1)★건축원가(요율조정은이곳에서)★'!G29</f>
        <v>(노무비+경비+일관)</v>
      </c>
      <c r="H29" s="115" t="str">
        <f>'(1)★건축원가(요율조정은이곳에서)★'!H29</f>
        <v>×</v>
      </c>
      <c r="I29" s="121">
        <f>'(1)★건축원가(요율조정은이곳에서)★'!I29</f>
        <v>0.15</v>
      </c>
      <c r="J29" s="122"/>
      <c r="K29" s="123"/>
      <c r="L29" s="122"/>
      <c r="M29" s="117"/>
      <c r="N29" s="124"/>
    </row>
    <row r="30" spans="1:14" ht="15.95" customHeight="1" thickBot="1">
      <c r="A30" s="264" t="str">
        <f>'(1)★건축원가(요율조정은이곳에서)★'!A30:C30</f>
        <v>사        급         자        재        비</v>
      </c>
      <c r="B30" s="265"/>
      <c r="C30" s="266"/>
      <c r="D30" s="103">
        <f>'(1)★건축원가(요율조정은이곳에서)★'!E30</f>
        <v>0</v>
      </c>
      <c r="E30" s="104">
        <f>'(2)기계원가'!E30</f>
        <v>0</v>
      </c>
      <c r="F30" s="113">
        <f t="shared" si="0"/>
        <v>0</v>
      </c>
      <c r="G30" s="120"/>
      <c r="H30" s="115"/>
      <c r="I30" s="116"/>
      <c r="J30" s="117"/>
      <c r="K30" s="125"/>
      <c r="L30" s="117"/>
      <c r="M30" s="117"/>
      <c r="N30" s="119"/>
    </row>
    <row r="31" spans="1:14" ht="15.95" customHeight="1" thickBot="1">
      <c r="A31" s="264" t="str">
        <f>'(1)★건축원가(요율조정은이곳에서)★'!A31:C31</f>
        <v>건 설 폐 기 물 수 집 운 반 및 수 수 료</v>
      </c>
      <c r="B31" s="265"/>
      <c r="C31" s="266"/>
      <c r="D31" s="103">
        <f>'(1)★건축원가(요율조정은이곳에서)★'!E31</f>
        <v>0</v>
      </c>
      <c r="E31" s="104">
        <f>'(2)기계원가'!E31</f>
        <v>0</v>
      </c>
      <c r="F31" s="113">
        <f t="shared" si="0"/>
        <v>0</v>
      </c>
      <c r="G31" s="120"/>
      <c r="H31" s="115"/>
      <c r="I31" s="116"/>
      <c r="J31" s="117"/>
      <c r="K31" s="125"/>
      <c r="L31" s="117"/>
      <c r="M31" s="117"/>
      <c r="N31" s="119"/>
    </row>
    <row r="32" spans="1:14" ht="15.95" customHeight="1" thickBot="1">
      <c r="A32" s="264" t="str">
        <f>'(1)★건축원가(요율조정은이곳에서)★'!A32:C32</f>
        <v>공            급            가            액</v>
      </c>
      <c r="B32" s="265"/>
      <c r="C32" s="266"/>
      <c r="D32" s="103">
        <f>'(1)★건축원가(요율조정은이곳에서)★'!E32</f>
        <v>0</v>
      </c>
      <c r="E32" s="104">
        <f>'(2)기계원가'!E32</f>
        <v>0</v>
      </c>
      <c r="F32" s="113">
        <f t="shared" si="0"/>
        <v>0</v>
      </c>
      <c r="G32" s="120"/>
      <c r="H32" s="115"/>
      <c r="I32" s="116"/>
      <c r="J32" s="126"/>
      <c r="K32" s="125"/>
      <c r="L32" s="126"/>
      <c r="M32" s="126"/>
      <c r="N32" s="119"/>
    </row>
    <row r="33" spans="1:14" ht="15.95" customHeight="1" thickBot="1">
      <c r="A33" s="264" t="str">
        <f>'(1)★건축원가(요율조정은이곳에서)★'!A33:C33</f>
        <v>부        가         가        치        세</v>
      </c>
      <c r="B33" s="265"/>
      <c r="C33" s="266"/>
      <c r="D33" s="103">
        <f>'(1)★건축원가(요율조정은이곳에서)★'!E33</f>
        <v>0</v>
      </c>
      <c r="E33" s="104">
        <f>'(2)기계원가'!E33</f>
        <v>0</v>
      </c>
      <c r="F33" s="113">
        <f t="shared" si="0"/>
        <v>0</v>
      </c>
      <c r="G33" s="120" t="str">
        <f>'(1)★건축원가(요율조정은이곳에서)★'!G33</f>
        <v>공급가액</v>
      </c>
      <c r="H33" s="115" t="str">
        <f>'(1)★건축원가(요율조정은이곳에서)★'!H33</f>
        <v>×</v>
      </c>
      <c r="I33" s="127">
        <f>'(1)★건축원가(요율조정은이곳에서)★'!I33</f>
        <v>0.1</v>
      </c>
      <c r="J33" s="117"/>
      <c r="K33" s="125"/>
      <c r="L33" s="117"/>
      <c r="M33" s="117"/>
      <c r="N33" s="119"/>
    </row>
    <row r="34" spans="1:14" ht="15.95" customHeight="1" thickBot="1">
      <c r="A34" s="264" t="str">
        <f>'(1)★건축원가(요율조정은이곳에서)★'!A34:C34</f>
        <v>[도                     급                     액]</v>
      </c>
      <c r="B34" s="265"/>
      <c r="C34" s="266"/>
      <c r="D34" s="103">
        <f>'(1)★건축원가(요율조정은이곳에서)★'!E34</f>
        <v>0</v>
      </c>
      <c r="E34" s="104">
        <f>'(2)기계원가'!E34</f>
        <v>0</v>
      </c>
      <c r="F34" s="113">
        <f t="shared" si="0"/>
        <v>0</v>
      </c>
      <c r="G34" s="128"/>
      <c r="H34" s="126"/>
      <c r="I34" s="129"/>
      <c r="J34" s="126"/>
      <c r="K34" s="125"/>
      <c r="L34" s="126"/>
      <c r="M34" s="126"/>
      <c r="N34" s="119"/>
    </row>
    <row r="35" spans="1:14" ht="15.95" customHeight="1" thickBot="1">
      <c r="A35" s="272" t="s">
        <v>3470</v>
      </c>
      <c r="B35" s="273"/>
      <c r="C35" s="112" t="str">
        <f>'(1)★건축원가(요율조정은이곳에서)★'!C35</f>
        <v>도급자 설치분</v>
      </c>
      <c r="D35" s="103">
        <f>'(1)★건축원가(요율조정은이곳에서)★'!E35</f>
        <v>0</v>
      </c>
      <c r="E35" s="104">
        <f>'(2)기계원가'!E35</f>
        <v>0</v>
      </c>
      <c r="F35" s="113">
        <f t="shared" si="0"/>
        <v>0</v>
      </c>
      <c r="G35" s="128"/>
      <c r="H35" s="126"/>
      <c r="I35" s="129"/>
      <c r="J35" s="126"/>
      <c r="K35" s="125"/>
      <c r="L35" s="126"/>
      <c r="M35" s="126"/>
      <c r="N35" s="119"/>
    </row>
    <row r="36" spans="1:14" ht="15.95" customHeight="1" thickBot="1">
      <c r="A36" s="272"/>
      <c r="B36" s="273"/>
      <c r="C36" s="112" t="str">
        <f>'(1)★건축원가(요율조정은이곳에서)★'!C36</f>
        <v>관급자 설치분</v>
      </c>
      <c r="D36" s="103">
        <f>'(1)★건축원가(요율조정은이곳에서)★'!E36</f>
        <v>0</v>
      </c>
      <c r="E36" s="104"/>
      <c r="F36" s="113">
        <f t="shared" si="0"/>
        <v>0</v>
      </c>
      <c r="G36" s="128"/>
      <c r="H36" s="126"/>
      <c r="I36" s="129"/>
      <c r="J36" s="126"/>
      <c r="K36" s="125"/>
      <c r="L36" s="126"/>
      <c r="M36" s="126"/>
      <c r="N36" s="119"/>
    </row>
    <row r="37" spans="1:14" ht="15.95" customHeight="1" thickBot="1">
      <c r="A37" s="272"/>
      <c r="B37" s="273"/>
      <c r="C37" s="112" t="str">
        <f>'(1)★건축원가(요율조정은이곳에서)★'!C37</f>
        <v>소    계</v>
      </c>
      <c r="D37" s="103">
        <f>'(1)★건축원가(요율조정은이곳에서)★'!E37</f>
        <v>0</v>
      </c>
      <c r="E37" s="104"/>
      <c r="F37" s="113">
        <f t="shared" si="0"/>
        <v>0</v>
      </c>
      <c r="G37" s="128"/>
      <c r="H37" s="126"/>
      <c r="I37" s="129"/>
      <c r="J37" s="126"/>
      <c r="K37" s="125"/>
      <c r="L37" s="126"/>
      <c r="M37" s="126"/>
      <c r="N37" s="130"/>
    </row>
    <row r="38" spans="1:14" ht="15.95" customHeight="1" thickBot="1">
      <c r="A38" s="264" t="str">
        <f>'(1)★건축원가(요율조정은이곳에서)★'!A38:C38</f>
        <v>건 설 폐 기 물 수 집 운 반 및 수 수 료</v>
      </c>
      <c r="B38" s="265"/>
      <c r="C38" s="266"/>
      <c r="D38" s="103">
        <f>'(1)★건축원가(요율조정은이곳에서)★'!E38</f>
        <v>0</v>
      </c>
      <c r="E38" s="104">
        <f>'(2)기계원가'!E38</f>
        <v>0</v>
      </c>
      <c r="F38" s="113">
        <f t="shared" si="0"/>
        <v>0</v>
      </c>
      <c r="G38" s="128"/>
      <c r="H38" s="126"/>
      <c r="I38" s="129"/>
      <c r="J38" s="126"/>
      <c r="K38" s="125"/>
      <c r="L38" s="126"/>
      <c r="M38" s="126"/>
      <c r="N38" s="130"/>
    </row>
    <row r="39" spans="1:14" ht="15.95" customHeight="1" thickBot="1">
      <c r="A39" s="264" t="str">
        <f>'(1)★건축원가(요율조정은이곳에서)★'!A39:C39</f>
        <v>시        설         분        담        금</v>
      </c>
      <c r="B39" s="265"/>
      <c r="C39" s="266"/>
      <c r="D39" s="103">
        <f>'(1)★건축원가(요율조정은이곳에서)★'!E39</f>
        <v>0</v>
      </c>
      <c r="E39" s="104">
        <f>'(2)기계원가'!E39</f>
        <v>0</v>
      </c>
      <c r="F39" s="113">
        <f t="shared" si="0"/>
        <v>0</v>
      </c>
      <c r="G39" s="128"/>
      <c r="H39" s="126"/>
      <c r="I39" s="129"/>
      <c r="J39" s="126"/>
      <c r="K39" s="125"/>
      <c r="L39" s="126"/>
      <c r="M39" s="126"/>
      <c r="N39" s="130"/>
    </row>
    <row r="40" spans="1:14" ht="15.95" customHeight="1" thickBot="1">
      <c r="A40" s="264" t="str">
        <f>'(1)★건축원가(요율조정은이곳에서)★'!A40:C40</f>
        <v>[총            공            사              비]</v>
      </c>
      <c r="B40" s="265"/>
      <c r="C40" s="266"/>
      <c r="D40" s="103">
        <f>'(1)★건축원가(요율조정은이곳에서)★'!E40</f>
        <v>0</v>
      </c>
      <c r="E40" s="104"/>
      <c r="F40" s="131">
        <f t="shared" si="0"/>
        <v>0</v>
      </c>
      <c r="G40" s="128"/>
      <c r="H40" s="126"/>
      <c r="I40" s="129"/>
      <c r="J40" s="126"/>
      <c r="K40" s="125"/>
      <c r="L40" s="126"/>
      <c r="M40" s="126"/>
      <c r="N40" s="119"/>
    </row>
    <row r="41" spans="1:14" ht="16.350000000000001" customHeight="1">
      <c r="A41" s="132"/>
      <c r="B41" s="132"/>
      <c r="C41" s="132"/>
      <c r="G41" s="133"/>
      <c r="H41" s="134"/>
      <c r="I41" s="134"/>
      <c r="J41" s="134"/>
      <c r="K41" s="135"/>
      <c r="L41" s="134"/>
      <c r="M41" s="134"/>
      <c r="N41" s="135"/>
    </row>
    <row r="42" spans="1:14" s="136" customFormat="1" ht="16.5" customHeight="1"/>
    <row r="43" spans="1:14" s="136" customFormat="1" ht="16.5" customHeight="1"/>
    <row r="44" spans="1:14" s="136" customFormat="1" ht="16.5" customHeight="1"/>
    <row r="45" spans="1:14" s="136" customFormat="1" ht="16.5" customHeight="1"/>
    <row r="46" spans="1:14" s="136" customFormat="1" ht="16.5" customHeight="1"/>
    <row r="47" spans="1:14" s="136" customFormat="1" ht="16.5" customHeight="1"/>
    <row r="48" spans="1:14" ht="16.5" customHeight="1">
      <c r="G48" s="136"/>
      <c r="H48" s="136"/>
      <c r="I48" s="136"/>
      <c r="J48" s="136"/>
      <c r="K48" s="136"/>
      <c r="L48" s="136"/>
      <c r="M48" s="136"/>
      <c r="N48" s="136"/>
    </row>
    <row r="49" spans="7:14" ht="16.5" customHeight="1">
      <c r="G49" s="136"/>
      <c r="H49" s="136"/>
      <c r="I49" s="136"/>
      <c r="J49" s="136"/>
      <c r="K49" s="136"/>
      <c r="L49" s="136"/>
      <c r="M49" s="136"/>
      <c r="N49" s="136"/>
    </row>
    <row r="50" spans="7:14">
      <c r="G50" s="136"/>
      <c r="H50" s="136"/>
      <c r="I50" s="136"/>
      <c r="J50" s="136"/>
      <c r="K50" s="136"/>
      <c r="L50" s="136"/>
      <c r="M50" s="136"/>
      <c r="N50" s="136"/>
    </row>
  </sheetData>
  <mergeCells count="14">
    <mergeCell ref="A39:C39"/>
    <mergeCell ref="A40:C40"/>
    <mergeCell ref="A31:C31"/>
    <mergeCell ref="A32:C32"/>
    <mergeCell ref="A33:C33"/>
    <mergeCell ref="A34:C34"/>
    <mergeCell ref="A35:B37"/>
    <mergeCell ref="A38:C38"/>
    <mergeCell ref="A30:C30"/>
    <mergeCell ref="A2:C2"/>
    <mergeCell ref="G2:M2"/>
    <mergeCell ref="B27:C27"/>
    <mergeCell ref="A28:C28"/>
    <mergeCell ref="A29:C29"/>
  </mergeCells>
  <phoneticPr fontId="3" type="noConversion"/>
  <printOptions horizontalCentered="1"/>
  <pageMargins left="0.72" right="0.22" top="0.86" bottom="0.28999999999999998" header="0.56999999999999995" footer="0.19"/>
  <pageSetup paperSize="9" scale="79" fitToWidth="0" orientation="landscape" horizontalDpi="360" verticalDpi="360" r:id="rId1"/>
  <headerFooter alignWithMargins="0">
    <oddHeader>&amp;C&amp;"굴림,굵게"&amp;16공    사    원    가    계    산    서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4"/>
  <sheetViews>
    <sheetView topLeftCell="B1" workbookViewId="0">
      <selection activeCell="P13" sqref="P13"/>
    </sheetView>
  </sheetViews>
  <sheetFormatPr defaultRowHeight="16.5"/>
  <cols>
    <col min="1" max="1" width="41.875" hidden="1" customWidth="1"/>
    <col min="2" max="2" width="30.125" bestFit="1" customWidth="1"/>
    <col min="3" max="3" width="87.375" bestFit="1" customWidth="1"/>
    <col min="4" max="4" width="5" bestFit="1" customWidth="1"/>
    <col min="5" max="5" width="11.5" bestFit="1" customWidth="1"/>
    <col min="6" max="6" width="6.125" bestFit="1" customWidth="1"/>
    <col min="7" max="7" width="11.5" bestFit="1" customWidth="1"/>
    <col min="8" max="8" width="6.125" bestFit="1" customWidth="1"/>
    <col min="9" max="9" width="10" bestFit="1" customWidth="1"/>
    <col min="10" max="10" width="6.125" bestFit="1" customWidth="1"/>
    <col min="11" max="11" width="10" bestFit="1" customWidth="1"/>
    <col min="12" max="12" width="13.625" bestFit="1" customWidth="1"/>
    <col min="13" max="13" width="11.5" bestFit="1" customWidth="1"/>
    <col min="14" max="14" width="12.375" bestFit="1" customWidth="1"/>
    <col min="15" max="16" width="11.5" bestFit="1" customWidth="1"/>
    <col min="17" max="17" width="10.625" bestFit="1" customWidth="1"/>
    <col min="18" max="20" width="8.625" bestFit="1" customWidth="1"/>
    <col min="21" max="22" width="10" bestFit="1" customWidth="1"/>
    <col min="23" max="23" width="8.5" bestFit="1" customWidth="1"/>
    <col min="24" max="24" width="14.625" bestFit="1" customWidth="1"/>
    <col min="25" max="26" width="8.5" hidden="1" customWidth="1"/>
    <col min="27" max="27" width="10.375" hidden="1" customWidth="1"/>
    <col min="28" max="28" width="8.5" hidden="1" customWidth="1"/>
  </cols>
  <sheetData>
    <row r="1" spans="1:28" ht="30" customHeight="1">
      <c r="A1" s="284" t="s">
        <v>3372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28" ht="30" customHeight="1">
      <c r="A2" s="281" t="s">
        <v>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</row>
    <row r="3" spans="1:28" ht="30" customHeight="1">
      <c r="A3" s="282" t="s">
        <v>949</v>
      </c>
      <c r="B3" s="282" t="s">
        <v>2</v>
      </c>
      <c r="C3" s="282" t="s">
        <v>3073</v>
      </c>
      <c r="D3" s="282" t="s">
        <v>4</v>
      </c>
      <c r="E3" s="282" t="s">
        <v>6</v>
      </c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 t="s">
        <v>951</v>
      </c>
      <c r="Q3" s="282" t="s">
        <v>952</v>
      </c>
      <c r="R3" s="282"/>
      <c r="S3" s="282"/>
      <c r="T3" s="282"/>
      <c r="U3" s="282"/>
      <c r="V3" s="282"/>
      <c r="W3" s="282" t="s">
        <v>954</v>
      </c>
      <c r="X3" s="282" t="s">
        <v>12</v>
      </c>
      <c r="Y3" s="281" t="s">
        <v>3380</v>
      </c>
      <c r="Z3" s="281" t="s">
        <v>3381</v>
      </c>
      <c r="AA3" s="281" t="s">
        <v>3382</v>
      </c>
      <c r="AB3" s="281" t="s">
        <v>48</v>
      </c>
    </row>
    <row r="4" spans="1:28" ht="30" customHeight="1">
      <c r="A4" s="282"/>
      <c r="B4" s="282"/>
      <c r="C4" s="282"/>
      <c r="D4" s="282"/>
      <c r="E4" s="7" t="s">
        <v>3373</v>
      </c>
      <c r="F4" s="7" t="s">
        <v>3374</v>
      </c>
      <c r="G4" s="7" t="s">
        <v>3375</v>
      </c>
      <c r="H4" s="7" t="s">
        <v>3374</v>
      </c>
      <c r="I4" s="7" t="s">
        <v>3376</v>
      </c>
      <c r="J4" s="7" t="s">
        <v>3374</v>
      </c>
      <c r="K4" s="7" t="s">
        <v>3377</v>
      </c>
      <c r="L4" s="7" t="s">
        <v>3374</v>
      </c>
      <c r="M4" s="7" t="s">
        <v>3378</v>
      </c>
      <c r="N4" s="7" t="s">
        <v>3374</v>
      </c>
      <c r="O4" s="7" t="s">
        <v>3379</v>
      </c>
      <c r="P4" s="282"/>
      <c r="Q4" s="7" t="s">
        <v>3373</v>
      </c>
      <c r="R4" s="7" t="s">
        <v>3375</v>
      </c>
      <c r="S4" s="7" t="s">
        <v>3376</v>
      </c>
      <c r="T4" s="7" t="s">
        <v>3377</v>
      </c>
      <c r="U4" s="7" t="s">
        <v>3378</v>
      </c>
      <c r="V4" s="7" t="s">
        <v>3379</v>
      </c>
      <c r="W4" s="282"/>
      <c r="X4" s="282"/>
      <c r="Y4" s="281"/>
      <c r="Z4" s="281"/>
      <c r="AA4" s="281"/>
      <c r="AB4" s="281"/>
    </row>
    <row r="5" spans="1:28" ht="30" customHeight="1">
      <c r="A5" s="244" t="s">
        <v>978</v>
      </c>
      <c r="B5" s="244" t="s">
        <v>971</v>
      </c>
      <c r="C5" s="244" t="s">
        <v>972</v>
      </c>
      <c r="D5" s="259" t="s">
        <v>88</v>
      </c>
      <c r="E5" s="260"/>
      <c r="F5" s="244"/>
      <c r="G5" s="260"/>
      <c r="H5" s="244"/>
      <c r="I5" s="260"/>
      <c r="J5" s="244"/>
      <c r="K5" s="260"/>
      <c r="L5" s="244"/>
      <c r="M5" s="260"/>
      <c r="N5" s="244"/>
      <c r="O5" s="260"/>
      <c r="P5" s="260"/>
      <c r="Q5" s="260"/>
      <c r="R5" s="260"/>
      <c r="S5" s="260"/>
      <c r="T5" s="260"/>
      <c r="U5" s="260"/>
      <c r="V5" s="260"/>
      <c r="W5" s="244" t="s">
        <v>977</v>
      </c>
      <c r="X5" s="244" t="s">
        <v>3383</v>
      </c>
      <c r="Y5" s="1" t="s">
        <v>52</v>
      </c>
      <c r="Z5" s="1" t="s">
        <v>52</v>
      </c>
      <c r="AA5" s="261"/>
      <c r="AB5" s="1" t="s">
        <v>52</v>
      </c>
    </row>
    <row r="6" spans="1:28" ht="30" customHeight="1">
      <c r="A6" s="244" t="s">
        <v>999</v>
      </c>
      <c r="B6" s="244" t="s">
        <v>971</v>
      </c>
      <c r="C6" s="244" t="s">
        <v>996</v>
      </c>
      <c r="D6" s="259" t="s">
        <v>88</v>
      </c>
      <c r="E6" s="260"/>
      <c r="F6" s="244"/>
      <c r="G6" s="260"/>
      <c r="H6" s="244"/>
      <c r="I6" s="260"/>
      <c r="J6" s="244"/>
      <c r="K6" s="260"/>
      <c r="L6" s="244"/>
      <c r="M6" s="260"/>
      <c r="N6" s="244"/>
      <c r="O6" s="260"/>
      <c r="P6" s="260"/>
      <c r="Q6" s="260"/>
      <c r="R6" s="260"/>
      <c r="S6" s="260"/>
      <c r="T6" s="260"/>
      <c r="U6" s="260"/>
      <c r="V6" s="260"/>
      <c r="W6" s="244" t="s">
        <v>998</v>
      </c>
      <c r="X6" s="244" t="s">
        <v>3383</v>
      </c>
      <c r="Y6" s="1" t="s">
        <v>52</v>
      </c>
      <c r="Z6" s="1" t="s">
        <v>52</v>
      </c>
      <c r="AA6" s="261"/>
      <c r="AB6" s="1" t="s">
        <v>52</v>
      </c>
    </row>
    <row r="7" spans="1:28" ht="30" customHeight="1">
      <c r="A7" s="244" t="s">
        <v>1010</v>
      </c>
      <c r="B7" s="244" t="s">
        <v>971</v>
      </c>
      <c r="C7" s="244" t="s">
        <v>1007</v>
      </c>
      <c r="D7" s="259" t="s">
        <v>88</v>
      </c>
      <c r="E7" s="260"/>
      <c r="F7" s="244"/>
      <c r="G7" s="260"/>
      <c r="H7" s="244"/>
      <c r="I7" s="260"/>
      <c r="J7" s="244"/>
      <c r="K7" s="260"/>
      <c r="L7" s="244"/>
      <c r="M7" s="260"/>
      <c r="N7" s="244"/>
      <c r="O7" s="260"/>
      <c r="P7" s="260"/>
      <c r="Q7" s="260"/>
      <c r="R7" s="260"/>
      <c r="S7" s="260"/>
      <c r="T7" s="260"/>
      <c r="U7" s="260"/>
      <c r="V7" s="260"/>
      <c r="W7" s="244" t="s">
        <v>1009</v>
      </c>
      <c r="X7" s="244" t="s">
        <v>3383</v>
      </c>
      <c r="Y7" s="1" t="s">
        <v>52</v>
      </c>
      <c r="Z7" s="1" t="s">
        <v>52</v>
      </c>
      <c r="AA7" s="261"/>
      <c r="AB7" s="1" t="s">
        <v>52</v>
      </c>
    </row>
    <row r="8" spans="1:28" ht="30" customHeight="1">
      <c r="A8" s="244" t="s">
        <v>1021</v>
      </c>
      <c r="B8" s="244" t="s">
        <v>1017</v>
      </c>
      <c r="C8" s="244" t="s">
        <v>996</v>
      </c>
      <c r="D8" s="259" t="s">
        <v>88</v>
      </c>
      <c r="E8" s="260"/>
      <c r="F8" s="244"/>
      <c r="G8" s="260"/>
      <c r="H8" s="244"/>
      <c r="I8" s="260"/>
      <c r="J8" s="244"/>
      <c r="K8" s="260"/>
      <c r="L8" s="244"/>
      <c r="M8" s="260"/>
      <c r="N8" s="244"/>
      <c r="O8" s="260"/>
      <c r="P8" s="260"/>
      <c r="Q8" s="260"/>
      <c r="R8" s="260"/>
      <c r="S8" s="260"/>
      <c r="T8" s="260"/>
      <c r="U8" s="260"/>
      <c r="V8" s="260"/>
      <c r="W8" s="244" t="s">
        <v>1020</v>
      </c>
      <c r="X8" s="244" t="s">
        <v>3383</v>
      </c>
      <c r="Y8" s="1" t="s">
        <v>52</v>
      </c>
      <c r="Z8" s="1" t="s">
        <v>52</v>
      </c>
      <c r="AA8" s="261"/>
      <c r="AB8" s="1" t="s">
        <v>52</v>
      </c>
    </row>
    <row r="9" spans="1:28" ht="30" customHeight="1">
      <c r="A9" s="244" t="s">
        <v>1034</v>
      </c>
      <c r="B9" s="244" t="s">
        <v>1029</v>
      </c>
      <c r="C9" s="244" t="s">
        <v>1030</v>
      </c>
      <c r="D9" s="259" t="s">
        <v>88</v>
      </c>
      <c r="E9" s="260"/>
      <c r="F9" s="244"/>
      <c r="G9" s="260"/>
      <c r="H9" s="244"/>
      <c r="I9" s="260"/>
      <c r="J9" s="244"/>
      <c r="K9" s="260"/>
      <c r="L9" s="244"/>
      <c r="M9" s="260"/>
      <c r="N9" s="244"/>
      <c r="O9" s="260"/>
      <c r="P9" s="260"/>
      <c r="Q9" s="260"/>
      <c r="R9" s="260"/>
      <c r="S9" s="260"/>
      <c r="T9" s="260"/>
      <c r="U9" s="260"/>
      <c r="V9" s="260"/>
      <c r="W9" s="244" t="s">
        <v>1033</v>
      </c>
      <c r="X9" s="244" t="s">
        <v>3383</v>
      </c>
      <c r="Y9" s="1" t="s">
        <v>52</v>
      </c>
      <c r="Z9" s="1" t="s">
        <v>52</v>
      </c>
      <c r="AA9" s="261"/>
      <c r="AB9" s="1" t="s">
        <v>52</v>
      </c>
    </row>
    <row r="10" spans="1:28" ht="30" customHeight="1">
      <c r="A10" s="244" t="s">
        <v>1048</v>
      </c>
      <c r="B10" s="244" t="s">
        <v>1029</v>
      </c>
      <c r="C10" s="244" t="s">
        <v>1045</v>
      </c>
      <c r="D10" s="259" t="s">
        <v>88</v>
      </c>
      <c r="E10" s="260"/>
      <c r="F10" s="244"/>
      <c r="G10" s="260"/>
      <c r="H10" s="244"/>
      <c r="I10" s="260"/>
      <c r="J10" s="244"/>
      <c r="K10" s="260"/>
      <c r="L10" s="244"/>
      <c r="M10" s="260"/>
      <c r="N10" s="244"/>
      <c r="O10" s="260"/>
      <c r="P10" s="260"/>
      <c r="Q10" s="260"/>
      <c r="R10" s="260"/>
      <c r="S10" s="260"/>
      <c r="T10" s="260"/>
      <c r="U10" s="260"/>
      <c r="V10" s="260"/>
      <c r="W10" s="244" t="s">
        <v>1047</v>
      </c>
      <c r="X10" s="244" t="s">
        <v>3383</v>
      </c>
      <c r="Y10" s="1" t="s">
        <v>52</v>
      </c>
      <c r="Z10" s="1" t="s">
        <v>52</v>
      </c>
      <c r="AA10" s="261"/>
      <c r="AB10" s="1" t="s">
        <v>52</v>
      </c>
    </row>
    <row r="11" spans="1:28" ht="30" customHeight="1">
      <c r="A11" s="244" t="s">
        <v>1059</v>
      </c>
      <c r="B11" s="244" t="s">
        <v>1055</v>
      </c>
      <c r="C11" s="244" t="s">
        <v>1045</v>
      </c>
      <c r="D11" s="259" t="s">
        <v>88</v>
      </c>
      <c r="E11" s="260"/>
      <c r="F11" s="244"/>
      <c r="G11" s="260"/>
      <c r="H11" s="244"/>
      <c r="I11" s="260"/>
      <c r="J11" s="244"/>
      <c r="K11" s="260"/>
      <c r="L11" s="244"/>
      <c r="M11" s="260"/>
      <c r="N11" s="244"/>
      <c r="O11" s="260"/>
      <c r="P11" s="260"/>
      <c r="Q11" s="260"/>
      <c r="R11" s="260"/>
      <c r="S11" s="260"/>
      <c r="T11" s="260"/>
      <c r="U11" s="260"/>
      <c r="V11" s="260"/>
      <c r="W11" s="244" t="s">
        <v>1058</v>
      </c>
      <c r="X11" s="244" t="s">
        <v>3383</v>
      </c>
      <c r="Y11" s="1" t="s">
        <v>52</v>
      </c>
      <c r="Z11" s="1" t="s">
        <v>52</v>
      </c>
      <c r="AA11" s="261"/>
      <c r="AB11" s="1" t="s">
        <v>52</v>
      </c>
    </row>
    <row r="12" spans="1:28" ht="30" customHeight="1">
      <c r="A12" s="244" t="s">
        <v>1068</v>
      </c>
      <c r="B12" s="244" t="s">
        <v>1063</v>
      </c>
      <c r="C12" s="244" t="s">
        <v>1064</v>
      </c>
      <c r="D12" s="259" t="s">
        <v>88</v>
      </c>
      <c r="E12" s="260"/>
      <c r="F12" s="244"/>
      <c r="G12" s="260"/>
      <c r="H12" s="244"/>
      <c r="I12" s="260"/>
      <c r="J12" s="244"/>
      <c r="K12" s="260"/>
      <c r="L12" s="244"/>
      <c r="M12" s="260"/>
      <c r="N12" s="244"/>
      <c r="O12" s="260"/>
      <c r="P12" s="260"/>
      <c r="Q12" s="260"/>
      <c r="R12" s="260"/>
      <c r="S12" s="260"/>
      <c r="T12" s="260"/>
      <c r="U12" s="260"/>
      <c r="V12" s="260"/>
      <c r="W12" s="244" t="s">
        <v>1067</v>
      </c>
      <c r="X12" s="244" t="s">
        <v>3383</v>
      </c>
      <c r="Y12" s="1" t="s">
        <v>52</v>
      </c>
      <c r="Z12" s="1" t="s">
        <v>52</v>
      </c>
      <c r="AA12" s="261"/>
      <c r="AB12" s="1" t="s">
        <v>52</v>
      </c>
    </row>
    <row r="13" spans="1:28" ht="30" customHeight="1">
      <c r="A13" s="244" t="s">
        <v>1084</v>
      </c>
      <c r="B13" s="244" t="s">
        <v>1079</v>
      </c>
      <c r="C13" s="244" t="s">
        <v>1080</v>
      </c>
      <c r="D13" s="259" t="s">
        <v>88</v>
      </c>
      <c r="E13" s="260"/>
      <c r="F13" s="244"/>
      <c r="G13" s="260"/>
      <c r="H13" s="244"/>
      <c r="I13" s="260"/>
      <c r="J13" s="244"/>
      <c r="K13" s="260"/>
      <c r="L13" s="244"/>
      <c r="M13" s="260"/>
      <c r="N13" s="244"/>
      <c r="O13" s="260"/>
      <c r="P13" s="260"/>
      <c r="Q13" s="260"/>
      <c r="R13" s="260"/>
      <c r="S13" s="260"/>
      <c r="T13" s="260"/>
      <c r="U13" s="260"/>
      <c r="V13" s="260"/>
      <c r="W13" s="244" t="s">
        <v>1083</v>
      </c>
      <c r="X13" s="244" t="s">
        <v>3383</v>
      </c>
      <c r="Y13" s="1" t="s">
        <v>52</v>
      </c>
      <c r="Z13" s="1" t="s">
        <v>52</v>
      </c>
      <c r="AA13" s="261"/>
      <c r="AB13" s="1" t="s">
        <v>52</v>
      </c>
    </row>
    <row r="14" spans="1:28" ht="30" customHeight="1">
      <c r="A14" s="244" t="s">
        <v>1097</v>
      </c>
      <c r="B14" s="244" t="s">
        <v>1092</v>
      </c>
      <c r="C14" s="244" t="s">
        <v>1093</v>
      </c>
      <c r="D14" s="259" t="s">
        <v>88</v>
      </c>
      <c r="E14" s="260"/>
      <c r="F14" s="244"/>
      <c r="G14" s="260"/>
      <c r="H14" s="244"/>
      <c r="I14" s="260"/>
      <c r="J14" s="244"/>
      <c r="K14" s="260"/>
      <c r="L14" s="244"/>
      <c r="M14" s="260"/>
      <c r="N14" s="244"/>
      <c r="O14" s="260"/>
      <c r="P14" s="260"/>
      <c r="Q14" s="260"/>
      <c r="R14" s="260"/>
      <c r="S14" s="260"/>
      <c r="T14" s="260"/>
      <c r="U14" s="260"/>
      <c r="V14" s="260"/>
      <c r="W14" s="244" t="s">
        <v>1096</v>
      </c>
      <c r="X14" s="244" t="s">
        <v>3383</v>
      </c>
      <c r="Y14" s="1" t="s">
        <v>52</v>
      </c>
      <c r="Z14" s="1" t="s">
        <v>52</v>
      </c>
      <c r="AA14" s="261"/>
      <c r="AB14" s="1" t="s">
        <v>52</v>
      </c>
    </row>
    <row r="15" spans="1:28" ht="30" customHeight="1">
      <c r="A15" s="244" t="s">
        <v>1113</v>
      </c>
      <c r="B15" s="244" t="s">
        <v>1109</v>
      </c>
      <c r="C15" s="244" t="s">
        <v>1080</v>
      </c>
      <c r="D15" s="259" t="s">
        <v>88</v>
      </c>
      <c r="E15" s="260"/>
      <c r="F15" s="244"/>
      <c r="G15" s="260"/>
      <c r="H15" s="244"/>
      <c r="I15" s="260"/>
      <c r="J15" s="244"/>
      <c r="K15" s="260"/>
      <c r="L15" s="244"/>
      <c r="M15" s="260"/>
      <c r="N15" s="244"/>
      <c r="O15" s="260"/>
      <c r="P15" s="260"/>
      <c r="Q15" s="260"/>
      <c r="R15" s="260"/>
      <c r="S15" s="260"/>
      <c r="T15" s="260"/>
      <c r="U15" s="260"/>
      <c r="V15" s="260"/>
      <c r="W15" s="244" t="s">
        <v>1112</v>
      </c>
      <c r="X15" s="244" t="s">
        <v>3383</v>
      </c>
      <c r="Y15" s="1" t="s">
        <v>52</v>
      </c>
      <c r="Z15" s="1" t="s">
        <v>52</v>
      </c>
      <c r="AA15" s="261"/>
      <c r="AB15" s="1" t="s">
        <v>52</v>
      </c>
    </row>
    <row r="16" spans="1:28" ht="30" customHeight="1">
      <c r="A16" s="244" t="s">
        <v>1124</v>
      </c>
      <c r="B16" s="244" t="s">
        <v>1109</v>
      </c>
      <c r="C16" s="244" t="s">
        <v>1121</v>
      </c>
      <c r="D16" s="259" t="s">
        <v>88</v>
      </c>
      <c r="E16" s="260"/>
      <c r="F16" s="244"/>
      <c r="G16" s="260"/>
      <c r="H16" s="244"/>
      <c r="I16" s="260"/>
      <c r="J16" s="244"/>
      <c r="K16" s="260"/>
      <c r="L16" s="244"/>
      <c r="M16" s="260"/>
      <c r="N16" s="244"/>
      <c r="O16" s="260"/>
      <c r="P16" s="260"/>
      <c r="Q16" s="260"/>
      <c r="R16" s="260"/>
      <c r="S16" s="260"/>
      <c r="T16" s="260"/>
      <c r="U16" s="260"/>
      <c r="V16" s="260"/>
      <c r="W16" s="244" t="s">
        <v>1123</v>
      </c>
      <c r="X16" s="244" t="s">
        <v>3383</v>
      </c>
      <c r="Y16" s="1" t="s">
        <v>52</v>
      </c>
      <c r="Z16" s="1" t="s">
        <v>52</v>
      </c>
      <c r="AA16" s="261"/>
      <c r="AB16" s="1" t="s">
        <v>52</v>
      </c>
    </row>
    <row r="17" spans="1:28" ht="30" customHeight="1">
      <c r="A17" s="244" t="s">
        <v>1136</v>
      </c>
      <c r="B17" s="244" t="s">
        <v>1132</v>
      </c>
      <c r="C17" s="244" t="s">
        <v>1080</v>
      </c>
      <c r="D17" s="259" t="s">
        <v>88</v>
      </c>
      <c r="E17" s="260"/>
      <c r="F17" s="244"/>
      <c r="G17" s="260"/>
      <c r="H17" s="244"/>
      <c r="I17" s="260"/>
      <c r="J17" s="244"/>
      <c r="K17" s="260"/>
      <c r="L17" s="244"/>
      <c r="M17" s="260"/>
      <c r="N17" s="244"/>
      <c r="O17" s="260"/>
      <c r="P17" s="260"/>
      <c r="Q17" s="260"/>
      <c r="R17" s="260"/>
      <c r="S17" s="260"/>
      <c r="T17" s="260"/>
      <c r="U17" s="260"/>
      <c r="V17" s="260"/>
      <c r="W17" s="244" t="s">
        <v>1135</v>
      </c>
      <c r="X17" s="244" t="s">
        <v>3383</v>
      </c>
      <c r="Y17" s="1" t="s">
        <v>52</v>
      </c>
      <c r="Z17" s="1" t="s">
        <v>52</v>
      </c>
      <c r="AA17" s="261"/>
      <c r="AB17" s="1" t="s">
        <v>52</v>
      </c>
    </row>
    <row r="18" spans="1:28" ht="30" customHeight="1">
      <c r="A18" s="244" t="s">
        <v>1148</v>
      </c>
      <c r="B18" s="244" t="s">
        <v>1143</v>
      </c>
      <c r="C18" s="244" t="s">
        <v>1144</v>
      </c>
      <c r="D18" s="259" t="s">
        <v>88</v>
      </c>
      <c r="E18" s="260"/>
      <c r="F18" s="244"/>
      <c r="G18" s="260"/>
      <c r="H18" s="244"/>
      <c r="I18" s="260"/>
      <c r="J18" s="244"/>
      <c r="K18" s="260"/>
      <c r="L18" s="244"/>
      <c r="M18" s="260"/>
      <c r="N18" s="244"/>
      <c r="O18" s="260"/>
      <c r="P18" s="260"/>
      <c r="Q18" s="260"/>
      <c r="R18" s="260"/>
      <c r="S18" s="260"/>
      <c r="T18" s="260"/>
      <c r="U18" s="260"/>
      <c r="V18" s="260"/>
      <c r="W18" s="244" t="s">
        <v>1147</v>
      </c>
      <c r="X18" s="244" t="s">
        <v>3383</v>
      </c>
      <c r="Y18" s="1" t="s">
        <v>52</v>
      </c>
      <c r="Z18" s="1" t="s">
        <v>52</v>
      </c>
      <c r="AA18" s="261"/>
      <c r="AB18" s="1" t="s">
        <v>52</v>
      </c>
    </row>
    <row r="19" spans="1:28" ht="30" customHeight="1">
      <c r="A19" s="244" t="s">
        <v>1160</v>
      </c>
      <c r="B19" s="244" t="s">
        <v>1155</v>
      </c>
      <c r="C19" s="244" t="s">
        <v>1156</v>
      </c>
      <c r="D19" s="259" t="s">
        <v>88</v>
      </c>
      <c r="E19" s="260"/>
      <c r="F19" s="244"/>
      <c r="G19" s="260"/>
      <c r="H19" s="244"/>
      <c r="I19" s="260"/>
      <c r="J19" s="244"/>
      <c r="K19" s="260"/>
      <c r="L19" s="244"/>
      <c r="M19" s="260"/>
      <c r="N19" s="244"/>
      <c r="O19" s="260"/>
      <c r="P19" s="260"/>
      <c r="Q19" s="260"/>
      <c r="R19" s="260"/>
      <c r="S19" s="260"/>
      <c r="T19" s="260"/>
      <c r="U19" s="260"/>
      <c r="V19" s="260"/>
      <c r="W19" s="244" t="s">
        <v>1159</v>
      </c>
      <c r="X19" s="244" t="s">
        <v>3383</v>
      </c>
      <c r="Y19" s="1" t="s">
        <v>52</v>
      </c>
      <c r="Z19" s="1" t="s">
        <v>52</v>
      </c>
      <c r="AA19" s="261"/>
      <c r="AB19" s="1" t="s">
        <v>52</v>
      </c>
    </row>
    <row r="20" spans="1:28" ht="30" customHeight="1">
      <c r="A20" s="244" t="s">
        <v>1173</v>
      </c>
      <c r="B20" s="244" t="s">
        <v>1168</v>
      </c>
      <c r="C20" s="244" t="s">
        <v>1169</v>
      </c>
      <c r="D20" s="259" t="s">
        <v>88</v>
      </c>
      <c r="E20" s="260"/>
      <c r="F20" s="244"/>
      <c r="G20" s="260"/>
      <c r="H20" s="244"/>
      <c r="I20" s="260"/>
      <c r="J20" s="244"/>
      <c r="K20" s="260"/>
      <c r="L20" s="244"/>
      <c r="M20" s="260"/>
      <c r="N20" s="244"/>
      <c r="O20" s="260"/>
      <c r="P20" s="260"/>
      <c r="Q20" s="260"/>
      <c r="R20" s="260"/>
      <c r="S20" s="260"/>
      <c r="T20" s="260"/>
      <c r="U20" s="260"/>
      <c r="V20" s="260"/>
      <c r="W20" s="244" t="s">
        <v>1172</v>
      </c>
      <c r="X20" s="244" t="s">
        <v>3383</v>
      </c>
      <c r="Y20" s="1" t="s">
        <v>52</v>
      </c>
      <c r="Z20" s="1" t="s">
        <v>52</v>
      </c>
      <c r="AA20" s="261"/>
      <c r="AB20" s="1" t="s">
        <v>52</v>
      </c>
    </row>
    <row r="21" spans="1:28" ht="30" customHeight="1">
      <c r="A21" s="244" t="s">
        <v>1186</v>
      </c>
      <c r="B21" s="244" t="s">
        <v>1181</v>
      </c>
      <c r="C21" s="244" t="s">
        <v>1182</v>
      </c>
      <c r="D21" s="259" t="s">
        <v>88</v>
      </c>
      <c r="E21" s="260"/>
      <c r="F21" s="244"/>
      <c r="G21" s="260"/>
      <c r="H21" s="244"/>
      <c r="I21" s="260"/>
      <c r="J21" s="244"/>
      <c r="K21" s="260"/>
      <c r="L21" s="244"/>
      <c r="M21" s="260"/>
      <c r="N21" s="244"/>
      <c r="O21" s="260"/>
      <c r="P21" s="260"/>
      <c r="Q21" s="260"/>
      <c r="R21" s="260"/>
      <c r="S21" s="260"/>
      <c r="T21" s="260"/>
      <c r="U21" s="260"/>
      <c r="V21" s="260"/>
      <c r="W21" s="244" t="s">
        <v>1185</v>
      </c>
      <c r="X21" s="244" t="s">
        <v>3383</v>
      </c>
      <c r="Y21" s="1" t="s">
        <v>52</v>
      </c>
      <c r="Z21" s="1" t="s">
        <v>52</v>
      </c>
      <c r="AA21" s="261"/>
      <c r="AB21" s="1" t="s">
        <v>52</v>
      </c>
    </row>
    <row r="22" spans="1:28" ht="30" customHeight="1">
      <c r="A22" s="244" t="s">
        <v>1195</v>
      </c>
      <c r="B22" s="244" t="s">
        <v>1190</v>
      </c>
      <c r="C22" s="244" t="s">
        <v>1191</v>
      </c>
      <c r="D22" s="259" t="s">
        <v>88</v>
      </c>
      <c r="E22" s="260"/>
      <c r="F22" s="244"/>
      <c r="G22" s="260"/>
      <c r="H22" s="244"/>
      <c r="I22" s="260"/>
      <c r="J22" s="244"/>
      <c r="K22" s="260"/>
      <c r="L22" s="244"/>
      <c r="M22" s="260"/>
      <c r="N22" s="244"/>
      <c r="O22" s="260"/>
      <c r="P22" s="260"/>
      <c r="Q22" s="260"/>
      <c r="R22" s="260"/>
      <c r="S22" s="260"/>
      <c r="T22" s="260"/>
      <c r="U22" s="260"/>
      <c r="V22" s="260"/>
      <c r="W22" s="244" t="s">
        <v>1194</v>
      </c>
      <c r="X22" s="244" t="s">
        <v>3383</v>
      </c>
      <c r="Y22" s="1" t="s">
        <v>52</v>
      </c>
      <c r="Z22" s="1" t="s">
        <v>52</v>
      </c>
      <c r="AA22" s="261"/>
      <c r="AB22" s="1" t="s">
        <v>52</v>
      </c>
    </row>
    <row r="23" spans="1:28" ht="30" customHeight="1">
      <c r="A23" s="244" t="s">
        <v>1208</v>
      </c>
      <c r="B23" s="244" t="s">
        <v>1202</v>
      </c>
      <c r="C23" s="244" t="s">
        <v>1206</v>
      </c>
      <c r="D23" s="259" t="s">
        <v>88</v>
      </c>
      <c r="E23" s="260"/>
      <c r="F23" s="244"/>
      <c r="G23" s="260"/>
      <c r="H23" s="244"/>
      <c r="I23" s="260"/>
      <c r="J23" s="244"/>
      <c r="K23" s="260"/>
      <c r="L23" s="244"/>
      <c r="M23" s="260"/>
      <c r="N23" s="244"/>
      <c r="O23" s="260"/>
      <c r="P23" s="260"/>
      <c r="Q23" s="260"/>
      <c r="R23" s="260"/>
      <c r="S23" s="260"/>
      <c r="T23" s="260"/>
      <c r="U23" s="260"/>
      <c r="V23" s="260"/>
      <c r="W23" s="244" t="s">
        <v>1207</v>
      </c>
      <c r="X23" s="244" t="s">
        <v>3383</v>
      </c>
      <c r="Y23" s="1" t="s">
        <v>52</v>
      </c>
      <c r="Z23" s="1" t="s">
        <v>52</v>
      </c>
      <c r="AA23" s="261"/>
      <c r="AB23" s="1" t="s">
        <v>52</v>
      </c>
    </row>
    <row r="24" spans="1:28" ht="30" customHeight="1">
      <c r="A24" s="244" t="s">
        <v>1594</v>
      </c>
      <c r="B24" s="244" t="s">
        <v>874</v>
      </c>
      <c r="C24" s="244" t="s">
        <v>1592</v>
      </c>
      <c r="D24" s="259" t="s">
        <v>115</v>
      </c>
      <c r="E24" s="260"/>
      <c r="F24" s="244"/>
      <c r="G24" s="260"/>
      <c r="H24" s="244"/>
      <c r="I24" s="260"/>
      <c r="J24" s="244"/>
      <c r="K24" s="260"/>
      <c r="L24" s="244"/>
      <c r="M24" s="260"/>
      <c r="N24" s="244"/>
      <c r="O24" s="260"/>
      <c r="P24" s="260"/>
      <c r="Q24" s="260"/>
      <c r="R24" s="260"/>
      <c r="S24" s="260"/>
      <c r="T24" s="260"/>
      <c r="U24" s="260"/>
      <c r="V24" s="260"/>
      <c r="W24" s="244" t="s">
        <v>1593</v>
      </c>
      <c r="X24" s="244" t="s">
        <v>3384</v>
      </c>
      <c r="Y24" s="1" t="s">
        <v>52</v>
      </c>
      <c r="Z24" s="1" t="s">
        <v>52</v>
      </c>
      <c r="AA24" s="261"/>
      <c r="AB24" s="1" t="s">
        <v>52</v>
      </c>
    </row>
    <row r="25" spans="1:28" ht="30" customHeight="1">
      <c r="A25" s="244" t="s">
        <v>877</v>
      </c>
      <c r="B25" s="244" t="s">
        <v>874</v>
      </c>
      <c r="C25" s="244" t="s">
        <v>875</v>
      </c>
      <c r="D25" s="259" t="s">
        <v>115</v>
      </c>
      <c r="E25" s="260"/>
      <c r="F25" s="244"/>
      <c r="G25" s="260"/>
      <c r="H25" s="244"/>
      <c r="I25" s="260"/>
      <c r="J25" s="244"/>
      <c r="K25" s="260"/>
      <c r="L25" s="244"/>
      <c r="M25" s="260"/>
      <c r="N25" s="244"/>
      <c r="O25" s="260"/>
      <c r="P25" s="260"/>
      <c r="Q25" s="260"/>
      <c r="R25" s="260"/>
      <c r="S25" s="260"/>
      <c r="T25" s="260"/>
      <c r="U25" s="260"/>
      <c r="V25" s="260"/>
      <c r="W25" s="244" t="s">
        <v>876</v>
      </c>
      <c r="X25" s="244" t="s">
        <v>52</v>
      </c>
      <c r="Y25" s="1" t="s">
        <v>52</v>
      </c>
      <c r="Z25" s="1" t="s">
        <v>52</v>
      </c>
      <c r="AA25" s="261"/>
      <c r="AB25" s="1" t="s">
        <v>52</v>
      </c>
    </row>
    <row r="26" spans="1:28" ht="30" customHeight="1">
      <c r="A26" s="244" t="s">
        <v>2891</v>
      </c>
      <c r="B26" s="244" t="s">
        <v>2888</v>
      </c>
      <c r="C26" s="244" t="s">
        <v>2889</v>
      </c>
      <c r="D26" s="259" t="s">
        <v>82</v>
      </c>
      <c r="E26" s="260"/>
      <c r="F26" s="244"/>
      <c r="G26" s="260"/>
      <c r="H26" s="244"/>
      <c r="I26" s="260"/>
      <c r="J26" s="244"/>
      <c r="K26" s="260"/>
      <c r="L26" s="244"/>
      <c r="M26" s="260"/>
      <c r="N26" s="244"/>
      <c r="O26" s="260"/>
      <c r="P26" s="260"/>
      <c r="Q26" s="260"/>
      <c r="R26" s="260"/>
      <c r="S26" s="260"/>
      <c r="T26" s="260"/>
      <c r="U26" s="260"/>
      <c r="V26" s="260"/>
      <c r="W26" s="244" t="s">
        <v>2890</v>
      </c>
      <c r="X26" s="244" t="s">
        <v>52</v>
      </c>
      <c r="Y26" s="1" t="s">
        <v>52</v>
      </c>
      <c r="Z26" s="1" t="s">
        <v>52</v>
      </c>
      <c r="AA26" s="261"/>
      <c r="AB26" s="1" t="s">
        <v>52</v>
      </c>
    </row>
    <row r="27" spans="1:28" ht="30" customHeight="1">
      <c r="A27" s="244" t="s">
        <v>2804</v>
      </c>
      <c r="B27" s="244" t="s">
        <v>2801</v>
      </c>
      <c r="C27" s="244" t="s">
        <v>2802</v>
      </c>
      <c r="D27" s="259" t="s">
        <v>82</v>
      </c>
      <c r="E27" s="260"/>
      <c r="F27" s="244"/>
      <c r="G27" s="260"/>
      <c r="H27" s="244"/>
      <c r="I27" s="260"/>
      <c r="J27" s="244"/>
      <c r="K27" s="260"/>
      <c r="L27" s="244"/>
      <c r="M27" s="260"/>
      <c r="N27" s="244"/>
      <c r="O27" s="260"/>
      <c r="P27" s="260"/>
      <c r="Q27" s="260"/>
      <c r="R27" s="260"/>
      <c r="S27" s="260"/>
      <c r="T27" s="260"/>
      <c r="U27" s="260"/>
      <c r="V27" s="260"/>
      <c r="W27" s="244" t="s">
        <v>2803</v>
      </c>
      <c r="X27" s="244" t="s">
        <v>52</v>
      </c>
      <c r="Y27" s="1" t="s">
        <v>52</v>
      </c>
      <c r="Z27" s="1" t="s">
        <v>52</v>
      </c>
      <c r="AA27" s="261"/>
      <c r="AB27" s="1" t="s">
        <v>52</v>
      </c>
    </row>
    <row r="28" spans="1:28" ht="30" customHeight="1">
      <c r="A28" s="244" t="s">
        <v>1993</v>
      </c>
      <c r="B28" s="244" t="s">
        <v>1990</v>
      </c>
      <c r="C28" s="244" t="s">
        <v>1991</v>
      </c>
      <c r="D28" s="259" t="s">
        <v>1490</v>
      </c>
      <c r="E28" s="260"/>
      <c r="F28" s="244"/>
      <c r="G28" s="260"/>
      <c r="H28" s="244"/>
      <c r="I28" s="260"/>
      <c r="J28" s="244"/>
      <c r="K28" s="260"/>
      <c r="L28" s="244"/>
      <c r="M28" s="260"/>
      <c r="N28" s="244"/>
      <c r="O28" s="260"/>
      <c r="P28" s="260"/>
      <c r="Q28" s="260"/>
      <c r="R28" s="260"/>
      <c r="S28" s="260"/>
      <c r="T28" s="260"/>
      <c r="U28" s="260"/>
      <c r="V28" s="260"/>
      <c r="W28" s="244" t="s">
        <v>1992</v>
      </c>
      <c r="X28" s="244" t="s">
        <v>3385</v>
      </c>
      <c r="Y28" s="1" t="s">
        <v>52</v>
      </c>
      <c r="Z28" s="1" t="s">
        <v>52</v>
      </c>
      <c r="AA28" s="261"/>
      <c r="AB28" s="1" t="s">
        <v>52</v>
      </c>
    </row>
    <row r="29" spans="1:28" ht="30" customHeight="1">
      <c r="A29" s="244" t="s">
        <v>1997</v>
      </c>
      <c r="B29" s="244" t="s">
        <v>1990</v>
      </c>
      <c r="C29" s="244" t="s">
        <v>1995</v>
      </c>
      <c r="D29" s="259" t="s">
        <v>1490</v>
      </c>
      <c r="E29" s="260"/>
      <c r="F29" s="244"/>
      <c r="G29" s="260"/>
      <c r="H29" s="244"/>
      <c r="I29" s="260"/>
      <c r="J29" s="244"/>
      <c r="K29" s="260"/>
      <c r="L29" s="244"/>
      <c r="M29" s="260"/>
      <c r="N29" s="244"/>
      <c r="O29" s="260"/>
      <c r="P29" s="260"/>
      <c r="Q29" s="260"/>
      <c r="R29" s="260"/>
      <c r="S29" s="260"/>
      <c r="T29" s="260"/>
      <c r="U29" s="260"/>
      <c r="V29" s="260"/>
      <c r="W29" s="244" t="s">
        <v>1996</v>
      </c>
      <c r="X29" s="244" t="s">
        <v>3385</v>
      </c>
      <c r="Y29" s="1" t="s">
        <v>52</v>
      </c>
      <c r="Z29" s="1" t="s">
        <v>52</v>
      </c>
      <c r="AA29" s="261"/>
      <c r="AB29" s="1" t="s">
        <v>52</v>
      </c>
    </row>
    <row r="30" spans="1:28" ht="30" customHeight="1">
      <c r="A30" s="244" t="s">
        <v>1714</v>
      </c>
      <c r="B30" s="244" t="s">
        <v>1701</v>
      </c>
      <c r="C30" s="244" t="s">
        <v>1712</v>
      </c>
      <c r="D30" s="259" t="s">
        <v>1490</v>
      </c>
      <c r="E30" s="260"/>
      <c r="F30" s="244"/>
      <c r="G30" s="260"/>
      <c r="H30" s="244"/>
      <c r="I30" s="260"/>
      <c r="J30" s="244"/>
      <c r="K30" s="260"/>
      <c r="L30" s="244"/>
      <c r="M30" s="260"/>
      <c r="N30" s="244"/>
      <c r="O30" s="260"/>
      <c r="P30" s="260"/>
      <c r="Q30" s="260"/>
      <c r="R30" s="260"/>
      <c r="S30" s="260"/>
      <c r="T30" s="260"/>
      <c r="U30" s="260"/>
      <c r="V30" s="260"/>
      <c r="W30" s="244" t="s">
        <v>1713</v>
      </c>
      <c r="X30" s="244" t="s">
        <v>52</v>
      </c>
      <c r="Y30" s="1" t="s">
        <v>52</v>
      </c>
      <c r="Z30" s="1" t="s">
        <v>52</v>
      </c>
      <c r="AA30" s="261"/>
      <c r="AB30" s="1" t="s">
        <v>52</v>
      </c>
    </row>
    <row r="31" spans="1:28" ht="30" customHeight="1">
      <c r="A31" s="244" t="s">
        <v>1704</v>
      </c>
      <c r="B31" s="244" t="s">
        <v>1701</v>
      </c>
      <c r="C31" s="244" t="s">
        <v>1702</v>
      </c>
      <c r="D31" s="259" t="s">
        <v>1490</v>
      </c>
      <c r="E31" s="260"/>
      <c r="F31" s="244"/>
      <c r="G31" s="260"/>
      <c r="H31" s="244"/>
      <c r="I31" s="260"/>
      <c r="J31" s="244"/>
      <c r="K31" s="260"/>
      <c r="L31" s="244"/>
      <c r="M31" s="260"/>
      <c r="N31" s="244"/>
      <c r="O31" s="260"/>
      <c r="P31" s="260"/>
      <c r="Q31" s="260"/>
      <c r="R31" s="260"/>
      <c r="S31" s="260"/>
      <c r="T31" s="260"/>
      <c r="U31" s="260"/>
      <c r="V31" s="260"/>
      <c r="W31" s="244" t="s">
        <v>1703</v>
      </c>
      <c r="X31" s="244" t="s">
        <v>52</v>
      </c>
      <c r="Y31" s="1" t="s">
        <v>52</v>
      </c>
      <c r="Z31" s="1" t="s">
        <v>52</v>
      </c>
      <c r="AA31" s="261"/>
      <c r="AB31" s="1" t="s">
        <v>52</v>
      </c>
    </row>
    <row r="32" spans="1:28" ht="30" customHeight="1">
      <c r="A32" s="244" t="s">
        <v>1723</v>
      </c>
      <c r="B32" s="244" t="s">
        <v>1701</v>
      </c>
      <c r="C32" s="244" t="s">
        <v>1721</v>
      </c>
      <c r="D32" s="259" t="s">
        <v>1490</v>
      </c>
      <c r="E32" s="260"/>
      <c r="F32" s="244"/>
      <c r="G32" s="260"/>
      <c r="H32" s="244"/>
      <c r="I32" s="260"/>
      <c r="J32" s="244"/>
      <c r="K32" s="260"/>
      <c r="L32" s="244"/>
      <c r="M32" s="260"/>
      <c r="N32" s="244"/>
      <c r="O32" s="260"/>
      <c r="P32" s="260"/>
      <c r="Q32" s="260"/>
      <c r="R32" s="260"/>
      <c r="S32" s="260"/>
      <c r="T32" s="260"/>
      <c r="U32" s="260"/>
      <c r="V32" s="260"/>
      <c r="W32" s="244" t="s">
        <v>1722</v>
      </c>
      <c r="X32" s="244" t="s">
        <v>52</v>
      </c>
      <c r="Y32" s="1" t="s">
        <v>52</v>
      </c>
      <c r="Z32" s="1" t="s">
        <v>52</v>
      </c>
      <c r="AA32" s="261"/>
      <c r="AB32" s="1" t="s">
        <v>52</v>
      </c>
    </row>
    <row r="33" spans="1:28" ht="30" customHeight="1">
      <c r="A33" s="244" t="s">
        <v>1709</v>
      </c>
      <c r="B33" s="244" t="s">
        <v>1701</v>
      </c>
      <c r="C33" s="244" t="s">
        <v>1707</v>
      </c>
      <c r="D33" s="259" t="s">
        <v>1490</v>
      </c>
      <c r="E33" s="260"/>
      <c r="F33" s="244"/>
      <c r="G33" s="260"/>
      <c r="H33" s="244"/>
      <c r="I33" s="260"/>
      <c r="J33" s="244"/>
      <c r="K33" s="260"/>
      <c r="L33" s="244"/>
      <c r="M33" s="260"/>
      <c r="N33" s="244"/>
      <c r="O33" s="260"/>
      <c r="P33" s="260"/>
      <c r="Q33" s="260"/>
      <c r="R33" s="260"/>
      <c r="S33" s="260"/>
      <c r="T33" s="260"/>
      <c r="U33" s="260"/>
      <c r="V33" s="260"/>
      <c r="W33" s="244" t="s">
        <v>1708</v>
      </c>
      <c r="X33" s="244" t="s">
        <v>52</v>
      </c>
      <c r="Y33" s="1" t="s">
        <v>52</v>
      </c>
      <c r="Z33" s="1" t="s">
        <v>52</v>
      </c>
      <c r="AA33" s="261"/>
      <c r="AB33" s="1" t="s">
        <v>52</v>
      </c>
    </row>
    <row r="34" spans="1:28" ht="30" customHeight="1">
      <c r="A34" s="244" t="s">
        <v>1740</v>
      </c>
      <c r="B34" s="244" t="s">
        <v>1701</v>
      </c>
      <c r="C34" s="244" t="s">
        <v>1738</v>
      </c>
      <c r="D34" s="259" t="s">
        <v>1490</v>
      </c>
      <c r="E34" s="260"/>
      <c r="F34" s="244"/>
      <c r="G34" s="260"/>
      <c r="H34" s="244"/>
      <c r="I34" s="260"/>
      <c r="J34" s="244"/>
      <c r="K34" s="260"/>
      <c r="L34" s="244"/>
      <c r="M34" s="260"/>
      <c r="N34" s="244"/>
      <c r="O34" s="260"/>
      <c r="P34" s="260"/>
      <c r="Q34" s="260"/>
      <c r="R34" s="260"/>
      <c r="S34" s="260"/>
      <c r="T34" s="260"/>
      <c r="U34" s="260"/>
      <c r="V34" s="260"/>
      <c r="W34" s="244" t="s">
        <v>1739</v>
      </c>
      <c r="X34" s="244" t="s">
        <v>52</v>
      </c>
      <c r="Y34" s="1" t="s">
        <v>52</v>
      </c>
      <c r="Z34" s="1" t="s">
        <v>52</v>
      </c>
      <c r="AA34" s="261"/>
      <c r="AB34" s="1" t="s">
        <v>52</v>
      </c>
    </row>
    <row r="35" spans="1:28" ht="30" customHeight="1">
      <c r="A35" s="244" t="s">
        <v>1728</v>
      </c>
      <c r="B35" s="244" t="s">
        <v>1725</v>
      </c>
      <c r="C35" s="244" t="s">
        <v>1726</v>
      </c>
      <c r="D35" s="259" t="s">
        <v>82</v>
      </c>
      <c r="E35" s="260"/>
      <c r="F35" s="244"/>
      <c r="G35" s="260"/>
      <c r="H35" s="244"/>
      <c r="I35" s="260"/>
      <c r="J35" s="244"/>
      <c r="K35" s="260"/>
      <c r="L35" s="244"/>
      <c r="M35" s="260"/>
      <c r="N35" s="244"/>
      <c r="O35" s="260"/>
      <c r="P35" s="260"/>
      <c r="Q35" s="260"/>
      <c r="R35" s="260"/>
      <c r="S35" s="260"/>
      <c r="T35" s="260"/>
      <c r="U35" s="260"/>
      <c r="V35" s="260"/>
      <c r="W35" s="244" t="s">
        <v>1727</v>
      </c>
      <c r="X35" s="244" t="s">
        <v>52</v>
      </c>
      <c r="Y35" s="1" t="s">
        <v>52</v>
      </c>
      <c r="Z35" s="1" t="s">
        <v>52</v>
      </c>
      <c r="AA35" s="261"/>
      <c r="AB35" s="1" t="s">
        <v>52</v>
      </c>
    </row>
    <row r="36" spans="1:28" ht="30" customHeight="1">
      <c r="A36" s="244" t="s">
        <v>984</v>
      </c>
      <c r="B36" s="244" t="s">
        <v>980</v>
      </c>
      <c r="C36" s="244" t="s">
        <v>981</v>
      </c>
      <c r="D36" s="259" t="s">
        <v>982</v>
      </c>
      <c r="E36" s="260"/>
      <c r="F36" s="244"/>
      <c r="G36" s="260"/>
      <c r="H36" s="244"/>
      <c r="I36" s="260"/>
      <c r="J36" s="244"/>
      <c r="K36" s="260"/>
      <c r="L36" s="244"/>
      <c r="M36" s="260"/>
      <c r="N36" s="244"/>
      <c r="O36" s="260"/>
      <c r="P36" s="260"/>
      <c r="Q36" s="260"/>
      <c r="R36" s="260"/>
      <c r="S36" s="260"/>
      <c r="T36" s="260"/>
      <c r="U36" s="260"/>
      <c r="V36" s="260"/>
      <c r="W36" s="244" t="s">
        <v>983</v>
      </c>
      <c r="X36" s="244" t="s">
        <v>52</v>
      </c>
      <c r="Y36" s="1" t="s">
        <v>52</v>
      </c>
      <c r="Z36" s="1" t="s">
        <v>52</v>
      </c>
      <c r="AA36" s="261"/>
      <c r="AB36" s="1" t="s">
        <v>52</v>
      </c>
    </row>
    <row r="37" spans="1:28" ht="30" customHeight="1">
      <c r="A37" s="244" t="s">
        <v>1102</v>
      </c>
      <c r="B37" s="244" t="s">
        <v>1099</v>
      </c>
      <c r="C37" s="244" t="s">
        <v>1100</v>
      </c>
      <c r="D37" s="259" t="s">
        <v>982</v>
      </c>
      <c r="E37" s="260"/>
      <c r="F37" s="244"/>
      <c r="G37" s="260"/>
      <c r="H37" s="244"/>
      <c r="I37" s="260"/>
      <c r="J37" s="244"/>
      <c r="K37" s="260"/>
      <c r="L37" s="244"/>
      <c r="M37" s="260"/>
      <c r="N37" s="244"/>
      <c r="O37" s="260"/>
      <c r="P37" s="260"/>
      <c r="Q37" s="260"/>
      <c r="R37" s="260"/>
      <c r="S37" s="260"/>
      <c r="T37" s="260"/>
      <c r="U37" s="260"/>
      <c r="V37" s="260"/>
      <c r="W37" s="244" t="s">
        <v>1101</v>
      </c>
      <c r="X37" s="244" t="s">
        <v>52</v>
      </c>
      <c r="Y37" s="1" t="s">
        <v>52</v>
      </c>
      <c r="Z37" s="1" t="s">
        <v>52</v>
      </c>
      <c r="AA37" s="261"/>
      <c r="AB37" s="1" t="s">
        <v>52</v>
      </c>
    </row>
    <row r="38" spans="1:28" ht="30" customHeight="1">
      <c r="A38" s="244" t="s">
        <v>2186</v>
      </c>
      <c r="B38" s="244" t="s">
        <v>2183</v>
      </c>
      <c r="C38" s="244" t="s">
        <v>2184</v>
      </c>
      <c r="D38" s="259" t="s">
        <v>1490</v>
      </c>
      <c r="E38" s="260"/>
      <c r="F38" s="244"/>
      <c r="G38" s="260"/>
      <c r="H38" s="244"/>
      <c r="I38" s="260"/>
      <c r="J38" s="244"/>
      <c r="K38" s="260"/>
      <c r="L38" s="244"/>
      <c r="M38" s="260"/>
      <c r="N38" s="244"/>
      <c r="O38" s="260"/>
      <c r="P38" s="260"/>
      <c r="Q38" s="260"/>
      <c r="R38" s="260"/>
      <c r="S38" s="260"/>
      <c r="T38" s="260"/>
      <c r="U38" s="260"/>
      <c r="V38" s="260"/>
      <c r="W38" s="244" t="s">
        <v>2185</v>
      </c>
      <c r="X38" s="244" t="s">
        <v>52</v>
      </c>
      <c r="Y38" s="1" t="s">
        <v>52</v>
      </c>
      <c r="Z38" s="1" t="s">
        <v>52</v>
      </c>
      <c r="AA38" s="261"/>
      <c r="AB38" s="1" t="s">
        <v>52</v>
      </c>
    </row>
    <row r="39" spans="1:28" ht="30" customHeight="1">
      <c r="A39" s="244" t="s">
        <v>2177</v>
      </c>
      <c r="B39" s="244" t="s">
        <v>1970</v>
      </c>
      <c r="C39" s="244" t="s">
        <v>2175</v>
      </c>
      <c r="D39" s="259" t="s">
        <v>1490</v>
      </c>
      <c r="E39" s="260"/>
      <c r="F39" s="244"/>
      <c r="G39" s="260"/>
      <c r="H39" s="244"/>
      <c r="I39" s="260"/>
      <c r="J39" s="244"/>
      <c r="K39" s="260"/>
      <c r="L39" s="244"/>
      <c r="M39" s="260"/>
      <c r="N39" s="244"/>
      <c r="O39" s="260"/>
      <c r="P39" s="260"/>
      <c r="Q39" s="260"/>
      <c r="R39" s="260"/>
      <c r="S39" s="260"/>
      <c r="T39" s="260"/>
      <c r="U39" s="260"/>
      <c r="V39" s="260"/>
      <c r="W39" s="244" t="s">
        <v>2176</v>
      </c>
      <c r="X39" s="244" t="s">
        <v>52</v>
      </c>
      <c r="Y39" s="1" t="s">
        <v>52</v>
      </c>
      <c r="Z39" s="1" t="s">
        <v>52</v>
      </c>
      <c r="AA39" s="261"/>
      <c r="AB39" s="1" t="s">
        <v>52</v>
      </c>
    </row>
    <row r="40" spans="1:28" ht="30" customHeight="1">
      <c r="A40" s="244" t="s">
        <v>1973</v>
      </c>
      <c r="B40" s="244" t="s">
        <v>1970</v>
      </c>
      <c r="C40" s="244" t="s">
        <v>1971</v>
      </c>
      <c r="D40" s="259" t="s">
        <v>1490</v>
      </c>
      <c r="E40" s="260"/>
      <c r="F40" s="244"/>
      <c r="G40" s="260"/>
      <c r="H40" s="244"/>
      <c r="I40" s="260"/>
      <c r="J40" s="244"/>
      <c r="K40" s="260"/>
      <c r="L40" s="244"/>
      <c r="M40" s="260"/>
      <c r="N40" s="244"/>
      <c r="O40" s="260"/>
      <c r="P40" s="260"/>
      <c r="Q40" s="260"/>
      <c r="R40" s="260"/>
      <c r="S40" s="260"/>
      <c r="T40" s="260"/>
      <c r="U40" s="260"/>
      <c r="V40" s="260"/>
      <c r="W40" s="244" t="s">
        <v>1972</v>
      </c>
      <c r="X40" s="244" t="s">
        <v>52</v>
      </c>
      <c r="Y40" s="1" t="s">
        <v>52</v>
      </c>
      <c r="Z40" s="1" t="s">
        <v>52</v>
      </c>
      <c r="AA40" s="261"/>
      <c r="AB40" s="1" t="s">
        <v>52</v>
      </c>
    </row>
    <row r="41" spans="1:28" ht="30" customHeight="1">
      <c r="A41" s="244" t="s">
        <v>160</v>
      </c>
      <c r="B41" s="244" t="s">
        <v>156</v>
      </c>
      <c r="C41" s="244" t="s">
        <v>157</v>
      </c>
      <c r="D41" s="259" t="s">
        <v>158</v>
      </c>
      <c r="E41" s="260"/>
      <c r="F41" s="244"/>
      <c r="G41" s="260"/>
      <c r="H41" s="244"/>
      <c r="I41" s="260"/>
      <c r="J41" s="244"/>
      <c r="K41" s="260"/>
      <c r="L41" s="244"/>
      <c r="M41" s="260"/>
      <c r="N41" s="244"/>
      <c r="O41" s="260"/>
      <c r="P41" s="260"/>
      <c r="Q41" s="260"/>
      <c r="R41" s="260"/>
      <c r="S41" s="260"/>
      <c r="T41" s="260"/>
      <c r="U41" s="260"/>
      <c r="V41" s="260"/>
      <c r="W41" s="244" t="s">
        <v>159</v>
      </c>
      <c r="X41" s="244" t="s">
        <v>52</v>
      </c>
      <c r="Y41" s="1" t="s">
        <v>52</v>
      </c>
      <c r="Z41" s="1" t="s">
        <v>52</v>
      </c>
      <c r="AA41" s="261"/>
      <c r="AB41" s="1" t="s">
        <v>52</v>
      </c>
    </row>
    <row r="42" spans="1:28" ht="30" customHeight="1">
      <c r="A42" s="244" t="s">
        <v>164</v>
      </c>
      <c r="B42" s="244" t="s">
        <v>156</v>
      </c>
      <c r="C42" s="244" t="s">
        <v>162</v>
      </c>
      <c r="D42" s="259" t="s">
        <v>158</v>
      </c>
      <c r="E42" s="260"/>
      <c r="F42" s="244"/>
      <c r="G42" s="260"/>
      <c r="H42" s="244"/>
      <c r="I42" s="260"/>
      <c r="J42" s="244"/>
      <c r="K42" s="260"/>
      <c r="L42" s="244"/>
      <c r="M42" s="260"/>
      <c r="N42" s="244"/>
      <c r="O42" s="260"/>
      <c r="P42" s="260"/>
      <c r="Q42" s="260"/>
      <c r="R42" s="260"/>
      <c r="S42" s="260"/>
      <c r="T42" s="260"/>
      <c r="U42" s="260"/>
      <c r="V42" s="260"/>
      <c r="W42" s="244" t="s">
        <v>163</v>
      </c>
      <c r="X42" s="244" t="s">
        <v>52</v>
      </c>
      <c r="Y42" s="1" t="s">
        <v>52</v>
      </c>
      <c r="Z42" s="1" t="s">
        <v>52</v>
      </c>
      <c r="AA42" s="261"/>
      <c r="AB42" s="1" t="s">
        <v>52</v>
      </c>
    </row>
    <row r="43" spans="1:28" ht="30" customHeight="1">
      <c r="A43" s="244" t="s">
        <v>168</v>
      </c>
      <c r="B43" s="244" t="s">
        <v>156</v>
      </c>
      <c r="C43" s="244" t="s">
        <v>166</v>
      </c>
      <c r="D43" s="259" t="s">
        <v>158</v>
      </c>
      <c r="E43" s="260"/>
      <c r="F43" s="244"/>
      <c r="G43" s="260"/>
      <c r="H43" s="244"/>
      <c r="I43" s="260"/>
      <c r="J43" s="244"/>
      <c r="K43" s="260"/>
      <c r="L43" s="244"/>
      <c r="M43" s="260"/>
      <c r="N43" s="244"/>
      <c r="O43" s="260"/>
      <c r="P43" s="260"/>
      <c r="Q43" s="260"/>
      <c r="R43" s="260"/>
      <c r="S43" s="260"/>
      <c r="T43" s="260"/>
      <c r="U43" s="260"/>
      <c r="V43" s="260"/>
      <c r="W43" s="244" t="s">
        <v>167</v>
      </c>
      <c r="X43" s="244" t="s">
        <v>52</v>
      </c>
      <c r="Y43" s="1" t="s">
        <v>52</v>
      </c>
      <c r="Z43" s="1" t="s">
        <v>52</v>
      </c>
      <c r="AA43" s="261"/>
      <c r="AB43" s="1" t="s">
        <v>52</v>
      </c>
    </row>
    <row r="44" spans="1:28" ht="30" customHeight="1">
      <c r="A44" s="244" t="s">
        <v>2965</v>
      </c>
      <c r="B44" s="244" t="s">
        <v>2962</v>
      </c>
      <c r="C44" s="244" t="s">
        <v>2963</v>
      </c>
      <c r="D44" s="259" t="s">
        <v>1490</v>
      </c>
      <c r="E44" s="260"/>
      <c r="F44" s="244"/>
      <c r="G44" s="260"/>
      <c r="H44" s="244"/>
      <c r="I44" s="260"/>
      <c r="J44" s="244"/>
      <c r="K44" s="260"/>
      <c r="L44" s="244"/>
      <c r="M44" s="260"/>
      <c r="N44" s="244"/>
      <c r="O44" s="260"/>
      <c r="P44" s="260"/>
      <c r="Q44" s="260"/>
      <c r="R44" s="260"/>
      <c r="S44" s="260"/>
      <c r="T44" s="260"/>
      <c r="U44" s="260"/>
      <c r="V44" s="260"/>
      <c r="W44" s="244" t="s">
        <v>2964</v>
      </c>
      <c r="X44" s="244" t="s">
        <v>52</v>
      </c>
      <c r="Y44" s="1" t="s">
        <v>52</v>
      </c>
      <c r="Z44" s="1" t="s">
        <v>52</v>
      </c>
      <c r="AA44" s="261"/>
      <c r="AB44" s="1" t="s">
        <v>52</v>
      </c>
    </row>
    <row r="45" spans="1:28" ht="30" customHeight="1">
      <c r="A45" s="244" t="s">
        <v>194</v>
      </c>
      <c r="B45" s="244" t="s">
        <v>191</v>
      </c>
      <c r="C45" s="244" t="s">
        <v>192</v>
      </c>
      <c r="D45" s="259" t="s">
        <v>158</v>
      </c>
      <c r="E45" s="260"/>
      <c r="F45" s="244"/>
      <c r="G45" s="260"/>
      <c r="H45" s="244"/>
      <c r="I45" s="260"/>
      <c r="J45" s="244"/>
      <c r="K45" s="260"/>
      <c r="L45" s="244"/>
      <c r="M45" s="260"/>
      <c r="N45" s="244"/>
      <c r="O45" s="260"/>
      <c r="P45" s="260"/>
      <c r="Q45" s="260"/>
      <c r="R45" s="260"/>
      <c r="S45" s="260"/>
      <c r="T45" s="260"/>
      <c r="U45" s="260"/>
      <c r="V45" s="260"/>
      <c r="W45" s="244" t="s">
        <v>193</v>
      </c>
      <c r="X45" s="244" t="s">
        <v>52</v>
      </c>
      <c r="Y45" s="1" t="s">
        <v>52</v>
      </c>
      <c r="Z45" s="1" t="s">
        <v>52</v>
      </c>
      <c r="AA45" s="261"/>
      <c r="AB45" s="1" t="s">
        <v>52</v>
      </c>
    </row>
    <row r="46" spans="1:28" ht="30" customHeight="1">
      <c r="A46" s="244" t="s">
        <v>197</v>
      </c>
      <c r="B46" s="244" t="s">
        <v>191</v>
      </c>
      <c r="C46" s="244" t="s">
        <v>195</v>
      </c>
      <c r="D46" s="259" t="s">
        <v>158</v>
      </c>
      <c r="E46" s="260"/>
      <c r="F46" s="244"/>
      <c r="G46" s="260"/>
      <c r="H46" s="244"/>
      <c r="I46" s="260"/>
      <c r="J46" s="244"/>
      <c r="K46" s="260"/>
      <c r="L46" s="244"/>
      <c r="M46" s="260"/>
      <c r="N46" s="244"/>
      <c r="O46" s="260"/>
      <c r="P46" s="260"/>
      <c r="Q46" s="260"/>
      <c r="R46" s="260"/>
      <c r="S46" s="260"/>
      <c r="T46" s="260"/>
      <c r="U46" s="260"/>
      <c r="V46" s="260"/>
      <c r="W46" s="244" t="s">
        <v>196</v>
      </c>
      <c r="X46" s="244" t="s">
        <v>52</v>
      </c>
      <c r="Y46" s="1" t="s">
        <v>52</v>
      </c>
      <c r="Z46" s="1" t="s">
        <v>52</v>
      </c>
      <c r="AA46" s="261"/>
      <c r="AB46" s="1" t="s">
        <v>52</v>
      </c>
    </row>
    <row r="47" spans="1:28" ht="30" customHeight="1">
      <c r="A47" s="244" t="s">
        <v>200</v>
      </c>
      <c r="B47" s="244" t="s">
        <v>191</v>
      </c>
      <c r="C47" s="244" t="s">
        <v>198</v>
      </c>
      <c r="D47" s="259" t="s">
        <v>158</v>
      </c>
      <c r="E47" s="260"/>
      <c r="F47" s="244"/>
      <c r="G47" s="260"/>
      <c r="H47" s="244"/>
      <c r="I47" s="260"/>
      <c r="J47" s="244"/>
      <c r="K47" s="260"/>
      <c r="L47" s="244"/>
      <c r="M47" s="260"/>
      <c r="N47" s="244"/>
      <c r="O47" s="260"/>
      <c r="P47" s="260"/>
      <c r="Q47" s="260"/>
      <c r="R47" s="260"/>
      <c r="S47" s="260"/>
      <c r="T47" s="260"/>
      <c r="U47" s="260"/>
      <c r="V47" s="260"/>
      <c r="W47" s="244" t="s">
        <v>199</v>
      </c>
      <c r="X47" s="244" t="s">
        <v>52</v>
      </c>
      <c r="Y47" s="1" t="s">
        <v>52</v>
      </c>
      <c r="Z47" s="1" t="s">
        <v>52</v>
      </c>
      <c r="AA47" s="261"/>
      <c r="AB47" s="1" t="s">
        <v>52</v>
      </c>
    </row>
    <row r="48" spans="1:28" ht="30" customHeight="1">
      <c r="A48" s="244" t="s">
        <v>203</v>
      </c>
      <c r="B48" s="244" t="s">
        <v>191</v>
      </c>
      <c r="C48" s="244" t="s">
        <v>201</v>
      </c>
      <c r="D48" s="259" t="s">
        <v>158</v>
      </c>
      <c r="E48" s="260"/>
      <c r="F48" s="244"/>
      <c r="G48" s="260"/>
      <c r="H48" s="244"/>
      <c r="I48" s="260"/>
      <c r="J48" s="244"/>
      <c r="K48" s="260"/>
      <c r="L48" s="244"/>
      <c r="M48" s="260"/>
      <c r="N48" s="244"/>
      <c r="O48" s="260"/>
      <c r="P48" s="260"/>
      <c r="Q48" s="260"/>
      <c r="R48" s="260"/>
      <c r="S48" s="260"/>
      <c r="T48" s="260"/>
      <c r="U48" s="260"/>
      <c r="V48" s="260"/>
      <c r="W48" s="244" t="s">
        <v>202</v>
      </c>
      <c r="X48" s="244" t="s">
        <v>52</v>
      </c>
      <c r="Y48" s="1" t="s">
        <v>52</v>
      </c>
      <c r="Z48" s="1" t="s">
        <v>52</v>
      </c>
      <c r="AA48" s="261"/>
      <c r="AB48" s="1" t="s">
        <v>52</v>
      </c>
    </row>
    <row r="49" spans="1:28" ht="30" customHeight="1">
      <c r="A49" s="244" t="s">
        <v>2922</v>
      </c>
      <c r="B49" s="244" t="s">
        <v>191</v>
      </c>
      <c r="C49" s="244" t="s">
        <v>2920</v>
      </c>
      <c r="D49" s="259" t="s">
        <v>1490</v>
      </c>
      <c r="E49" s="260"/>
      <c r="F49" s="244"/>
      <c r="G49" s="260"/>
      <c r="H49" s="244"/>
      <c r="I49" s="260"/>
      <c r="J49" s="244"/>
      <c r="K49" s="260"/>
      <c r="L49" s="244"/>
      <c r="M49" s="260"/>
      <c r="N49" s="244"/>
      <c r="O49" s="260"/>
      <c r="P49" s="260"/>
      <c r="Q49" s="260"/>
      <c r="R49" s="260"/>
      <c r="S49" s="260"/>
      <c r="T49" s="260"/>
      <c r="U49" s="260"/>
      <c r="V49" s="260"/>
      <c r="W49" s="244" t="s">
        <v>2921</v>
      </c>
      <c r="X49" s="244" t="s">
        <v>52</v>
      </c>
      <c r="Y49" s="1" t="s">
        <v>52</v>
      </c>
      <c r="Z49" s="1" t="s">
        <v>52</v>
      </c>
      <c r="AA49" s="261"/>
      <c r="AB49" s="1" t="s">
        <v>52</v>
      </c>
    </row>
    <row r="50" spans="1:28" ht="30" customHeight="1">
      <c r="A50" s="244" t="s">
        <v>1968</v>
      </c>
      <c r="B50" s="244" t="s">
        <v>191</v>
      </c>
      <c r="C50" s="244" t="s">
        <v>1966</v>
      </c>
      <c r="D50" s="259" t="s">
        <v>1490</v>
      </c>
      <c r="E50" s="260"/>
      <c r="F50" s="244"/>
      <c r="G50" s="260"/>
      <c r="H50" s="244"/>
      <c r="I50" s="260"/>
      <c r="J50" s="244"/>
      <c r="K50" s="260"/>
      <c r="L50" s="244"/>
      <c r="M50" s="260"/>
      <c r="N50" s="244"/>
      <c r="O50" s="260"/>
      <c r="P50" s="260"/>
      <c r="Q50" s="260"/>
      <c r="R50" s="260"/>
      <c r="S50" s="260"/>
      <c r="T50" s="260"/>
      <c r="U50" s="260"/>
      <c r="V50" s="260"/>
      <c r="W50" s="244" t="s">
        <v>1967</v>
      </c>
      <c r="X50" s="244" t="s">
        <v>52</v>
      </c>
      <c r="Y50" s="1" t="s">
        <v>52</v>
      </c>
      <c r="Z50" s="1" t="s">
        <v>52</v>
      </c>
      <c r="AA50" s="261"/>
      <c r="AB50" s="1" t="s">
        <v>52</v>
      </c>
    </row>
    <row r="51" spans="1:28" ht="30" customHeight="1">
      <c r="A51" s="244" t="s">
        <v>2079</v>
      </c>
      <c r="B51" s="244" t="s">
        <v>2076</v>
      </c>
      <c r="C51" s="244" t="s">
        <v>2077</v>
      </c>
      <c r="D51" s="259" t="s">
        <v>1490</v>
      </c>
      <c r="E51" s="260"/>
      <c r="F51" s="244"/>
      <c r="G51" s="260"/>
      <c r="H51" s="244"/>
      <c r="I51" s="260"/>
      <c r="J51" s="244"/>
      <c r="K51" s="260"/>
      <c r="L51" s="244"/>
      <c r="M51" s="260"/>
      <c r="N51" s="244"/>
      <c r="O51" s="260"/>
      <c r="P51" s="260"/>
      <c r="Q51" s="260"/>
      <c r="R51" s="260"/>
      <c r="S51" s="260"/>
      <c r="T51" s="260"/>
      <c r="U51" s="260"/>
      <c r="V51" s="260"/>
      <c r="W51" s="244" t="s">
        <v>2078</v>
      </c>
      <c r="X51" s="244" t="s">
        <v>52</v>
      </c>
      <c r="Y51" s="1" t="s">
        <v>52</v>
      </c>
      <c r="Z51" s="1" t="s">
        <v>52</v>
      </c>
      <c r="AA51" s="261"/>
      <c r="AB51" s="1" t="s">
        <v>52</v>
      </c>
    </row>
    <row r="52" spans="1:28" ht="30" customHeight="1">
      <c r="A52" s="244" t="s">
        <v>1978</v>
      </c>
      <c r="B52" s="244" t="s">
        <v>1975</v>
      </c>
      <c r="C52" s="244" t="s">
        <v>1976</v>
      </c>
      <c r="D52" s="259" t="s">
        <v>1490</v>
      </c>
      <c r="E52" s="260"/>
      <c r="F52" s="244"/>
      <c r="G52" s="260"/>
      <c r="H52" s="244"/>
      <c r="I52" s="260"/>
      <c r="J52" s="244"/>
      <c r="K52" s="260"/>
      <c r="L52" s="244"/>
      <c r="M52" s="260"/>
      <c r="N52" s="244"/>
      <c r="O52" s="260"/>
      <c r="P52" s="260"/>
      <c r="Q52" s="260"/>
      <c r="R52" s="260"/>
      <c r="S52" s="260"/>
      <c r="T52" s="260"/>
      <c r="U52" s="260"/>
      <c r="V52" s="260"/>
      <c r="W52" s="244" t="s">
        <v>1977</v>
      </c>
      <c r="X52" s="244" t="s">
        <v>52</v>
      </c>
      <c r="Y52" s="1" t="s">
        <v>52</v>
      </c>
      <c r="Z52" s="1" t="s">
        <v>52</v>
      </c>
      <c r="AA52" s="261"/>
      <c r="AB52" s="1" t="s">
        <v>52</v>
      </c>
    </row>
    <row r="53" spans="1:28" ht="30" customHeight="1">
      <c r="A53" s="244" t="s">
        <v>2917</v>
      </c>
      <c r="B53" s="244" t="s">
        <v>1975</v>
      </c>
      <c r="C53" s="244" t="s">
        <v>2915</v>
      </c>
      <c r="D53" s="259" t="s">
        <v>1490</v>
      </c>
      <c r="E53" s="260"/>
      <c r="F53" s="244"/>
      <c r="G53" s="260"/>
      <c r="H53" s="244"/>
      <c r="I53" s="260"/>
      <c r="J53" s="244"/>
      <c r="K53" s="260"/>
      <c r="L53" s="244"/>
      <c r="M53" s="260"/>
      <c r="N53" s="244"/>
      <c r="O53" s="260"/>
      <c r="P53" s="260"/>
      <c r="Q53" s="260"/>
      <c r="R53" s="260"/>
      <c r="S53" s="260"/>
      <c r="T53" s="260"/>
      <c r="U53" s="260"/>
      <c r="V53" s="260"/>
      <c r="W53" s="244" t="s">
        <v>2916</v>
      </c>
      <c r="X53" s="244" t="s">
        <v>52</v>
      </c>
      <c r="Y53" s="1" t="s">
        <v>52</v>
      </c>
      <c r="Z53" s="1" t="s">
        <v>52</v>
      </c>
      <c r="AA53" s="261"/>
      <c r="AB53" s="1" t="s">
        <v>52</v>
      </c>
    </row>
    <row r="54" spans="1:28" ht="30" customHeight="1">
      <c r="A54" s="244" t="s">
        <v>2194</v>
      </c>
      <c r="B54" s="244" t="s">
        <v>1975</v>
      </c>
      <c r="C54" s="244" t="s">
        <v>2192</v>
      </c>
      <c r="D54" s="259" t="s">
        <v>1490</v>
      </c>
      <c r="E54" s="260"/>
      <c r="F54" s="244"/>
      <c r="G54" s="260"/>
      <c r="H54" s="244"/>
      <c r="I54" s="260"/>
      <c r="J54" s="244"/>
      <c r="K54" s="260"/>
      <c r="L54" s="244"/>
      <c r="M54" s="260"/>
      <c r="N54" s="244"/>
      <c r="O54" s="260"/>
      <c r="P54" s="260"/>
      <c r="Q54" s="260"/>
      <c r="R54" s="260"/>
      <c r="S54" s="260"/>
      <c r="T54" s="260"/>
      <c r="U54" s="260"/>
      <c r="V54" s="260"/>
      <c r="W54" s="244" t="s">
        <v>2193</v>
      </c>
      <c r="X54" s="244" t="s">
        <v>52</v>
      </c>
      <c r="Y54" s="1" t="s">
        <v>52</v>
      </c>
      <c r="Z54" s="1" t="s">
        <v>52</v>
      </c>
      <c r="AA54" s="261"/>
      <c r="AB54" s="1" t="s">
        <v>52</v>
      </c>
    </row>
    <row r="55" spans="1:28" ht="30" customHeight="1">
      <c r="A55" s="244" t="s">
        <v>2204</v>
      </c>
      <c r="B55" s="244" t="s">
        <v>1975</v>
      </c>
      <c r="C55" s="244" t="s">
        <v>2202</v>
      </c>
      <c r="D55" s="259" t="s">
        <v>1490</v>
      </c>
      <c r="E55" s="260"/>
      <c r="F55" s="244"/>
      <c r="G55" s="260"/>
      <c r="H55" s="244"/>
      <c r="I55" s="260"/>
      <c r="J55" s="244"/>
      <c r="K55" s="260"/>
      <c r="L55" s="244"/>
      <c r="M55" s="260"/>
      <c r="N55" s="244"/>
      <c r="O55" s="260"/>
      <c r="P55" s="260"/>
      <c r="Q55" s="260"/>
      <c r="R55" s="260"/>
      <c r="S55" s="260"/>
      <c r="T55" s="260"/>
      <c r="U55" s="260"/>
      <c r="V55" s="260"/>
      <c r="W55" s="244" t="s">
        <v>2203</v>
      </c>
      <c r="X55" s="244" t="s">
        <v>52</v>
      </c>
      <c r="Y55" s="1" t="s">
        <v>52</v>
      </c>
      <c r="Z55" s="1" t="s">
        <v>52</v>
      </c>
      <c r="AA55" s="261"/>
      <c r="AB55" s="1" t="s">
        <v>52</v>
      </c>
    </row>
    <row r="56" spans="1:28" ht="30" customHeight="1">
      <c r="A56" s="244" t="s">
        <v>2211</v>
      </c>
      <c r="B56" s="244" t="s">
        <v>1975</v>
      </c>
      <c r="C56" s="244" t="s">
        <v>2209</v>
      </c>
      <c r="D56" s="259" t="s">
        <v>1490</v>
      </c>
      <c r="E56" s="260"/>
      <c r="F56" s="244"/>
      <c r="G56" s="260"/>
      <c r="H56" s="244"/>
      <c r="I56" s="260"/>
      <c r="J56" s="244"/>
      <c r="K56" s="260"/>
      <c r="L56" s="244"/>
      <c r="M56" s="260"/>
      <c r="N56" s="244"/>
      <c r="O56" s="260"/>
      <c r="P56" s="260"/>
      <c r="Q56" s="260"/>
      <c r="R56" s="260"/>
      <c r="S56" s="260"/>
      <c r="T56" s="260"/>
      <c r="U56" s="260"/>
      <c r="V56" s="260"/>
      <c r="W56" s="244" t="s">
        <v>2210</v>
      </c>
      <c r="X56" s="244" t="s">
        <v>52</v>
      </c>
      <c r="Y56" s="1" t="s">
        <v>52</v>
      </c>
      <c r="Z56" s="1" t="s">
        <v>52</v>
      </c>
      <c r="AA56" s="261"/>
      <c r="AB56" s="1" t="s">
        <v>52</v>
      </c>
    </row>
    <row r="57" spans="1:28" ht="30" customHeight="1">
      <c r="A57" s="244" t="s">
        <v>1869</v>
      </c>
      <c r="B57" s="244" t="s">
        <v>1865</v>
      </c>
      <c r="C57" s="244" t="s">
        <v>1866</v>
      </c>
      <c r="D57" s="259" t="s">
        <v>1867</v>
      </c>
      <c r="E57" s="260"/>
      <c r="F57" s="244"/>
      <c r="G57" s="260"/>
      <c r="H57" s="244"/>
      <c r="I57" s="260"/>
      <c r="J57" s="244"/>
      <c r="K57" s="260"/>
      <c r="L57" s="244"/>
      <c r="M57" s="260"/>
      <c r="N57" s="244"/>
      <c r="O57" s="260"/>
      <c r="P57" s="260"/>
      <c r="Q57" s="260"/>
      <c r="R57" s="260"/>
      <c r="S57" s="260"/>
      <c r="T57" s="260"/>
      <c r="U57" s="260"/>
      <c r="V57" s="260"/>
      <c r="W57" s="244" t="s">
        <v>1868</v>
      </c>
      <c r="X57" s="244" t="s">
        <v>52</v>
      </c>
      <c r="Y57" s="1" t="s">
        <v>52</v>
      </c>
      <c r="Z57" s="1" t="s">
        <v>52</v>
      </c>
      <c r="AA57" s="261"/>
      <c r="AB57" s="1" t="s">
        <v>52</v>
      </c>
    </row>
    <row r="58" spans="1:28" ht="30" customHeight="1">
      <c r="A58" s="244" t="s">
        <v>139</v>
      </c>
      <c r="B58" s="244" t="s">
        <v>136</v>
      </c>
      <c r="C58" s="244" t="s">
        <v>137</v>
      </c>
      <c r="D58" s="259" t="s">
        <v>115</v>
      </c>
      <c r="E58" s="260"/>
      <c r="F58" s="244"/>
      <c r="G58" s="260"/>
      <c r="H58" s="244"/>
      <c r="I58" s="260"/>
      <c r="J58" s="244"/>
      <c r="K58" s="260"/>
      <c r="L58" s="244"/>
      <c r="M58" s="260"/>
      <c r="N58" s="244"/>
      <c r="O58" s="260"/>
      <c r="P58" s="260"/>
      <c r="Q58" s="260"/>
      <c r="R58" s="260"/>
      <c r="S58" s="260"/>
      <c r="T58" s="260"/>
      <c r="U58" s="260"/>
      <c r="V58" s="260"/>
      <c r="W58" s="244" t="s">
        <v>138</v>
      </c>
      <c r="X58" s="244" t="s">
        <v>52</v>
      </c>
      <c r="Y58" s="1" t="s">
        <v>52</v>
      </c>
      <c r="Z58" s="1" t="s">
        <v>52</v>
      </c>
      <c r="AA58" s="261"/>
      <c r="AB58" s="1" t="s">
        <v>52</v>
      </c>
    </row>
    <row r="59" spans="1:28" ht="30" customHeight="1">
      <c r="A59" s="244" t="s">
        <v>144</v>
      </c>
      <c r="B59" s="244" t="s">
        <v>141</v>
      </c>
      <c r="C59" s="244" t="s">
        <v>142</v>
      </c>
      <c r="D59" s="259" t="s">
        <v>115</v>
      </c>
      <c r="E59" s="260"/>
      <c r="F59" s="244"/>
      <c r="G59" s="260"/>
      <c r="H59" s="244"/>
      <c r="I59" s="260"/>
      <c r="J59" s="244"/>
      <c r="K59" s="260"/>
      <c r="L59" s="244"/>
      <c r="M59" s="260"/>
      <c r="N59" s="244"/>
      <c r="O59" s="260"/>
      <c r="P59" s="260"/>
      <c r="Q59" s="260"/>
      <c r="R59" s="260"/>
      <c r="S59" s="260"/>
      <c r="T59" s="260"/>
      <c r="U59" s="260"/>
      <c r="V59" s="260"/>
      <c r="W59" s="244" t="s">
        <v>143</v>
      </c>
      <c r="X59" s="244" t="s">
        <v>52</v>
      </c>
      <c r="Y59" s="1" t="s">
        <v>52</v>
      </c>
      <c r="Z59" s="1" t="s">
        <v>52</v>
      </c>
      <c r="AA59" s="261"/>
      <c r="AB59" s="1" t="s">
        <v>52</v>
      </c>
    </row>
    <row r="60" spans="1:28" ht="30" customHeight="1">
      <c r="A60" s="244" t="s">
        <v>1590</v>
      </c>
      <c r="B60" s="244" t="s">
        <v>879</v>
      </c>
      <c r="C60" s="244" t="s">
        <v>1588</v>
      </c>
      <c r="D60" s="259" t="s">
        <v>1490</v>
      </c>
      <c r="E60" s="260"/>
      <c r="F60" s="244"/>
      <c r="G60" s="260"/>
      <c r="H60" s="244"/>
      <c r="I60" s="260"/>
      <c r="J60" s="244"/>
      <c r="K60" s="260"/>
      <c r="L60" s="244"/>
      <c r="M60" s="260"/>
      <c r="N60" s="244"/>
      <c r="O60" s="260"/>
      <c r="P60" s="260"/>
      <c r="Q60" s="260"/>
      <c r="R60" s="260"/>
      <c r="S60" s="260"/>
      <c r="T60" s="260"/>
      <c r="U60" s="260"/>
      <c r="V60" s="260"/>
      <c r="W60" s="244" t="s">
        <v>1589</v>
      </c>
      <c r="X60" s="244" t="s">
        <v>3384</v>
      </c>
      <c r="Y60" s="1" t="s">
        <v>52</v>
      </c>
      <c r="Z60" s="1" t="s">
        <v>52</v>
      </c>
      <c r="AA60" s="261"/>
      <c r="AB60" s="1" t="s">
        <v>52</v>
      </c>
    </row>
    <row r="61" spans="1:28" ht="30" customHeight="1">
      <c r="A61" s="244" t="s">
        <v>883</v>
      </c>
      <c r="B61" s="244" t="s">
        <v>879</v>
      </c>
      <c r="C61" s="244" t="s">
        <v>880</v>
      </c>
      <c r="D61" s="259" t="s">
        <v>881</v>
      </c>
      <c r="E61" s="260"/>
      <c r="F61" s="244"/>
      <c r="G61" s="260"/>
      <c r="H61" s="244"/>
      <c r="I61" s="260"/>
      <c r="J61" s="244"/>
      <c r="K61" s="260"/>
      <c r="L61" s="244"/>
      <c r="M61" s="260"/>
      <c r="N61" s="244"/>
      <c r="O61" s="260"/>
      <c r="P61" s="260"/>
      <c r="Q61" s="260"/>
      <c r="R61" s="260"/>
      <c r="S61" s="260"/>
      <c r="T61" s="260"/>
      <c r="U61" s="260"/>
      <c r="V61" s="260"/>
      <c r="W61" s="244" t="s">
        <v>882</v>
      </c>
      <c r="X61" s="244" t="s">
        <v>52</v>
      </c>
      <c r="Y61" s="1" t="s">
        <v>52</v>
      </c>
      <c r="Z61" s="1" t="s">
        <v>52</v>
      </c>
      <c r="AA61" s="261"/>
      <c r="AB61" s="1" t="s">
        <v>52</v>
      </c>
    </row>
    <row r="62" spans="1:28" ht="30" customHeight="1">
      <c r="A62" s="244" t="s">
        <v>2515</v>
      </c>
      <c r="B62" s="244" t="s">
        <v>2467</v>
      </c>
      <c r="C62" s="244" t="s">
        <v>2513</v>
      </c>
      <c r="D62" s="259" t="s">
        <v>1490</v>
      </c>
      <c r="E62" s="260"/>
      <c r="F62" s="244"/>
      <c r="G62" s="260"/>
      <c r="H62" s="244"/>
      <c r="I62" s="260"/>
      <c r="J62" s="244"/>
      <c r="K62" s="260"/>
      <c r="L62" s="244"/>
      <c r="M62" s="260"/>
      <c r="N62" s="244"/>
      <c r="O62" s="260"/>
      <c r="P62" s="260"/>
      <c r="Q62" s="260"/>
      <c r="R62" s="260"/>
      <c r="S62" s="260"/>
      <c r="T62" s="260"/>
      <c r="U62" s="260"/>
      <c r="V62" s="260"/>
      <c r="W62" s="244" t="s">
        <v>2514</v>
      </c>
      <c r="X62" s="244" t="s">
        <v>52</v>
      </c>
      <c r="Y62" s="1" t="s">
        <v>52</v>
      </c>
      <c r="Z62" s="1" t="s">
        <v>52</v>
      </c>
      <c r="AA62" s="261"/>
      <c r="AB62" s="1" t="s">
        <v>52</v>
      </c>
    </row>
    <row r="63" spans="1:28" ht="30" customHeight="1">
      <c r="A63" s="244" t="s">
        <v>2470</v>
      </c>
      <c r="B63" s="244" t="s">
        <v>2467</v>
      </c>
      <c r="C63" s="244" t="s">
        <v>2468</v>
      </c>
      <c r="D63" s="259" t="s">
        <v>1490</v>
      </c>
      <c r="E63" s="260"/>
      <c r="F63" s="244"/>
      <c r="G63" s="260"/>
      <c r="H63" s="244"/>
      <c r="I63" s="260"/>
      <c r="J63" s="244"/>
      <c r="K63" s="260"/>
      <c r="L63" s="244"/>
      <c r="M63" s="260"/>
      <c r="N63" s="244"/>
      <c r="O63" s="260"/>
      <c r="P63" s="260"/>
      <c r="Q63" s="260"/>
      <c r="R63" s="260"/>
      <c r="S63" s="260"/>
      <c r="T63" s="260"/>
      <c r="U63" s="260"/>
      <c r="V63" s="260"/>
      <c r="W63" s="244" t="s">
        <v>2469</v>
      </c>
      <c r="X63" s="244" t="s">
        <v>52</v>
      </c>
      <c r="Y63" s="1" t="s">
        <v>52</v>
      </c>
      <c r="Z63" s="1" t="s">
        <v>52</v>
      </c>
      <c r="AA63" s="261"/>
      <c r="AB63" s="1" t="s">
        <v>52</v>
      </c>
    </row>
    <row r="64" spans="1:28" ht="30" customHeight="1">
      <c r="A64" s="244" t="s">
        <v>1393</v>
      </c>
      <c r="B64" s="244" t="s">
        <v>1391</v>
      </c>
      <c r="C64" s="244" t="s">
        <v>52</v>
      </c>
      <c r="D64" s="259" t="s">
        <v>82</v>
      </c>
      <c r="E64" s="260"/>
      <c r="F64" s="244"/>
      <c r="G64" s="260"/>
      <c r="H64" s="244"/>
      <c r="I64" s="260"/>
      <c r="J64" s="244"/>
      <c r="K64" s="260"/>
      <c r="L64" s="244"/>
      <c r="M64" s="260"/>
      <c r="N64" s="244"/>
      <c r="O64" s="260"/>
      <c r="P64" s="260"/>
      <c r="Q64" s="260"/>
      <c r="R64" s="260"/>
      <c r="S64" s="260"/>
      <c r="T64" s="260"/>
      <c r="U64" s="260"/>
      <c r="V64" s="260"/>
      <c r="W64" s="244" t="s">
        <v>1392</v>
      </c>
      <c r="X64" s="244" t="s">
        <v>52</v>
      </c>
      <c r="Y64" s="1" t="s">
        <v>52</v>
      </c>
      <c r="Z64" s="1" t="s">
        <v>52</v>
      </c>
      <c r="AA64" s="261"/>
      <c r="AB64" s="1" t="s">
        <v>52</v>
      </c>
    </row>
    <row r="65" spans="1:28" ht="30" customHeight="1">
      <c r="A65" s="244" t="s">
        <v>254</v>
      </c>
      <c r="B65" s="244" t="s">
        <v>250</v>
      </c>
      <c r="C65" s="244" t="s">
        <v>251</v>
      </c>
      <c r="D65" s="259" t="s">
        <v>252</v>
      </c>
      <c r="E65" s="260"/>
      <c r="F65" s="244"/>
      <c r="G65" s="260"/>
      <c r="H65" s="244"/>
      <c r="I65" s="260"/>
      <c r="J65" s="244"/>
      <c r="K65" s="260"/>
      <c r="L65" s="244"/>
      <c r="M65" s="260"/>
      <c r="N65" s="244"/>
      <c r="O65" s="260"/>
      <c r="P65" s="260"/>
      <c r="Q65" s="260"/>
      <c r="R65" s="260"/>
      <c r="S65" s="260"/>
      <c r="T65" s="260"/>
      <c r="U65" s="260"/>
      <c r="V65" s="260"/>
      <c r="W65" s="244" t="s">
        <v>253</v>
      </c>
      <c r="X65" s="244" t="s">
        <v>52</v>
      </c>
      <c r="Y65" s="1" t="s">
        <v>52</v>
      </c>
      <c r="Z65" s="1" t="s">
        <v>52</v>
      </c>
      <c r="AA65" s="261"/>
      <c r="AB65" s="1" t="s">
        <v>52</v>
      </c>
    </row>
    <row r="66" spans="1:28" ht="30" customHeight="1">
      <c r="A66" s="244" t="s">
        <v>1570</v>
      </c>
      <c r="B66" s="244" t="s">
        <v>250</v>
      </c>
      <c r="C66" s="244" t="s">
        <v>1568</v>
      </c>
      <c r="D66" s="259" t="s">
        <v>252</v>
      </c>
      <c r="E66" s="260"/>
      <c r="F66" s="244"/>
      <c r="G66" s="260"/>
      <c r="H66" s="244"/>
      <c r="I66" s="260"/>
      <c r="J66" s="244"/>
      <c r="K66" s="260"/>
      <c r="L66" s="244"/>
      <c r="M66" s="260"/>
      <c r="N66" s="244"/>
      <c r="O66" s="260"/>
      <c r="P66" s="260"/>
      <c r="Q66" s="260"/>
      <c r="R66" s="260"/>
      <c r="S66" s="260"/>
      <c r="T66" s="260"/>
      <c r="U66" s="260"/>
      <c r="V66" s="260"/>
      <c r="W66" s="244" t="s">
        <v>1569</v>
      </c>
      <c r="X66" s="244" t="s">
        <v>3384</v>
      </c>
      <c r="Y66" s="1" t="s">
        <v>52</v>
      </c>
      <c r="Z66" s="1" t="s">
        <v>52</v>
      </c>
      <c r="AA66" s="261"/>
      <c r="AB66" s="1" t="s">
        <v>52</v>
      </c>
    </row>
    <row r="67" spans="1:28" ht="30" customHeight="1">
      <c r="A67" s="244" t="s">
        <v>2543</v>
      </c>
      <c r="B67" s="244" t="s">
        <v>2540</v>
      </c>
      <c r="C67" s="244" t="s">
        <v>2541</v>
      </c>
      <c r="D67" s="259" t="s">
        <v>82</v>
      </c>
      <c r="E67" s="260"/>
      <c r="F67" s="244"/>
      <c r="G67" s="260"/>
      <c r="H67" s="244"/>
      <c r="I67" s="260"/>
      <c r="J67" s="244"/>
      <c r="K67" s="260"/>
      <c r="L67" s="244"/>
      <c r="M67" s="260"/>
      <c r="N67" s="244"/>
      <c r="O67" s="260"/>
      <c r="P67" s="260"/>
      <c r="Q67" s="260"/>
      <c r="R67" s="260"/>
      <c r="S67" s="260"/>
      <c r="T67" s="260"/>
      <c r="U67" s="260"/>
      <c r="V67" s="260"/>
      <c r="W67" s="244" t="s">
        <v>2542</v>
      </c>
      <c r="X67" s="244" t="s">
        <v>52</v>
      </c>
      <c r="Y67" s="1" t="s">
        <v>52</v>
      </c>
      <c r="Z67" s="1" t="s">
        <v>52</v>
      </c>
      <c r="AA67" s="261"/>
      <c r="AB67" s="1" t="s">
        <v>52</v>
      </c>
    </row>
    <row r="68" spans="1:28" ht="30" customHeight="1">
      <c r="A68" s="244" t="s">
        <v>2575</v>
      </c>
      <c r="B68" s="244" t="s">
        <v>2540</v>
      </c>
      <c r="C68" s="244" t="s">
        <v>2573</v>
      </c>
      <c r="D68" s="259" t="s">
        <v>82</v>
      </c>
      <c r="E68" s="260"/>
      <c r="F68" s="244"/>
      <c r="G68" s="260"/>
      <c r="H68" s="244"/>
      <c r="I68" s="260"/>
      <c r="J68" s="244"/>
      <c r="K68" s="260"/>
      <c r="L68" s="244"/>
      <c r="M68" s="260"/>
      <c r="N68" s="244"/>
      <c r="O68" s="260"/>
      <c r="P68" s="260"/>
      <c r="Q68" s="260"/>
      <c r="R68" s="260"/>
      <c r="S68" s="260"/>
      <c r="T68" s="260"/>
      <c r="U68" s="260"/>
      <c r="V68" s="260"/>
      <c r="W68" s="244" t="s">
        <v>2574</v>
      </c>
      <c r="X68" s="244" t="s">
        <v>52</v>
      </c>
      <c r="Y68" s="1" t="s">
        <v>52</v>
      </c>
      <c r="Z68" s="1" t="s">
        <v>52</v>
      </c>
      <c r="AA68" s="261"/>
      <c r="AB68" s="1" t="s">
        <v>52</v>
      </c>
    </row>
    <row r="69" spans="1:28" ht="30" customHeight="1">
      <c r="A69" s="244" t="s">
        <v>2495</v>
      </c>
      <c r="B69" s="244" t="s">
        <v>2492</v>
      </c>
      <c r="C69" s="244" t="s">
        <v>2493</v>
      </c>
      <c r="D69" s="259" t="s">
        <v>82</v>
      </c>
      <c r="E69" s="260"/>
      <c r="F69" s="244"/>
      <c r="G69" s="260"/>
      <c r="H69" s="244"/>
      <c r="I69" s="260"/>
      <c r="J69" s="244"/>
      <c r="K69" s="260"/>
      <c r="L69" s="244"/>
      <c r="M69" s="260"/>
      <c r="N69" s="244"/>
      <c r="O69" s="260"/>
      <c r="P69" s="260"/>
      <c r="Q69" s="260"/>
      <c r="R69" s="260"/>
      <c r="S69" s="260"/>
      <c r="T69" s="260"/>
      <c r="U69" s="260"/>
      <c r="V69" s="260"/>
      <c r="W69" s="244" t="s">
        <v>2494</v>
      </c>
      <c r="X69" s="244" t="s">
        <v>52</v>
      </c>
      <c r="Y69" s="1" t="s">
        <v>52</v>
      </c>
      <c r="Z69" s="1" t="s">
        <v>52</v>
      </c>
      <c r="AA69" s="261"/>
      <c r="AB69" s="1" t="s">
        <v>52</v>
      </c>
    </row>
    <row r="70" spans="1:28" ht="30" customHeight="1">
      <c r="A70" s="244" t="s">
        <v>2459</v>
      </c>
      <c r="B70" s="244" t="s">
        <v>2456</v>
      </c>
      <c r="C70" s="244" t="s">
        <v>2457</v>
      </c>
      <c r="D70" s="259" t="s">
        <v>82</v>
      </c>
      <c r="E70" s="260"/>
      <c r="F70" s="244"/>
      <c r="G70" s="260"/>
      <c r="H70" s="244"/>
      <c r="I70" s="260"/>
      <c r="J70" s="244"/>
      <c r="K70" s="260"/>
      <c r="L70" s="244"/>
      <c r="M70" s="260"/>
      <c r="N70" s="244"/>
      <c r="O70" s="260"/>
      <c r="P70" s="260"/>
      <c r="Q70" s="260"/>
      <c r="R70" s="260"/>
      <c r="S70" s="260"/>
      <c r="T70" s="260"/>
      <c r="U70" s="260"/>
      <c r="V70" s="260"/>
      <c r="W70" s="244" t="s">
        <v>2458</v>
      </c>
      <c r="X70" s="244" t="s">
        <v>52</v>
      </c>
      <c r="Y70" s="1" t="s">
        <v>52</v>
      </c>
      <c r="Z70" s="1" t="s">
        <v>52</v>
      </c>
      <c r="AA70" s="261"/>
      <c r="AB70" s="1" t="s">
        <v>52</v>
      </c>
    </row>
    <row r="71" spans="1:28" ht="30" customHeight="1">
      <c r="A71" s="244" t="s">
        <v>2907</v>
      </c>
      <c r="B71" s="244" t="s">
        <v>2904</v>
      </c>
      <c r="C71" s="244" t="s">
        <v>2905</v>
      </c>
      <c r="D71" s="259" t="s">
        <v>82</v>
      </c>
      <c r="E71" s="260"/>
      <c r="F71" s="244"/>
      <c r="G71" s="260"/>
      <c r="H71" s="244"/>
      <c r="I71" s="260"/>
      <c r="J71" s="244"/>
      <c r="K71" s="260"/>
      <c r="L71" s="244"/>
      <c r="M71" s="260"/>
      <c r="N71" s="244"/>
      <c r="O71" s="260"/>
      <c r="P71" s="260"/>
      <c r="Q71" s="260"/>
      <c r="R71" s="260"/>
      <c r="S71" s="260"/>
      <c r="T71" s="260"/>
      <c r="U71" s="260"/>
      <c r="V71" s="260"/>
      <c r="W71" s="244" t="s">
        <v>2906</v>
      </c>
      <c r="X71" s="244" t="s">
        <v>52</v>
      </c>
      <c r="Y71" s="1" t="s">
        <v>52</v>
      </c>
      <c r="Z71" s="1" t="s">
        <v>52</v>
      </c>
      <c r="AA71" s="261"/>
      <c r="AB71" s="1" t="s">
        <v>52</v>
      </c>
    </row>
    <row r="72" spans="1:28" ht="30" customHeight="1">
      <c r="A72" s="244" t="s">
        <v>1229</v>
      </c>
      <c r="B72" s="244" t="s">
        <v>1227</v>
      </c>
      <c r="C72" s="244" t="s">
        <v>1228</v>
      </c>
      <c r="D72" s="259" t="s">
        <v>82</v>
      </c>
      <c r="E72" s="260"/>
      <c r="F72" s="244"/>
      <c r="G72" s="260"/>
      <c r="H72" s="244"/>
      <c r="I72" s="260"/>
      <c r="J72" s="244"/>
      <c r="K72" s="260"/>
      <c r="L72" s="244"/>
      <c r="M72" s="260"/>
      <c r="N72" s="244"/>
      <c r="O72" s="260"/>
      <c r="P72" s="260"/>
      <c r="Q72" s="260"/>
      <c r="R72" s="260"/>
      <c r="S72" s="260"/>
      <c r="T72" s="260"/>
      <c r="U72" s="260"/>
      <c r="V72" s="260"/>
      <c r="W72" s="244" t="s">
        <v>3386</v>
      </c>
      <c r="X72" s="244" t="s">
        <v>52</v>
      </c>
      <c r="Y72" s="1" t="s">
        <v>52</v>
      </c>
      <c r="Z72" s="1" t="s">
        <v>52</v>
      </c>
      <c r="AA72" s="261"/>
      <c r="AB72" s="1" t="s">
        <v>52</v>
      </c>
    </row>
    <row r="73" spans="1:28" ht="30" customHeight="1">
      <c r="A73" s="244" t="s">
        <v>1233</v>
      </c>
      <c r="B73" s="244" t="s">
        <v>1231</v>
      </c>
      <c r="C73" s="244" t="s">
        <v>1232</v>
      </c>
      <c r="D73" s="259" t="s">
        <v>76</v>
      </c>
      <c r="E73" s="260"/>
      <c r="F73" s="244"/>
      <c r="G73" s="260"/>
      <c r="H73" s="244"/>
      <c r="I73" s="260"/>
      <c r="J73" s="244"/>
      <c r="K73" s="260"/>
      <c r="L73" s="244"/>
      <c r="M73" s="260"/>
      <c r="N73" s="244"/>
      <c r="O73" s="260"/>
      <c r="P73" s="260"/>
      <c r="Q73" s="260"/>
      <c r="R73" s="260"/>
      <c r="S73" s="260"/>
      <c r="T73" s="260"/>
      <c r="U73" s="260"/>
      <c r="V73" s="260"/>
      <c r="W73" s="244" t="s">
        <v>3387</v>
      </c>
      <c r="X73" s="244" t="s">
        <v>52</v>
      </c>
      <c r="Y73" s="1" t="s">
        <v>52</v>
      </c>
      <c r="Z73" s="1" t="s">
        <v>52</v>
      </c>
      <c r="AA73" s="261"/>
      <c r="AB73" s="1" t="s">
        <v>52</v>
      </c>
    </row>
    <row r="74" spans="1:28" ht="30" customHeight="1">
      <c r="A74" s="244" t="s">
        <v>446</v>
      </c>
      <c r="B74" s="244" t="s">
        <v>3584</v>
      </c>
      <c r="C74" s="244" t="s">
        <v>3582</v>
      </c>
      <c r="D74" s="259" t="s">
        <v>82</v>
      </c>
      <c r="E74" s="260"/>
      <c r="F74" s="244"/>
      <c r="G74" s="260"/>
      <c r="H74" s="244"/>
      <c r="I74" s="260"/>
      <c r="J74" s="244"/>
      <c r="K74" s="260"/>
      <c r="L74" s="244"/>
      <c r="M74" s="260"/>
      <c r="N74" s="244"/>
      <c r="O74" s="260"/>
      <c r="P74" s="260"/>
      <c r="Q74" s="260"/>
      <c r="R74" s="260"/>
      <c r="S74" s="260"/>
      <c r="T74" s="260"/>
      <c r="U74" s="260"/>
      <c r="V74" s="260"/>
      <c r="W74" s="244" t="s">
        <v>3587</v>
      </c>
      <c r="X74" s="244" t="s">
        <v>52</v>
      </c>
      <c r="Y74" s="1" t="s">
        <v>52</v>
      </c>
      <c r="Z74" s="1" t="s">
        <v>52</v>
      </c>
      <c r="AA74" s="261"/>
      <c r="AB74" s="1" t="s">
        <v>52</v>
      </c>
    </row>
    <row r="75" spans="1:28" ht="30" customHeight="1">
      <c r="A75" s="244" t="s">
        <v>446</v>
      </c>
      <c r="B75" s="244" t="s">
        <v>3583</v>
      </c>
      <c r="C75" s="244" t="s">
        <v>3585</v>
      </c>
      <c r="D75" s="259" t="s">
        <v>82</v>
      </c>
      <c r="E75" s="260"/>
      <c r="F75" s="244"/>
      <c r="G75" s="260"/>
      <c r="H75" s="244"/>
      <c r="I75" s="260"/>
      <c r="J75" s="244"/>
      <c r="K75" s="260"/>
      <c r="L75" s="244"/>
      <c r="M75" s="260"/>
      <c r="N75" s="244"/>
      <c r="O75" s="260"/>
      <c r="P75" s="260"/>
      <c r="Q75" s="260"/>
      <c r="R75" s="260"/>
      <c r="S75" s="260"/>
      <c r="T75" s="260"/>
      <c r="U75" s="260"/>
      <c r="V75" s="260"/>
      <c r="W75" s="244" t="s">
        <v>3586</v>
      </c>
      <c r="X75" s="244" t="s">
        <v>52</v>
      </c>
      <c r="Y75" s="1" t="s">
        <v>52</v>
      </c>
      <c r="Z75" s="1" t="s">
        <v>52</v>
      </c>
      <c r="AA75" s="261"/>
      <c r="AB75" s="1" t="s">
        <v>52</v>
      </c>
    </row>
    <row r="76" spans="1:28" ht="30" customHeight="1">
      <c r="A76" s="244" t="s">
        <v>788</v>
      </c>
      <c r="B76" s="244" t="s">
        <v>785</v>
      </c>
      <c r="C76" s="244" t="s">
        <v>786</v>
      </c>
      <c r="D76" s="259" t="s">
        <v>356</v>
      </c>
      <c r="E76" s="260"/>
      <c r="F76" s="244"/>
      <c r="G76" s="260"/>
      <c r="H76" s="244"/>
      <c r="I76" s="260"/>
      <c r="J76" s="244"/>
      <c r="K76" s="260"/>
      <c r="L76" s="244"/>
      <c r="M76" s="260"/>
      <c r="N76" s="244"/>
      <c r="O76" s="260"/>
      <c r="P76" s="260"/>
      <c r="Q76" s="260"/>
      <c r="R76" s="260"/>
      <c r="S76" s="260"/>
      <c r="T76" s="260"/>
      <c r="U76" s="260"/>
      <c r="V76" s="260"/>
      <c r="W76" s="244" t="s">
        <v>787</v>
      </c>
      <c r="X76" s="244" t="s">
        <v>52</v>
      </c>
      <c r="Y76" s="1" t="s">
        <v>52</v>
      </c>
      <c r="Z76" s="1" t="s">
        <v>52</v>
      </c>
      <c r="AA76" s="261"/>
      <c r="AB76" s="1" t="s">
        <v>52</v>
      </c>
    </row>
    <row r="77" spans="1:28" ht="30" customHeight="1">
      <c r="A77" s="244" t="s">
        <v>793</v>
      </c>
      <c r="B77" s="244" t="s">
        <v>790</v>
      </c>
      <c r="C77" s="244" t="s">
        <v>791</v>
      </c>
      <c r="D77" s="259" t="s">
        <v>356</v>
      </c>
      <c r="E77" s="260"/>
      <c r="F77" s="244"/>
      <c r="G77" s="260"/>
      <c r="H77" s="244"/>
      <c r="I77" s="260"/>
      <c r="J77" s="244"/>
      <c r="K77" s="260"/>
      <c r="L77" s="244"/>
      <c r="M77" s="260"/>
      <c r="N77" s="244"/>
      <c r="O77" s="260"/>
      <c r="P77" s="260"/>
      <c r="Q77" s="260"/>
      <c r="R77" s="260"/>
      <c r="S77" s="260"/>
      <c r="T77" s="260"/>
      <c r="U77" s="260"/>
      <c r="V77" s="260"/>
      <c r="W77" s="244" t="s">
        <v>792</v>
      </c>
      <c r="X77" s="244" t="s">
        <v>52</v>
      </c>
      <c r="Y77" s="1" t="s">
        <v>52</v>
      </c>
      <c r="Z77" s="1" t="s">
        <v>52</v>
      </c>
      <c r="AA77" s="261"/>
      <c r="AB77" s="1" t="s">
        <v>52</v>
      </c>
    </row>
    <row r="78" spans="1:28" ht="30" customHeight="1">
      <c r="A78" s="244" t="s">
        <v>798</v>
      </c>
      <c r="B78" s="244" t="s">
        <v>795</v>
      </c>
      <c r="C78" s="244" t="s">
        <v>796</v>
      </c>
      <c r="D78" s="259" t="s">
        <v>356</v>
      </c>
      <c r="E78" s="260"/>
      <c r="F78" s="244"/>
      <c r="G78" s="260"/>
      <c r="H78" s="244"/>
      <c r="I78" s="260"/>
      <c r="J78" s="244"/>
      <c r="K78" s="260"/>
      <c r="L78" s="244"/>
      <c r="M78" s="260"/>
      <c r="N78" s="244"/>
      <c r="O78" s="260"/>
      <c r="P78" s="260"/>
      <c r="Q78" s="260"/>
      <c r="R78" s="260"/>
      <c r="S78" s="260"/>
      <c r="T78" s="260"/>
      <c r="U78" s="260"/>
      <c r="V78" s="260"/>
      <c r="W78" s="244" t="s">
        <v>797</v>
      </c>
      <c r="X78" s="244" t="s">
        <v>52</v>
      </c>
      <c r="Y78" s="1" t="s">
        <v>52</v>
      </c>
      <c r="Z78" s="1" t="s">
        <v>52</v>
      </c>
      <c r="AA78" s="261"/>
      <c r="AB78" s="1" t="s">
        <v>52</v>
      </c>
    </row>
    <row r="79" spans="1:28" ht="30" customHeight="1">
      <c r="A79" s="244" t="s">
        <v>802</v>
      </c>
      <c r="B79" s="244" t="s">
        <v>800</v>
      </c>
      <c r="C79" s="244" t="s">
        <v>52</v>
      </c>
      <c r="D79" s="259" t="s">
        <v>356</v>
      </c>
      <c r="E79" s="260"/>
      <c r="F79" s="244"/>
      <c r="G79" s="260"/>
      <c r="H79" s="244"/>
      <c r="I79" s="260"/>
      <c r="J79" s="244"/>
      <c r="K79" s="260"/>
      <c r="L79" s="244"/>
      <c r="M79" s="260"/>
      <c r="N79" s="244"/>
      <c r="O79" s="260"/>
      <c r="P79" s="260"/>
      <c r="Q79" s="260"/>
      <c r="R79" s="260"/>
      <c r="S79" s="260"/>
      <c r="T79" s="260"/>
      <c r="U79" s="260"/>
      <c r="V79" s="260"/>
      <c r="W79" s="244" t="s">
        <v>801</v>
      </c>
      <c r="X79" s="244" t="s">
        <v>52</v>
      </c>
      <c r="Y79" s="1" t="s">
        <v>52</v>
      </c>
      <c r="Z79" s="1" t="s">
        <v>52</v>
      </c>
      <c r="AA79" s="261"/>
      <c r="AB79" s="1" t="s">
        <v>52</v>
      </c>
    </row>
    <row r="80" spans="1:28" ht="30" customHeight="1">
      <c r="A80" s="244" t="s">
        <v>806</v>
      </c>
      <c r="B80" s="244" t="s">
        <v>804</v>
      </c>
      <c r="C80" s="244" t="s">
        <v>52</v>
      </c>
      <c r="D80" s="259" t="s">
        <v>555</v>
      </c>
      <c r="E80" s="260"/>
      <c r="F80" s="244"/>
      <c r="G80" s="260"/>
      <c r="H80" s="244"/>
      <c r="I80" s="260"/>
      <c r="J80" s="244"/>
      <c r="K80" s="260"/>
      <c r="L80" s="244"/>
      <c r="M80" s="260"/>
      <c r="N80" s="244"/>
      <c r="O80" s="260"/>
      <c r="P80" s="260"/>
      <c r="Q80" s="260"/>
      <c r="R80" s="260"/>
      <c r="S80" s="260"/>
      <c r="T80" s="260"/>
      <c r="U80" s="260"/>
      <c r="V80" s="260"/>
      <c r="W80" s="244" t="s">
        <v>805</v>
      </c>
      <c r="X80" s="244" t="s">
        <v>52</v>
      </c>
      <c r="Y80" s="1" t="s">
        <v>52</v>
      </c>
      <c r="Z80" s="1" t="s">
        <v>52</v>
      </c>
      <c r="AA80" s="261"/>
      <c r="AB80" s="1" t="s">
        <v>52</v>
      </c>
    </row>
    <row r="81" spans="1:28" ht="30" customHeight="1">
      <c r="A81" s="244" t="s">
        <v>811</v>
      </c>
      <c r="B81" s="244" t="s">
        <v>808</v>
      </c>
      <c r="C81" s="244" t="s">
        <v>809</v>
      </c>
      <c r="D81" s="259" t="s">
        <v>555</v>
      </c>
      <c r="E81" s="260"/>
      <c r="F81" s="244"/>
      <c r="G81" s="260"/>
      <c r="H81" s="244"/>
      <c r="I81" s="260"/>
      <c r="J81" s="244"/>
      <c r="K81" s="260"/>
      <c r="L81" s="244"/>
      <c r="M81" s="260"/>
      <c r="N81" s="244"/>
      <c r="O81" s="260"/>
      <c r="P81" s="260"/>
      <c r="Q81" s="260"/>
      <c r="R81" s="260"/>
      <c r="S81" s="260"/>
      <c r="T81" s="260"/>
      <c r="U81" s="260"/>
      <c r="V81" s="260"/>
      <c r="W81" s="244" t="s">
        <v>810</v>
      </c>
      <c r="X81" s="244" t="s">
        <v>52</v>
      </c>
      <c r="Y81" s="1" t="s">
        <v>52</v>
      </c>
      <c r="Z81" s="1" t="s">
        <v>52</v>
      </c>
      <c r="AA81" s="261"/>
      <c r="AB81" s="1" t="s">
        <v>52</v>
      </c>
    </row>
    <row r="82" spans="1:28" ht="30" customHeight="1">
      <c r="A82" s="244" t="s">
        <v>922</v>
      </c>
      <c r="B82" s="244" t="s">
        <v>918</v>
      </c>
      <c r="C82" s="244" t="s">
        <v>919</v>
      </c>
      <c r="D82" s="259" t="s">
        <v>920</v>
      </c>
      <c r="E82" s="260"/>
      <c r="F82" s="244"/>
      <c r="G82" s="260"/>
      <c r="H82" s="244"/>
      <c r="I82" s="260"/>
      <c r="J82" s="244"/>
      <c r="K82" s="260"/>
      <c r="L82" s="244"/>
      <c r="M82" s="260"/>
      <c r="N82" s="244"/>
      <c r="O82" s="260"/>
      <c r="P82" s="260"/>
      <c r="Q82" s="260"/>
      <c r="R82" s="260"/>
      <c r="S82" s="260"/>
      <c r="T82" s="260"/>
      <c r="U82" s="260"/>
      <c r="V82" s="260"/>
      <c r="W82" s="244" t="s">
        <v>921</v>
      </c>
      <c r="X82" s="244" t="s">
        <v>52</v>
      </c>
      <c r="Y82" s="1" t="s">
        <v>52</v>
      </c>
      <c r="Z82" s="1" t="s">
        <v>52</v>
      </c>
      <c r="AA82" s="261"/>
      <c r="AB82" s="1" t="s">
        <v>52</v>
      </c>
    </row>
    <row r="83" spans="1:28" ht="30" customHeight="1">
      <c r="A83" s="244" t="s">
        <v>763</v>
      </c>
      <c r="B83" s="244" t="s">
        <v>760</v>
      </c>
      <c r="C83" s="244" t="s">
        <v>761</v>
      </c>
      <c r="D83" s="259" t="s">
        <v>82</v>
      </c>
      <c r="E83" s="260"/>
      <c r="F83" s="244"/>
      <c r="G83" s="260"/>
      <c r="H83" s="244"/>
      <c r="I83" s="260"/>
      <c r="J83" s="244"/>
      <c r="K83" s="260"/>
      <c r="L83" s="244"/>
      <c r="M83" s="260"/>
      <c r="N83" s="244"/>
      <c r="O83" s="260"/>
      <c r="P83" s="260"/>
      <c r="Q83" s="260"/>
      <c r="R83" s="260"/>
      <c r="S83" s="260"/>
      <c r="T83" s="260"/>
      <c r="U83" s="260"/>
      <c r="V83" s="260"/>
      <c r="W83" s="244" t="s">
        <v>762</v>
      </c>
      <c r="X83" s="244" t="s">
        <v>52</v>
      </c>
      <c r="Y83" s="1" t="s">
        <v>52</v>
      </c>
      <c r="Z83" s="1" t="s">
        <v>52</v>
      </c>
      <c r="AA83" s="261"/>
      <c r="AB83" s="1" t="s">
        <v>52</v>
      </c>
    </row>
    <row r="84" spans="1:28" ht="30" customHeight="1">
      <c r="A84" s="244" t="s">
        <v>768</v>
      </c>
      <c r="B84" s="244" t="s">
        <v>765</v>
      </c>
      <c r="C84" s="244" t="s">
        <v>766</v>
      </c>
      <c r="D84" s="259" t="s">
        <v>76</v>
      </c>
      <c r="E84" s="260"/>
      <c r="F84" s="244"/>
      <c r="G84" s="260"/>
      <c r="H84" s="244"/>
      <c r="I84" s="260"/>
      <c r="J84" s="244"/>
      <c r="K84" s="260"/>
      <c r="L84" s="244"/>
      <c r="M84" s="260"/>
      <c r="N84" s="244"/>
      <c r="O84" s="260"/>
      <c r="P84" s="260"/>
      <c r="Q84" s="260"/>
      <c r="R84" s="260"/>
      <c r="S84" s="260"/>
      <c r="T84" s="260"/>
      <c r="U84" s="260"/>
      <c r="V84" s="260"/>
      <c r="W84" s="244" t="s">
        <v>767</v>
      </c>
      <c r="X84" s="244" t="s">
        <v>52</v>
      </c>
      <c r="Y84" s="1" t="s">
        <v>52</v>
      </c>
      <c r="Z84" s="1" t="s">
        <v>52</v>
      </c>
      <c r="AA84" s="261"/>
      <c r="AB84" s="1" t="s">
        <v>52</v>
      </c>
    </row>
    <row r="85" spans="1:28" ht="30" customHeight="1">
      <c r="A85" s="244" t="s">
        <v>777</v>
      </c>
      <c r="B85" s="244" t="s">
        <v>774</v>
      </c>
      <c r="C85" s="244" t="s">
        <v>775</v>
      </c>
      <c r="D85" s="259" t="s">
        <v>82</v>
      </c>
      <c r="E85" s="260"/>
      <c r="F85" s="244"/>
      <c r="G85" s="260"/>
      <c r="H85" s="244"/>
      <c r="I85" s="260"/>
      <c r="J85" s="244"/>
      <c r="K85" s="260"/>
      <c r="L85" s="244"/>
      <c r="M85" s="260"/>
      <c r="N85" s="244"/>
      <c r="O85" s="260"/>
      <c r="P85" s="260"/>
      <c r="Q85" s="260"/>
      <c r="R85" s="260"/>
      <c r="S85" s="260"/>
      <c r="T85" s="260"/>
      <c r="U85" s="260"/>
      <c r="V85" s="260"/>
      <c r="W85" s="244" t="s">
        <v>776</v>
      </c>
      <c r="X85" s="244" t="s">
        <v>52</v>
      </c>
      <c r="Y85" s="1" t="s">
        <v>52</v>
      </c>
      <c r="Z85" s="1" t="s">
        <v>52</v>
      </c>
      <c r="AA85" s="261"/>
      <c r="AB85" s="1" t="s">
        <v>52</v>
      </c>
    </row>
    <row r="86" spans="1:28" ht="30" customHeight="1">
      <c r="A86" s="244" t="s">
        <v>781</v>
      </c>
      <c r="B86" s="244" t="s">
        <v>779</v>
      </c>
      <c r="C86" s="244" t="s">
        <v>52</v>
      </c>
      <c r="D86" s="259" t="s">
        <v>88</v>
      </c>
      <c r="E86" s="260"/>
      <c r="F86" s="244"/>
      <c r="G86" s="260"/>
      <c r="H86" s="244"/>
      <c r="I86" s="260"/>
      <c r="J86" s="244"/>
      <c r="K86" s="260"/>
      <c r="L86" s="244"/>
      <c r="M86" s="260"/>
      <c r="N86" s="244"/>
      <c r="O86" s="260"/>
      <c r="P86" s="260"/>
      <c r="Q86" s="260"/>
      <c r="R86" s="260"/>
      <c r="S86" s="260"/>
      <c r="T86" s="260"/>
      <c r="U86" s="260"/>
      <c r="V86" s="260"/>
      <c r="W86" s="244" t="s">
        <v>780</v>
      </c>
      <c r="X86" s="244" t="s">
        <v>52</v>
      </c>
      <c r="Y86" s="1" t="s">
        <v>52</v>
      </c>
      <c r="Z86" s="1" t="s">
        <v>52</v>
      </c>
      <c r="AA86" s="261"/>
      <c r="AB86" s="1" t="s">
        <v>52</v>
      </c>
    </row>
    <row r="87" spans="1:28" ht="30" customHeight="1">
      <c r="A87" s="244" t="s">
        <v>1404</v>
      </c>
      <c r="B87" s="244" t="s">
        <v>1401</v>
      </c>
      <c r="C87" s="244" t="s">
        <v>1402</v>
      </c>
      <c r="D87" s="259" t="s">
        <v>881</v>
      </c>
      <c r="E87" s="260"/>
      <c r="F87" s="244"/>
      <c r="G87" s="260"/>
      <c r="H87" s="244"/>
      <c r="I87" s="260"/>
      <c r="J87" s="244"/>
      <c r="K87" s="260"/>
      <c r="L87" s="244"/>
      <c r="M87" s="260"/>
      <c r="N87" s="244"/>
      <c r="O87" s="260"/>
      <c r="P87" s="260"/>
      <c r="Q87" s="260"/>
      <c r="R87" s="260"/>
      <c r="S87" s="260"/>
      <c r="T87" s="260"/>
      <c r="U87" s="260"/>
      <c r="V87" s="260"/>
      <c r="W87" s="244" t="s">
        <v>1403</v>
      </c>
      <c r="X87" s="244" t="s">
        <v>52</v>
      </c>
      <c r="Y87" s="1" t="s">
        <v>52</v>
      </c>
      <c r="Z87" s="1" t="s">
        <v>52</v>
      </c>
      <c r="AA87" s="261"/>
      <c r="AB87" s="1" t="s">
        <v>52</v>
      </c>
    </row>
    <row r="88" spans="1:28" ht="30" customHeight="1">
      <c r="A88" s="244" t="s">
        <v>1409</v>
      </c>
      <c r="B88" s="244" t="s">
        <v>1406</v>
      </c>
      <c r="C88" s="244" t="s">
        <v>1407</v>
      </c>
      <c r="D88" s="259" t="s">
        <v>881</v>
      </c>
      <c r="E88" s="260"/>
      <c r="F88" s="244"/>
      <c r="G88" s="260"/>
      <c r="H88" s="244"/>
      <c r="I88" s="260"/>
      <c r="J88" s="244"/>
      <c r="K88" s="260"/>
      <c r="L88" s="244"/>
      <c r="M88" s="260"/>
      <c r="N88" s="244"/>
      <c r="O88" s="260"/>
      <c r="P88" s="260"/>
      <c r="Q88" s="260"/>
      <c r="R88" s="260"/>
      <c r="S88" s="260"/>
      <c r="T88" s="260"/>
      <c r="U88" s="260"/>
      <c r="V88" s="260"/>
      <c r="W88" s="244" t="s">
        <v>1408</v>
      </c>
      <c r="X88" s="244" t="s">
        <v>52</v>
      </c>
      <c r="Y88" s="1" t="s">
        <v>52</v>
      </c>
      <c r="Z88" s="1" t="s">
        <v>52</v>
      </c>
      <c r="AA88" s="261"/>
      <c r="AB88" s="1" t="s">
        <v>52</v>
      </c>
    </row>
    <row r="89" spans="1:28" ht="30" customHeight="1">
      <c r="A89" s="244" t="s">
        <v>1413</v>
      </c>
      <c r="B89" s="244" t="s">
        <v>1411</v>
      </c>
      <c r="C89" s="244" t="s">
        <v>1402</v>
      </c>
      <c r="D89" s="259" t="s">
        <v>881</v>
      </c>
      <c r="E89" s="260"/>
      <c r="F89" s="244"/>
      <c r="G89" s="260"/>
      <c r="H89" s="244"/>
      <c r="I89" s="260"/>
      <c r="J89" s="244"/>
      <c r="K89" s="260"/>
      <c r="L89" s="244"/>
      <c r="M89" s="260"/>
      <c r="N89" s="244"/>
      <c r="O89" s="260"/>
      <c r="P89" s="260"/>
      <c r="Q89" s="260"/>
      <c r="R89" s="260"/>
      <c r="S89" s="260"/>
      <c r="T89" s="260"/>
      <c r="U89" s="260"/>
      <c r="V89" s="260"/>
      <c r="W89" s="244" t="s">
        <v>1412</v>
      </c>
      <c r="X89" s="244" t="s">
        <v>52</v>
      </c>
      <c r="Y89" s="1" t="s">
        <v>52</v>
      </c>
      <c r="Z89" s="1" t="s">
        <v>52</v>
      </c>
      <c r="AA89" s="261"/>
      <c r="AB89" s="1" t="s">
        <v>52</v>
      </c>
    </row>
    <row r="90" spans="1:28" ht="30" customHeight="1">
      <c r="A90" s="244" t="s">
        <v>1416</v>
      </c>
      <c r="B90" s="244" t="s">
        <v>879</v>
      </c>
      <c r="C90" s="244" t="s">
        <v>1402</v>
      </c>
      <c r="D90" s="259" t="s">
        <v>881</v>
      </c>
      <c r="E90" s="260"/>
      <c r="F90" s="244"/>
      <c r="G90" s="260"/>
      <c r="H90" s="244"/>
      <c r="I90" s="260"/>
      <c r="J90" s="244"/>
      <c r="K90" s="260"/>
      <c r="L90" s="244"/>
      <c r="M90" s="260"/>
      <c r="N90" s="244"/>
      <c r="O90" s="260"/>
      <c r="P90" s="260"/>
      <c r="Q90" s="260"/>
      <c r="R90" s="260"/>
      <c r="S90" s="260"/>
      <c r="T90" s="260"/>
      <c r="U90" s="260"/>
      <c r="V90" s="260"/>
      <c r="W90" s="244" t="s">
        <v>1415</v>
      </c>
      <c r="X90" s="244" t="s">
        <v>52</v>
      </c>
      <c r="Y90" s="1" t="s">
        <v>52</v>
      </c>
      <c r="Z90" s="1" t="s">
        <v>52</v>
      </c>
      <c r="AA90" s="261"/>
      <c r="AB90" s="1" t="s">
        <v>52</v>
      </c>
    </row>
    <row r="91" spans="1:28" ht="30" customHeight="1">
      <c r="A91" s="244" t="s">
        <v>1420</v>
      </c>
      <c r="B91" s="244" t="s">
        <v>1418</v>
      </c>
      <c r="C91" s="244" t="s">
        <v>52</v>
      </c>
      <c r="D91" s="259" t="s">
        <v>555</v>
      </c>
      <c r="E91" s="260"/>
      <c r="F91" s="244"/>
      <c r="G91" s="260"/>
      <c r="H91" s="244"/>
      <c r="I91" s="260"/>
      <c r="J91" s="244"/>
      <c r="K91" s="260"/>
      <c r="L91" s="244"/>
      <c r="M91" s="260"/>
      <c r="N91" s="244"/>
      <c r="O91" s="260"/>
      <c r="P91" s="260"/>
      <c r="Q91" s="260"/>
      <c r="R91" s="260"/>
      <c r="S91" s="260"/>
      <c r="T91" s="260"/>
      <c r="U91" s="260"/>
      <c r="V91" s="260"/>
      <c r="W91" s="244" t="s">
        <v>1419</v>
      </c>
      <c r="X91" s="244" t="s">
        <v>52</v>
      </c>
      <c r="Y91" s="1" t="s">
        <v>52</v>
      </c>
      <c r="Z91" s="1" t="s">
        <v>52</v>
      </c>
      <c r="AA91" s="261"/>
      <c r="AB91" s="1" t="s">
        <v>52</v>
      </c>
    </row>
    <row r="92" spans="1:28" ht="30" customHeight="1">
      <c r="A92" s="244" t="s">
        <v>1425</v>
      </c>
      <c r="B92" s="244" t="s">
        <v>1422</v>
      </c>
      <c r="C92" s="244" t="s">
        <v>1407</v>
      </c>
      <c r="D92" s="259" t="s">
        <v>1423</v>
      </c>
      <c r="E92" s="260"/>
      <c r="F92" s="244"/>
      <c r="G92" s="260"/>
      <c r="H92" s="244"/>
      <c r="I92" s="260"/>
      <c r="J92" s="244"/>
      <c r="K92" s="260"/>
      <c r="L92" s="244"/>
      <c r="M92" s="260"/>
      <c r="N92" s="244"/>
      <c r="O92" s="260"/>
      <c r="P92" s="260"/>
      <c r="Q92" s="260"/>
      <c r="R92" s="260"/>
      <c r="S92" s="260"/>
      <c r="T92" s="260"/>
      <c r="U92" s="260"/>
      <c r="V92" s="260"/>
      <c r="W92" s="244" t="s">
        <v>1424</v>
      </c>
      <c r="X92" s="244" t="s">
        <v>52</v>
      </c>
      <c r="Y92" s="1" t="s">
        <v>52</v>
      </c>
      <c r="Z92" s="1" t="s">
        <v>52</v>
      </c>
      <c r="AA92" s="261"/>
      <c r="AB92" s="1" t="s">
        <v>52</v>
      </c>
    </row>
    <row r="93" spans="1:28" ht="30" customHeight="1">
      <c r="A93" s="244" t="s">
        <v>1429</v>
      </c>
      <c r="B93" s="244" t="s">
        <v>1427</v>
      </c>
      <c r="C93" s="244" t="s">
        <v>52</v>
      </c>
      <c r="D93" s="259" t="s">
        <v>555</v>
      </c>
      <c r="E93" s="260"/>
      <c r="F93" s="244"/>
      <c r="G93" s="260"/>
      <c r="H93" s="244"/>
      <c r="I93" s="260"/>
      <c r="J93" s="244"/>
      <c r="K93" s="260"/>
      <c r="L93" s="244"/>
      <c r="M93" s="260"/>
      <c r="N93" s="244"/>
      <c r="O93" s="260"/>
      <c r="P93" s="260"/>
      <c r="Q93" s="260"/>
      <c r="R93" s="260"/>
      <c r="S93" s="260"/>
      <c r="T93" s="260"/>
      <c r="U93" s="260"/>
      <c r="V93" s="260"/>
      <c r="W93" s="244" t="s">
        <v>1428</v>
      </c>
      <c r="X93" s="244" t="s">
        <v>52</v>
      </c>
      <c r="Y93" s="1" t="s">
        <v>52</v>
      </c>
      <c r="Z93" s="1" t="s">
        <v>52</v>
      </c>
      <c r="AA93" s="261"/>
      <c r="AB93" s="1" t="s">
        <v>52</v>
      </c>
    </row>
    <row r="94" spans="1:28" ht="30" customHeight="1">
      <c r="A94" s="244" t="s">
        <v>1433</v>
      </c>
      <c r="B94" s="244" t="s">
        <v>1431</v>
      </c>
      <c r="C94" s="244" t="s">
        <v>1407</v>
      </c>
      <c r="D94" s="259" t="s">
        <v>881</v>
      </c>
      <c r="E94" s="260"/>
      <c r="F94" s="244"/>
      <c r="G94" s="260"/>
      <c r="H94" s="244"/>
      <c r="I94" s="260"/>
      <c r="J94" s="244"/>
      <c r="K94" s="260"/>
      <c r="L94" s="244"/>
      <c r="M94" s="260"/>
      <c r="N94" s="244"/>
      <c r="O94" s="260"/>
      <c r="P94" s="260"/>
      <c r="Q94" s="260"/>
      <c r="R94" s="260"/>
      <c r="S94" s="260"/>
      <c r="T94" s="260"/>
      <c r="U94" s="260"/>
      <c r="V94" s="260"/>
      <c r="W94" s="244" t="s">
        <v>1432</v>
      </c>
      <c r="X94" s="244" t="s">
        <v>52</v>
      </c>
      <c r="Y94" s="1" t="s">
        <v>52</v>
      </c>
      <c r="Z94" s="1" t="s">
        <v>52</v>
      </c>
      <c r="AA94" s="261"/>
      <c r="AB94" s="1" t="s">
        <v>52</v>
      </c>
    </row>
    <row r="95" spans="1:28" ht="30" customHeight="1">
      <c r="A95" s="244" t="s">
        <v>1437</v>
      </c>
      <c r="B95" s="244" t="s">
        <v>1435</v>
      </c>
      <c r="C95" s="244" t="s">
        <v>52</v>
      </c>
      <c r="D95" s="259" t="s">
        <v>555</v>
      </c>
      <c r="E95" s="260"/>
      <c r="F95" s="244"/>
      <c r="G95" s="260"/>
      <c r="H95" s="244"/>
      <c r="I95" s="260"/>
      <c r="J95" s="244"/>
      <c r="K95" s="260"/>
      <c r="L95" s="244"/>
      <c r="M95" s="260"/>
      <c r="N95" s="244"/>
      <c r="O95" s="260"/>
      <c r="P95" s="260"/>
      <c r="Q95" s="260"/>
      <c r="R95" s="260"/>
      <c r="S95" s="260"/>
      <c r="T95" s="260"/>
      <c r="U95" s="260"/>
      <c r="V95" s="260"/>
      <c r="W95" s="244" t="s">
        <v>1436</v>
      </c>
      <c r="X95" s="244" t="s">
        <v>52</v>
      </c>
      <c r="Y95" s="1" t="s">
        <v>52</v>
      </c>
      <c r="Z95" s="1" t="s">
        <v>52</v>
      </c>
      <c r="AA95" s="261"/>
      <c r="AB95" s="1" t="s">
        <v>52</v>
      </c>
    </row>
    <row r="96" spans="1:28" ht="30" customHeight="1">
      <c r="A96" s="244" t="s">
        <v>2323</v>
      </c>
      <c r="B96" s="244" t="s">
        <v>2321</v>
      </c>
      <c r="C96" s="244" t="s">
        <v>396</v>
      </c>
      <c r="D96" s="259" t="s">
        <v>82</v>
      </c>
      <c r="E96" s="260"/>
      <c r="F96" s="244"/>
      <c r="G96" s="260"/>
      <c r="H96" s="244"/>
      <c r="I96" s="260"/>
      <c r="J96" s="244"/>
      <c r="K96" s="260"/>
      <c r="L96" s="244"/>
      <c r="M96" s="260"/>
      <c r="N96" s="244"/>
      <c r="O96" s="260"/>
      <c r="P96" s="260"/>
      <c r="Q96" s="260"/>
      <c r="R96" s="260"/>
      <c r="S96" s="260"/>
      <c r="T96" s="260"/>
      <c r="U96" s="260"/>
      <c r="V96" s="260"/>
      <c r="W96" s="244" t="s">
        <v>2322</v>
      </c>
      <c r="X96" s="244" t="s">
        <v>52</v>
      </c>
      <c r="Y96" s="1" t="s">
        <v>52</v>
      </c>
      <c r="Z96" s="1" t="s">
        <v>52</v>
      </c>
      <c r="AA96" s="261"/>
      <c r="AB96" s="1" t="s">
        <v>52</v>
      </c>
    </row>
    <row r="97" spans="1:28" ht="30" customHeight="1">
      <c r="A97" s="244" t="s">
        <v>398</v>
      </c>
      <c r="B97" s="244" t="s">
        <v>395</v>
      </c>
      <c r="C97" s="244" t="s">
        <v>396</v>
      </c>
      <c r="D97" s="259" t="s">
        <v>82</v>
      </c>
      <c r="E97" s="260"/>
      <c r="F97" s="244"/>
      <c r="G97" s="260"/>
      <c r="H97" s="244"/>
      <c r="I97" s="260"/>
      <c r="J97" s="244"/>
      <c r="K97" s="260"/>
      <c r="L97" s="244"/>
      <c r="M97" s="260"/>
      <c r="N97" s="244"/>
      <c r="O97" s="260"/>
      <c r="P97" s="260"/>
      <c r="Q97" s="260"/>
      <c r="R97" s="260"/>
      <c r="S97" s="260"/>
      <c r="T97" s="260"/>
      <c r="U97" s="260"/>
      <c r="V97" s="260"/>
      <c r="W97" s="244" t="s">
        <v>397</v>
      </c>
      <c r="X97" s="244" t="s">
        <v>52</v>
      </c>
      <c r="Y97" s="1" t="s">
        <v>52</v>
      </c>
      <c r="Z97" s="1" t="s">
        <v>52</v>
      </c>
      <c r="AA97" s="261"/>
      <c r="AB97" s="1" t="s">
        <v>52</v>
      </c>
    </row>
    <row r="98" spans="1:28" ht="30" customHeight="1">
      <c r="A98" s="244" t="s">
        <v>403</v>
      </c>
      <c r="B98" s="244" t="s">
        <v>400</v>
      </c>
      <c r="C98" s="244" t="s">
        <v>52</v>
      </c>
      <c r="D98" s="259" t="s">
        <v>401</v>
      </c>
      <c r="E98" s="260"/>
      <c r="F98" s="244"/>
      <c r="G98" s="260"/>
      <c r="H98" s="244"/>
      <c r="I98" s="260"/>
      <c r="J98" s="244"/>
      <c r="K98" s="260"/>
      <c r="L98" s="244"/>
      <c r="M98" s="260"/>
      <c r="N98" s="244"/>
      <c r="O98" s="260"/>
      <c r="P98" s="260"/>
      <c r="Q98" s="260"/>
      <c r="R98" s="260"/>
      <c r="S98" s="260"/>
      <c r="T98" s="260"/>
      <c r="U98" s="260"/>
      <c r="V98" s="260"/>
      <c r="W98" s="244" t="s">
        <v>402</v>
      </c>
      <c r="X98" s="244" t="s">
        <v>52</v>
      </c>
      <c r="Y98" s="1" t="s">
        <v>52</v>
      </c>
      <c r="Z98" s="1" t="s">
        <v>52</v>
      </c>
      <c r="AA98" s="261"/>
      <c r="AB98" s="1" t="s">
        <v>52</v>
      </c>
    </row>
    <row r="99" spans="1:28" ht="30" customHeight="1">
      <c r="A99" s="244" t="s">
        <v>2830</v>
      </c>
      <c r="B99" s="244" t="s">
        <v>2827</v>
      </c>
      <c r="C99" s="244" t="s">
        <v>2828</v>
      </c>
      <c r="D99" s="259" t="s">
        <v>82</v>
      </c>
      <c r="E99" s="260"/>
      <c r="F99" s="244"/>
      <c r="G99" s="260"/>
      <c r="H99" s="244"/>
      <c r="I99" s="260"/>
      <c r="J99" s="244"/>
      <c r="K99" s="260"/>
      <c r="L99" s="244"/>
      <c r="M99" s="260"/>
      <c r="N99" s="244"/>
      <c r="O99" s="260"/>
      <c r="P99" s="260"/>
      <c r="Q99" s="260"/>
      <c r="R99" s="260"/>
      <c r="S99" s="260"/>
      <c r="T99" s="260"/>
      <c r="U99" s="260"/>
      <c r="V99" s="260"/>
      <c r="W99" s="244" t="s">
        <v>2829</v>
      </c>
      <c r="X99" s="244" t="s">
        <v>52</v>
      </c>
      <c r="Y99" s="1" t="s">
        <v>52</v>
      </c>
      <c r="Z99" s="1" t="s">
        <v>52</v>
      </c>
      <c r="AA99" s="261"/>
      <c r="AB99" s="1" t="s">
        <v>52</v>
      </c>
    </row>
    <row r="100" spans="1:28" ht="30" customHeight="1">
      <c r="A100" s="244" t="s">
        <v>2855</v>
      </c>
      <c r="B100" s="244" t="s">
        <v>2827</v>
      </c>
      <c r="C100" s="244" t="s">
        <v>2853</v>
      </c>
      <c r="D100" s="259" t="s">
        <v>82</v>
      </c>
      <c r="E100" s="260"/>
      <c r="F100" s="244"/>
      <c r="G100" s="260"/>
      <c r="H100" s="244"/>
      <c r="I100" s="260"/>
      <c r="J100" s="244"/>
      <c r="K100" s="260"/>
      <c r="L100" s="244"/>
      <c r="M100" s="260"/>
      <c r="N100" s="244"/>
      <c r="O100" s="260"/>
      <c r="P100" s="260"/>
      <c r="Q100" s="260"/>
      <c r="R100" s="260"/>
      <c r="S100" s="260"/>
      <c r="T100" s="260"/>
      <c r="U100" s="260"/>
      <c r="V100" s="260"/>
      <c r="W100" s="244" t="s">
        <v>2854</v>
      </c>
      <c r="X100" s="244" t="s">
        <v>52</v>
      </c>
      <c r="Y100" s="1" t="s">
        <v>52</v>
      </c>
      <c r="Z100" s="1" t="s">
        <v>52</v>
      </c>
      <c r="AA100" s="261"/>
      <c r="AB100" s="1" t="s">
        <v>52</v>
      </c>
    </row>
    <row r="101" spans="1:28" ht="30" customHeight="1">
      <c r="A101" s="244" t="s">
        <v>2848</v>
      </c>
      <c r="B101" s="244" t="s">
        <v>2827</v>
      </c>
      <c r="C101" s="244" t="s">
        <v>2846</v>
      </c>
      <c r="D101" s="259" t="s">
        <v>82</v>
      </c>
      <c r="E101" s="260"/>
      <c r="F101" s="244"/>
      <c r="G101" s="260"/>
      <c r="H101" s="244"/>
      <c r="I101" s="260"/>
      <c r="J101" s="244"/>
      <c r="K101" s="260"/>
      <c r="L101" s="244"/>
      <c r="M101" s="260"/>
      <c r="N101" s="244"/>
      <c r="O101" s="260"/>
      <c r="P101" s="260"/>
      <c r="Q101" s="260"/>
      <c r="R101" s="260"/>
      <c r="S101" s="260"/>
      <c r="T101" s="260"/>
      <c r="U101" s="260"/>
      <c r="V101" s="260"/>
      <c r="W101" s="244" t="s">
        <v>2847</v>
      </c>
      <c r="X101" s="244" t="s">
        <v>52</v>
      </c>
      <c r="Y101" s="1" t="s">
        <v>52</v>
      </c>
      <c r="Z101" s="1" t="s">
        <v>52</v>
      </c>
      <c r="AA101" s="261"/>
      <c r="AB101" s="1" t="s">
        <v>52</v>
      </c>
    </row>
    <row r="102" spans="1:28" ht="30" customHeight="1">
      <c r="A102" s="244" t="s">
        <v>2841</v>
      </c>
      <c r="B102" s="244" t="s">
        <v>2838</v>
      </c>
      <c r="C102" s="244" t="s">
        <v>2839</v>
      </c>
      <c r="D102" s="259" t="s">
        <v>82</v>
      </c>
      <c r="E102" s="260"/>
      <c r="F102" s="244"/>
      <c r="G102" s="260"/>
      <c r="H102" s="244"/>
      <c r="I102" s="260"/>
      <c r="J102" s="244"/>
      <c r="K102" s="260"/>
      <c r="L102" s="244"/>
      <c r="M102" s="260"/>
      <c r="N102" s="244"/>
      <c r="O102" s="260"/>
      <c r="P102" s="260"/>
      <c r="Q102" s="260"/>
      <c r="R102" s="260"/>
      <c r="S102" s="260"/>
      <c r="T102" s="260"/>
      <c r="U102" s="260"/>
      <c r="V102" s="260"/>
      <c r="W102" s="244" t="s">
        <v>2840</v>
      </c>
      <c r="X102" s="244" t="s">
        <v>52</v>
      </c>
      <c r="Y102" s="1" t="s">
        <v>52</v>
      </c>
      <c r="Z102" s="1" t="s">
        <v>52</v>
      </c>
      <c r="AA102" s="261"/>
      <c r="AB102" s="1" t="s">
        <v>52</v>
      </c>
    </row>
    <row r="103" spans="1:28" ht="30" customHeight="1">
      <c r="A103" s="244" t="s">
        <v>1934</v>
      </c>
      <c r="B103" s="244" t="s">
        <v>1907</v>
      </c>
      <c r="C103" s="244" t="s">
        <v>1932</v>
      </c>
      <c r="D103" s="259" t="s">
        <v>76</v>
      </c>
      <c r="E103" s="260"/>
      <c r="F103" s="244"/>
      <c r="G103" s="260"/>
      <c r="H103" s="244"/>
      <c r="I103" s="260"/>
      <c r="J103" s="244"/>
      <c r="K103" s="260"/>
      <c r="L103" s="244"/>
      <c r="M103" s="260"/>
      <c r="N103" s="244"/>
      <c r="O103" s="260"/>
      <c r="P103" s="260"/>
      <c r="Q103" s="260"/>
      <c r="R103" s="260"/>
      <c r="S103" s="260"/>
      <c r="T103" s="260"/>
      <c r="U103" s="260"/>
      <c r="V103" s="260"/>
      <c r="W103" s="244" t="s">
        <v>1933</v>
      </c>
      <c r="X103" s="244" t="s">
        <v>52</v>
      </c>
      <c r="Y103" s="1" t="s">
        <v>52</v>
      </c>
      <c r="Z103" s="1" t="s">
        <v>52</v>
      </c>
      <c r="AA103" s="261"/>
      <c r="AB103" s="1" t="s">
        <v>52</v>
      </c>
    </row>
    <row r="104" spans="1:28" ht="30" customHeight="1">
      <c r="A104" s="244" t="s">
        <v>1910</v>
      </c>
      <c r="B104" s="244" t="s">
        <v>1907</v>
      </c>
      <c r="C104" s="244" t="s">
        <v>1908</v>
      </c>
      <c r="D104" s="259" t="s">
        <v>223</v>
      </c>
      <c r="E104" s="260"/>
      <c r="F104" s="244"/>
      <c r="G104" s="260"/>
      <c r="H104" s="244"/>
      <c r="I104" s="260"/>
      <c r="J104" s="244"/>
      <c r="K104" s="260"/>
      <c r="L104" s="244"/>
      <c r="M104" s="260"/>
      <c r="N104" s="244"/>
      <c r="O104" s="260"/>
      <c r="P104" s="260"/>
      <c r="Q104" s="260"/>
      <c r="R104" s="260"/>
      <c r="S104" s="260"/>
      <c r="T104" s="260"/>
      <c r="U104" s="260"/>
      <c r="V104" s="260"/>
      <c r="W104" s="244" t="s">
        <v>1909</v>
      </c>
      <c r="X104" s="244" t="s">
        <v>52</v>
      </c>
      <c r="Y104" s="1" t="s">
        <v>52</v>
      </c>
      <c r="Z104" s="1" t="s">
        <v>52</v>
      </c>
      <c r="AA104" s="261"/>
      <c r="AB104" s="1" t="s">
        <v>52</v>
      </c>
    </row>
    <row r="105" spans="1:28" ht="30" customHeight="1">
      <c r="A105" s="244" t="s">
        <v>1914</v>
      </c>
      <c r="B105" s="244" t="s">
        <v>1907</v>
      </c>
      <c r="C105" s="244" t="s">
        <v>1912</v>
      </c>
      <c r="D105" s="259" t="s">
        <v>76</v>
      </c>
      <c r="E105" s="260"/>
      <c r="F105" s="244"/>
      <c r="G105" s="260"/>
      <c r="H105" s="244"/>
      <c r="I105" s="260"/>
      <c r="J105" s="244"/>
      <c r="K105" s="260"/>
      <c r="L105" s="244"/>
      <c r="M105" s="260"/>
      <c r="N105" s="244"/>
      <c r="O105" s="260"/>
      <c r="P105" s="260"/>
      <c r="Q105" s="260"/>
      <c r="R105" s="260"/>
      <c r="S105" s="260"/>
      <c r="T105" s="260"/>
      <c r="U105" s="260"/>
      <c r="V105" s="260"/>
      <c r="W105" s="244" t="s">
        <v>1913</v>
      </c>
      <c r="X105" s="244" t="s">
        <v>52</v>
      </c>
      <c r="Y105" s="1" t="s">
        <v>52</v>
      </c>
      <c r="Z105" s="1" t="s">
        <v>52</v>
      </c>
      <c r="AA105" s="261"/>
      <c r="AB105" s="1" t="s">
        <v>52</v>
      </c>
    </row>
    <row r="106" spans="1:28" ht="30" customHeight="1">
      <c r="A106" s="244" t="s">
        <v>1918</v>
      </c>
      <c r="B106" s="244" t="s">
        <v>1907</v>
      </c>
      <c r="C106" s="244" t="s">
        <v>1916</v>
      </c>
      <c r="D106" s="259" t="s">
        <v>76</v>
      </c>
      <c r="E106" s="260"/>
      <c r="F106" s="244"/>
      <c r="G106" s="260"/>
      <c r="H106" s="244"/>
      <c r="I106" s="260"/>
      <c r="J106" s="244"/>
      <c r="K106" s="260"/>
      <c r="L106" s="244"/>
      <c r="M106" s="260"/>
      <c r="N106" s="244"/>
      <c r="O106" s="260"/>
      <c r="P106" s="260"/>
      <c r="Q106" s="260"/>
      <c r="R106" s="260"/>
      <c r="S106" s="260"/>
      <c r="T106" s="260"/>
      <c r="U106" s="260"/>
      <c r="V106" s="260"/>
      <c r="W106" s="244" t="s">
        <v>1917</v>
      </c>
      <c r="X106" s="244" t="s">
        <v>52</v>
      </c>
      <c r="Y106" s="1" t="s">
        <v>52</v>
      </c>
      <c r="Z106" s="1" t="s">
        <v>52</v>
      </c>
      <c r="AA106" s="261"/>
      <c r="AB106" s="1" t="s">
        <v>52</v>
      </c>
    </row>
    <row r="107" spans="1:28" ht="30" customHeight="1">
      <c r="A107" s="244" t="s">
        <v>1922</v>
      </c>
      <c r="B107" s="244" t="s">
        <v>1907</v>
      </c>
      <c r="C107" s="244" t="s">
        <v>1920</v>
      </c>
      <c r="D107" s="259" t="s">
        <v>647</v>
      </c>
      <c r="E107" s="260"/>
      <c r="F107" s="244"/>
      <c r="G107" s="260"/>
      <c r="H107" s="244"/>
      <c r="I107" s="260"/>
      <c r="J107" s="244"/>
      <c r="K107" s="260"/>
      <c r="L107" s="244"/>
      <c r="M107" s="260"/>
      <c r="N107" s="244"/>
      <c r="O107" s="260"/>
      <c r="P107" s="260"/>
      <c r="Q107" s="260"/>
      <c r="R107" s="260"/>
      <c r="S107" s="260"/>
      <c r="T107" s="260"/>
      <c r="U107" s="260"/>
      <c r="V107" s="260"/>
      <c r="W107" s="244" t="s">
        <v>1921</v>
      </c>
      <c r="X107" s="244" t="s">
        <v>52</v>
      </c>
      <c r="Y107" s="1" t="s">
        <v>52</v>
      </c>
      <c r="Z107" s="1" t="s">
        <v>52</v>
      </c>
      <c r="AA107" s="261"/>
      <c r="AB107" s="1" t="s">
        <v>52</v>
      </c>
    </row>
    <row r="108" spans="1:28" ht="30" customHeight="1">
      <c r="A108" s="244" t="s">
        <v>1926</v>
      </c>
      <c r="B108" s="244" t="s">
        <v>1907</v>
      </c>
      <c r="C108" s="244" t="s">
        <v>1924</v>
      </c>
      <c r="D108" s="259" t="s">
        <v>647</v>
      </c>
      <c r="E108" s="260"/>
      <c r="F108" s="244"/>
      <c r="G108" s="260"/>
      <c r="H108" s="244"/>
      <c r="I108" s="260"/>
      <c r="J108" s="244"/>
      <c r="K108" s="260"/>
      <c r="L108" s="244"/>
      <c r="M108" s="260"/>
      <c r="N108" s="244"/>
      <c r="O108" s="260"/>
      <c r="P108" s="260"/>
      <c r="Q108" s="260"/>
      <c r="R108" s="260"/>
      <c r="S108" s="260"/>
      <c r="T108" s="260"/>
      <c r="U108" s="260"/>
      <c r="V108" s="260"/>
      <c r="W108" s="244" t="s">
        <v>1925</v>
      </c>
      <c r="X108" s="244" t="s">
        <v>52</v>
      </c>
      <c r="Y108" s="1" t="s">
        <v>52</v>
      </c>
      <c r="Z108" s="1" t="s">
        <v>52</v>
      </c>
      <c r="AA108" s="261"/>
      <c r="AB108" s="1" t="s">
        <v>52</v>
      </c>
    </row>
    <row r="109" spans="1:28" ht="30" customHeight="1">
      <c r="A109" s="244" t="s">
        <v>1930</v>
      </c>
      <c r="B109" s="244" t="s">
        <v>1907</v>
      </c>
      <c r="C109" s="244" t="s">
        <v>1928</v>
      </c>
      <c r="D109" s="259" t="s">
        <v>647</v>
      </c>
      <c r="E109" s="260"/>
      <c r="F109" s="244"/>
      <c r="G109" s="260"/>
      <c r="H109" s="244"/>
      <c r="I109" s="260"/>
      <c r="J109" s="244"/>
      <c r="K109" s="260"/>
      <c r="L109" s="244"/>
      <c r="M109" s="260"/>
      <c r="N109" s="244"/>
      <c r="O109" s="260"/>
      <c r="P109" s="260"/>
      <c r="Q109" s="260"/>
      <c r="R109" s="260"/>
      <c r="S109" s="260"/>
      <c r="T109" s="260"/>
      <c r="U109" s="260"/>
      <c r="V109" s="260"/>
      <c r="W109" s="244" t="s">
        <v>1929</v>
      </c>
      <c r="X109" s="244" t="s">
        <v>52</v>
      </c>
      <c r="Y109" s="1" t="s">
        <v>52</v>
      </c>
      <c r="Z109" s="1" t="s">
        <v>52</v>
      </c>
      <c r="AA109" s="261"/>
      <c r="AB109" s="1" t="s">
        <v>52</v>
      </c>
    </row>
    <row r="110" spans="1:28" ht="30" customHeight="1">
      <c r="A110" s="244" t="s">
        <v>1938</v>
      </c>
      <c r="B110" s="244" t="s">
        <v>1907</v>
      </c>
      <c r="C110" s="244" t="s">
        <v>1936</v>
      </c>
      <c r="D110" s="259" t="s">
        <v>223</v>
      </c>
      <c r="E110" s="260"/>
      <c r="F110" s="244"/>
      <c r="G110" s="260"/>
      <c r="H110" s="244"/>
      <c r="I110" s="260"/>
      <c r="J110" s="244"/>
      <c r="K110" s="260"/>
      <c r="L110" s="244"/>
      <c r="M110" s="260"/>
      <c r="N110" s="244"/>
      <c r="O110" s="260"/>
      <c r="P110" s="260"/>
      <c r="Q110" s="260"/>
      <c r="R110" s="260"/>
      <c r="S110" s="260"/>
      <c r="T110" s="260"/>
      <c r="U110" s="260"/>
      <c r="V110" s="260"/>
      <c r="W110" s="244" t="s">
        <v>1937</v>
      </c>
      <c r="X110" s="244" t="s">
        <v>52</v>
      </c>
      <c r="Y110" s="1" t="s">
        <v>52</v>
      </c>
      <c r="Z110" s="1" t="s">
        <v>52</v>
      </c>
      <c r="AA110" s="261"/>
      <c r="AB110" s="1" t="s">
        <v>52</v>
      </c>
    </row>
    <row r="111" spans="1:28" ht="30" customHeight="1">
      <c r="A111" s="244" t="s">
        <v>1942</v>
      </c>
      <c r="B111" s="244" t="s">
        <v>1907</v>
      </c>
      <c r="C111" s="244" t="s">
        <v>1940</v>
      </c>
      <c r="D111" s="259" t="s">
        <v>223</v>
      </c>
      <c r="E111" s="260"/>
      <c r="F111" s="244"/>
      <c r="G111" s="260"/>
      <c r="H111" s="244"/>
      <c r="I111" s="260"/>
      <c r="J111" s="244"/>
      <c r="K111" s="260"/>
      <c r="L111" s="244"/>
      <c r="M111" s="260"/>
      <c r="N111" s="244"/>
      <c r="O111" s="260"/>
      <c r="P111" s="260"/>
      <c r="Q111" s="260"/>
      <c r="R111" s="260"/>
      <c r="S111" s="260"/>
      <c r="T111" s="260"/>
      <c r="U111" s="260"/>
      <c r="V111" s="260"/>
      <c r="W111" s="244" t="s">
        <v>1941</v>
      </c>
      <c r="X111" s="244" t="s">
        <v>52</v>
      </c>
      <c r="Y111" s="1" t="s">
        <v>52</v>
      </c>
      <c r="Z111" s="1" t="s">
        <v>52</v>
      </c>
      <c r="AA111" s="261"/>
      <c r="AB111" s="1" t="s">
        <v>52</v>
      </c>
    </row>
    <row r="112" spans="1:28" ht="30" customHeight="1">
      <c r="A112" s="244" t="s">
        <v>2948</v>
      </c>
      <c r="B112" s="244" t="s">
        <v>1907</v>
      </c>
      <c r="C112" s="244" t="s">
        <v>2946</v>
      </c>
      <c r="D112" s="259" t="s">
        <v>76</v>
      </c>
      <c r="E112" s="260"/>
      <c r="F112" s="244"/>
      <c r="G112" s="260"/>
      <c r="H112" s="244"/>
      <c r="I112" s="260"/>
      <c r="J112" s="244"/>
      <c r="K112" s="260"/>
      <c r="L112" s="244"/>
      <c r="M112" s="260"/>
      <c r="N112" s="244"/>
      <c r="O112" s="260"/>
      <c r="P112" s="260"/>
      <c r="Q112" s="260"/>
      <c r="R112" s="260"/>
      <c r="S112" s="260"/>
      <c r="T112" s="260"/>
      <c r="U112" s="260"/>
      <c r="V112" s="260"/>
      <c r="W112" s="244" t="s">
        <v>2947</v>
      </c>
      <c r="X112" s="244" t="s">
        <v>52</v>
      </c>
      <c r="Y112" s="1" t="s">
        <v>52</v>
      </c>
      <c r="Z112" s="1" t="s">
        <v>52</v>
      </c>
      <c r="AA112" s="261"/>
      <c r="AB112" s="1" t="s">
        <v>52</v>
      </c>
    </row>
    <row r="113" spans="1:28" ht="30" customHeight="1">
      <c r="A113" s="244" t="s">
        <v>2246</v>
      </c>
      <c r="B113" s="244" t="s">
        <v>2243</v>
      </c>
      <c r="C113" s="244" t="s">
        <v>2244</v>
      </c>
      <c r="D113" s="259" t="s">
        <v>76</v>
      </c>
      <c r="E113" s="260"/>
      <c r="F113" s="244"/>
      <c r="G113" s="260"/>
      <c r="H113" s="244"/>
      <c r="I113" s="260"/>
      <c r="J113" s="244"/>
      <c r="K113" s="260"/>
      <c r="L113" s="244"/>
      <c r="M113" s="260"/>
      <c r="N113" s="244"/>
      <c r="O113" s="260"/>
      <c r="P113" s="260"/>
      <c r="Q113" s="260"/>
      <c r="R113" s="260"/>
      <c r="S113" s="260"/>
      <c r="T113" s="260"/>
      <c r="U113" s="260"/>
      <c r="V113" s="260"/>
      <c r="W113" s="244" t="s">
        <v>2245</v>
      </c>
      <c r="X113" s="244" t="s">
        <v>52</v>
      </c>
      <c r="Y113" s="1" t="s">
        <v>52</v>
      </c>
      <c r="Z113" s="1" t="s">
        <v>52</v>
      </c>
      <c r="AA113" s="261"/>
      <c r="AB113" s="1" t="s">
        <v>52</v>
      </c>
    </row>
    <row r="114" spans="1:28" ht="30" customHeight="1">
      <c r="A114" s="244" t="s">
        <v>2241</v>
      </c>
      <c r="B114" s="244" t="s">
        <v>2238</v>
      </c>
      <c r="C114" s="244" t="s">
        <v>2239</v>
      </c>
      <c r="D114" s="259" t="s">
        <v>76</v>
      </c>
      <c r="E114" s="260"/>
      <c r="F114" s="244"/>
      <c r="G114" s="260"/>
      <c r="H114" s="244"/>
      <c r="I114" s="260"/>
      <c r="J114" s="244"/>
      <c r="K114" s="260"/>
      <c r="L114" s="244"/>
      <c r="M114" s="260"/>
      <c r="N114" s="244"/>
      <c r="O114" s="260"/>
      <c r="P114" s="260"/>
      <c r="Q114" s="260"/>
      <c r="R114" s="260"/>
      <c r="S114" s="260"/>
      <c r="T114" s="260"/>
      <c r="U114" s="260"/>
      <c r="V114" s="260"/>
      <c r="W114" s="244" t="s">
        <v>2240</v>
      </c>
      <c r="X114" s="244" t="s">
        <v>52</v>
      </c>
      <c r="Y114" s="1" t="s">
        <v>52</v>
      </c>
      <c r="Z114" s="1" t="s">
        <v>52</v>
      </c>
      <c r="AA114" s="261"/>
      <c r="AB114" s="1" t="s">
        <v>52</v>
      </c>
    </row>
    <row r="115" spans="1:28" ht="30" customHeight="1">
      <c r="A115" s="244" t="s">
        <v>2231</v>
      </c>
      <c r="B115" s="244" t="s">
        <v>2228</v>
      </c>
      <c r="C115" s="244" t="s">
        <v>2229</v>
      </c>
      <c r="D115" s="259" t="s">
        <v>76</v>
      </c>
      <c r="E115" s="260"/>
      <c r="F115" s="244"/>
      <c r="G115" s="260"/>
      <c r="H115" s="244"/>
      <c r="I115" s="260"/>
      <c r="J115" s="244"/>
      <c r="K115" s="260"/>
      <c r="L115" s="244"/>
      <c r="M115" s="260"/>
      <c r="N115" s="244"/>
      <c r="O115" s="260"/>
      <c r="P115" s="260"/>
      <c r="Q115" s="260"/>
      <c r="R115" s="260"/>
      <c r="S115" s="260"/>
      <c r="T115" s="260"/>
      <c r="U115" s="260"/>
      <c r="V115" s="260"/>
      <c r="W115" s="244" t="s">
        <v>2230</v>
      </c>
      <c r="X115" s="244" t="s">
        <v>52</v>
      </c>
      <c r="Y115" s="1" t="s">
        <v>52</v>
      </c>
      <c r="Z115" s="1" t="s">
        <v>52</v>
      </c>
      <c r="AA115" s="261"/>
      <c r="AB115" s="1" t="s">
        <v>52</v>
      </c>
    </row>
    <row r="116" spans="1:28" ht="30" customHeight="1">
      <c r="A116" s="244" t="s">
        <v>2236</v>
      </c>
      <c r="B116" s="244" t="s">
        <v>2233</v>
      </c>
      <c r="C116" s="244" t="s">
        <v>2234</v>
      </c>
      <c r="D116" s="259" t="s">
        <v>76</v>
      </c>
      <c r="E116" s="260"/>
      <c r="F116" s="244"/>
      <c r="G116" s="260"/>
      <c r="H116" s="244"/>
      <c r="I116" s="260"/>
      <c r="J116" s="244"/>
      <c r="K116" s="260"/>
      <c r="L116" s="244"/>
      <c r="M116" s="260"/>
      <c r="N116" s="244"/>
      <c r="O116" s="260"/>
      <c r="P116" s="260"/>
      <c r="Q116" s="260"/>
      <c r="R116" s="260"/>
      <c r="S116" s="260"/>
      <c r="T116" s="260"/>
      <c r="U116" s="260"/>
      <c r="V116" s="260"/>
      <c r="W116" s="244" t="s">
        <v>2235</v>
      </c>
      <c r="X116" s="244" t="s">
        <v>52</v>
      </c>
      <c r="Y116" s="1" t="s">
        <v>52</v>
      </c>
      <c r="Z116" s="1" t="s">
        <v>52</v>
      </c>
      <c r="AA116" s="261"/>
      <c r="AB116" s="1" t="s">
        <v>52</v>
      </c>
    </row>
    <row r="117" spans="1:28" ht="30" customHeight="1">
      <c r="A117" s="244" t="s">
        <v>2957</v>
      </c>
      <c r="B117" s="244" t="s">
        <v>2954</v>
      </c>
      <c r="C117" s="244" t="s">
        <v>2955</v>
      </c>
      <c r="D117" s="259" t="s">
        <v>76</v>
      </c>
      <c r="E117" s="260"/>
      <c r="F117" s="244"/>
      <c r="G117" s="260"/>
      <c r="H117" s="244"/>
      <c r="I117" s="260"/>
      <c r="J117" s="244"/>
      <c r="K117" s="260"/>
      <c r="L117" s="244"/>
      <c r="M117" s="260"/>
      <c r="N117" s="244"/>
      <c r="O117" s="260"/>
      <c r="P117" s="260"/>
      <c r="Q117" s="260"/>
      <c r="R117" s="260"/>
      <c r="S117" s="260"/>
      <c r="T117" s="260"/>
      <c r="U117" s="260"/>
      <c r="V117" s="260"/>
      <c r="W117" s="244" t="s">
        <v>2956</v>
      </c>
      <c r="X117" s="244" t="s">
        <v>52</v>
      </c>
      <c r="Y117" s="1" t="s">
        <v>52</v>
      </c>
      <c r="Z117" s="1" t="s">
        <v>52</v>
      </c>
      <c r="AA117" s="261"/>
      <c r="AB117" s="1" t="s">
        <v>52</v>
      </c>
    </row>
    <row r="118" spans="1:28" ht="30" customHeight="1">
      <c r="A118" s="244" t="s">
        <v>2796</v>
      </c>
      <c r="B118" s="244" t="s">
        <v>2787</v>
      </c>
      <c r="C118" s="244" t="s">
        <v>2794</v>
      </c>
      <c r="D118" s="259" t="s">
        <v>82</v>
      </c>
      <c r="E118" s="260"/>
      <c r="F118" s="244"/>
      <c r="G118" s="260"/>
      <c r="H118" s="244"/>
      <c r="I118" s="260"/>
      <c r="J118" s="244"/>
      <c r="K118" s="260"/>
      <c r="L118" s="244"/>
      <c r="M118" s="260"/>
      <c r="N118" s="244"/>
      <c r="O118" s="260"/>
      <c r="P118" s="260"/>
      <c r="Q118" s="260"/>
      <c r="R118" s="260"/>
      <c r="S118" s="260"/>
      <c r="T118" s="260"/>
      <c r="U118" s="260"/>
      <c r="V118" s="260"/>
      <c r="W118" s="244" t="s">
        <v>2795</v>
      </c>
      <c r="X118" s="244" t="s">
        <v>52</v>
      </c>
      <c r="Y118" s="1" t="s">
        <v>52</v>
      </c>
      <c r="Z118" s="1" t="s">
        <v>52</v>
      </c>
      <c r="AA118" s="261"/>
      <c r="AB118" s="1" t="s">
        <v>52</v>
      </c>
    </row>
    <row r="119" spans="1:28" ht="30" customHeight="1">
      <c r="A119" s="244" t="s">
        <v>2790</v>
      </c>
      <c r="B119" s="244" t="s">
        <v>2787</v>
      </c>
      <c r="C119" s="244" t="s">
        <v>2788</v>
      </c>
      <c r="D119" s="259" t="s">
        <v>82</v>
      </c>
      <c r="E119" s="260"/>
      <c r="F119" s="244"/>
      <c r="G119" s="260"/>
      <c r="H119" s="244"/>
      <c r="I119" s="260"/>
      <c r="J119" s="244"/>
      <c r="K119" s="260"/>
      <c r="L119" s="244"/>
      <c r="M119" s="260"/>
      <c r="N119" s="244"/>
      <c r="O119" s="260"/>
      <c r="P119" s="260"/>
      <c r="Q119" s="260"/>
      <c r="R119" s="260"/>
      <c r="S119" s="260"/>
      <c r="T119" s="260"/>
      <c r="U119" s="260"/>
      <c r="V119" s="260"/>
      <c r="W119" s="244" t="s">
        <v>2789</v>
      </c>
      <c r="X119" s="244" t="s">
        <v>52</v>
      </c>
      <c r="Y119" s="1" t="s">
        <v>52</v>
      </c>
      <c r="Z119" s="1" t="s">
        <v>52</v>
      </c>
      <c r="AA119" s="261"/>
      <c r="AB119" s="1" t="s">
        <v>52</v>
      </c>
    </row>
    <row r="120" spans="1:28" ht="30" customHeight="1">
      <c r="A120" s="244" t="s">
        <v>2775</v>
      </c>
      <c r="B120" s="244" t="s">
        <v>2773</v>
      </c>
      <c r="C120" s="244" t="s">
        <v>371</v>
      </c>
      <c r="D120" s="259" t="s">
        <v>82</v>
      </c>
      <c r="E120" s="260"/>
      <c r="F120" s="244"/>
      <c r="G120" s="260"/>
      <c r="H120" s="244"/>
      <c r="I120" s="260"/>
      <c r="J120" s="244"/>
      <c r="K120" s="260"/>
      <c r="L120" s="244"/>
      <c r="M120" s="260"/>
      <c r="N120" s="244"/>
      <c r="O120" s="260"/>
      <c r="P120" s="260"/>
      <c r="Q120" s="260"/>
      <c r="R120" s="260"/>
      <c r="S120" s="260"/>
      <c r="T120" s="260"/>
      <c r="U120" s="260"/>
      <c r="V120" s="260"/>
      <c r="W120" s="244" t="s">
        <v>2774</v>
      </c>
      <c r="X120" s="244" t="s">
        <v>52</v>
      </c>
      <c r="Y120" s="1" t="s">
        <v>52</v>
      </c>
      <c r="Z120" s="1" t="s">
        <v>52</v>
      </c>
      <c r="AA120" s="261"/>
      <c r="AB120" s="1" t="s">
        <v>52</v>
      </c>
    </row>
    <row r="121" spans="1:28" ht="30" customHeight="1">
      <c r="A121" s="244" t="s">
        <v>2316</v>
      </c>
      <c r="B121" s="244" t="s">
        <v>2313</v>
      </c>
      <c r="C121" s="244" t="s">
        <v>2314</v>
      </c>
      <c r="D121" s="259" t="s">
        <v>82</v>
      </c>
      <c r="E121" s="260"/>
      <c r="F121" s="244"/>
      <c r="G121" s="260"/>
      <c r="H121" s="244"/>
      <c r="I121" s="260"/>
      <c r="J121" s="244"/>
      <c r="K121" s="260"/>
      <c r="L121" s="244"/>
      <c r="M121" s="260"/>
      <c r="N121" s="244"/>
      <c r="O121" s="260"/>
      <c r="P121" s="260"/>
      <c r="Q121" s="260"/>
      <c r="R121" s="260"/>
      <c r="S121" s="260"/>
      <c r="T121" s="260"/>
      <c r="U121" s="260"/>
      <c r="V121" s="260"/>
      <c r="W121" s="244" t="s">
        <v>2315</v>
      </c>
      <c r="X121" s="244" t="s">
        <v>3388</v>
      </c>
      <c r="Y121" s="1" t="s">
        <v>52</v>
      </c>
      <c r="Z121" s="1" t="s">
        <v>52</v>
      </c>
      <c r="AA121" s="261"/>
      <c r="AB121" s="1" t="s">
        <v>52</v>
      </c>
    </row>
    <row r="122" spans="1:28" ht="30" customHeight="1">
      <c r="A122" s="244" t="s">
        <v>639</v>
      </c>
      <c r="B122" s="244" t="s">
        <v>635</v>
      </c>
      <c r="C122" s="244" t="s">
        <v>636</v>
      </c>
      <c r="D122" s="259" t="s">
        <v>637</v>
      </c>
      <c r="E122" s="260"/>
      <c r="F122" s="244"/>
      <c r="G122" s="260"/>
      <c r="H122" s="244"/>
      <c r="I122" s="260"/>
      <c r="J122" s="244"/>
      <c r="K122" s="260"/>
      <c r="L122" s="244"/>
      <c r="M122" s="260"/>
      <c r="N122" s="244"/>
      <c r="O122" s="260"/>
      <c r="P122" s="260"/>
      <c r="Q122" s="260"/>
      <c r="R122" s="260"/>
      <c r="S122" s="260"/>
      <c r="T122" s="260"/>
      <c r="U122" s="260"/>
      <c r="V122" s="260"/>
      <c r="W122" s="244" t="s">
        <v>638</v>
      </c>
      <c r="X122" s="244" t="s">
        <v>52</v>
      </c>
      <c r="Y122" s="1" t="s">
        <v>52</v>
      </c>
      <c r="Z122" s="1" t="s">
        <v>52</v>
      </c>
      <c r="AA122" s="261"/>
      <c r="AB122" s="1" t="s">
        <v>52</v>
      </c>
    </row>
    <row r="123" spans="1:28" ht="30" customHeight="1">
      <c r="A123" s="244" t="s">
        <v>643</v>
      </c>
      <c r="B123" s="244" t="s">
        <v>635</v>
      </c>
      <c r="C123" s="244" t="s">
        <v>641</v>
      </c>
      <c r="D123" s="259" t="s">
        <v>637</v>
      </c>
      <c r="E123" s="260"/>
      <c r="F123" s="244"/>
      <c r="G123" s="260"/>
      <c r="H123" s="244"/>
      <c r="I123" s="260"/>
      <c r="J123" s="244"/>
      <c r="K123" s="260"/>
      <c r="L123" s="244"/>
      <c r="M123" s="260"/>
      <c r="N123" s="244"/>
      <c r="O123" s="260"/>
      <c r="P123" s="260"/>
      <c r="Q123" s="260"/>
      <c r="R123" s="260"/>
      <c r="S123" s="260"/>
      <c r="T123" s="260"/>
      <c r="U123" s="260"/>
      <c r="V123" s="260"/>
      <c r="W123" s="244" t="s">
        <v>642</v>
      </c>
      <c r="X123" s="244" t="s">
        <v>52</v>
      </c>
      <c r="Y123" s="1" t="s">
        <v>52</v>
      </c>
      <c r="Z123" s="1" t="s">
        <v>52</v>
      </c>
      <c r="AA123" s="261"/>
      <c r="AB123" s="1" t="s">
        <v>52</v>
      </c>
    </row>
    <row r="124" spans="1:28" ht="30" customHeight="1">
      <c r="A124" s="244" t="s">
        <v>2363</v>
      </c>
      <c r="B124" s="244" t="s">
        <v>2360</v>
      </c>
      <c r="C124" s="244" t="s">
        <v>2361</v>
      </c>
      <c r="D124" s="259" t="s">
        <v>82</v>
      </c>
      <c r="E124" s="260"/>
      <c r="F124" s="244"/>
      <c r="G124" s="260"/>
      <c r="H124" s="244"/>
      <c r="I124" s="260"/>
      <c r="J124" s="244"/>
      <c r="K124" s="260"/>
      <c r="L124" s="244"/>
      <c r="M124" s="260"/>
      <c r="N124" s="244"/>
      <c r="O124" s="260"/>
      <c r="P124" s="260"/>
      <c r="Q124" s="260"/>
      <c r="R124" s="260"/>
      <c r="S124" s="260"/>
      <c r="T124" s="260"/>
      <c r="U124" s="260"/>
      <c r="V124" s="260"/>
      <c r="W124" s="244" t="s">
        <v>2362</v>
      </c>
      <c r="X124" s="244" t="s">
        <v>3388</v>
      </c>
      <c r="Y124" s="1" t="s">
        <v>52</v>
      </c>
      <c r="Z124" s="1" t="s">
        <v>52</v>
      </c>
      <c r="AA124" s="261"/>
      <c r="AB124" s="1" t="s">
        <v>52</v>
      </c>
    </row>
    <row r="125" spans="1:28" ht="30" customHeight="1">
      <c r="A125" s="244" t="s">
        <v>2373</v>
      </c>
      <c r="B125" s="244" t="s">
        <v>2370</v>
      </c>
      <c r="C125" s="244" t="s">
        <v>2371</v>
      </c>
      <c r="D125" s="259" t="s">
        <v>82</v>
      </c>
      <c r="E125" s="260"/>
      <c r="F125" s="244"/>
      <c r="G125" s="260"/>
      <c r="H125" s="244"/>
      <c r="I125" s="260"/>
      <c r="J125" s="244"/>
      <c r="K125" s="260"/>
      <c r="L125" s="244"/>
      <c r="M125" s="260"/>
      <c r="N125" s="244"/>
      <c r="O125" s="260"/>
      <c r="P125" s="260"/>
      <c r="Q125" s="260"/>
      <c r="R125" s="260"/>
      <c r="S125" s="260"/>
      <c r="T125" s="260"/>
      <c r="U125" s="260"/>
      <c r="V125" s="260"/>
      <c r="W125" s="244" t="s">
        <v>2372</v>
      </c>
      <c r="X125" s="244" t="s">
        <v>3388</v>
      </c>
      <c r="Y125" s="1" t="s">
        <v>52</v>
      </c>
      <c r="Z125" s="1" t="s">
        <v>52</v>
      </c>
      <c r="AA125" s="261"/>
      <c r="AB125" s="1" t="s">
        <v>52</v>
      </c>
    </row>
    <row r="126" spans="1:28" ht="30" customHeight="1">
      <c r="A126" s="244" t="s">
        <v>1950</v>
      </c>
      <c r="B126" s="244" t="s">
        <v>1947</v>
      </c>
      <c r="C126" s="244" t="s">
        <v>1948</v>
      </c>
      <c r="D126" s="259" t="s">
        <v>647</v>
      </c>
      <c r="E126" s="260"/>
      <c r="F126" s="244"/>
      <c r="G126" s="260"/>
      <c r="H126" s="244"/>
      <c r="I126" s="260"/>
      <c r="J126" s="244"/>
      <c r="K126" s="260"/>
      <c r="L126" s="244"/>
      <c r="M126" s="260"/>
      <c r="N126" s="244"/>
      <c r="O126" s="260"/>
      <c r="P126" s="260"/>
      <c r="Q126" s="260"/>
      <c r="R126" s="260"/>
      <c r="S126" s="260"/>
      <c r="T126" s="260"/>
      <c r="U126" s="260"/>
      <c r="V126" s="260"/>
      <c r="W126" s="244" t="s">
        <v>1949</v>
      </c>
      <c r="X126" s="244" t="s">
        <v>52</v>
      </c>
      <c r="Y126" s="1" t="s">
        <v>52</v>
      </c>
      <c r="Z126" s="1" t="s">
        <v>52</v>
      </c>
      <c r="AA126" s="261"/>
      <c r="AB126" s="1" t="s">
        <v>52</v>
      </c>
    </row>
    <row r="127" spans="1:28" ht="30" customHeight="1">
      <c r="A127" s="244" t="s">
        <v>1959</v>
      </c>
      <c r="B127" s="244" t="s">
        <v>1947</v>
      </c>
      <c r="C127" s="244" t="s">
        <v>470</v>
      </c>
      <c r="D127" s="259" t="s">
        <v>647</v>
      </c>
      <c r="E127" s="260"/>
      <c r="F127" s="244"/>
      <c r="G127" s="260"/>
      <c r="H127" s="244"/>
      <c r="I127" s="260"/>
      <c r="J127" s="244"/>
      <c r="K127" s="260"/>
      <c r="L127" s="244"/>
      <c r="M127" s="260"/>
      <c r="N127" s="244"/>
      <c r="O127" s="260"/>
      <c r="P127" s="260"/>
      <c r="Q127" s="260"/>
      <c r="R127" s="260"/>
      <c r="S127" s="260"/>
      <c r="T127" s="260"/>
      <c r="U127" s="260"/>
      <c r="V127" s="260"/>
      <c r="W127" s="244" t="s">
        <v>1958</v>
      </c>
      <c r="X127" s="244" t="s">
        <v>52</v>
      </c>
      <c r="Y127" s="1" t="s">
        <v>52</v>
      </c>
      <c r="Z127" s="1" t="s">
        <v>52</v>
      </c>
      <c r="AA127" s="261"/>
      <c r="AB127" s="1" t="s">
        <v>52</v>
      </c>
    </row>
    <row r="128" spans="1:28" ht="30" customHeight="1">
      <c r="A128" s="244" t="s">
        <v>2352</v>
      </c>
      <c r="B128" s="244" t="s">
        <v>2349</v>
      </c>
      <c r="C128" s="244" t="s">
        <v>2350</v>
      </c>
      <c r="D128" s="259" t="s">
        <v>82</v>
      </c>
      <c r="E128" s="260"/>
      <c r="F128" s="244"/>
      <c r="G128" s="260"/>
      <c r="H128" s="244"/>
      <c r="I128" s="260"/>
      <c r="J128" s="244"/>
      <c r="K128" s="260"/>
      <c r="L128" s="244"/>
      <c r="M128" s="260"/>
      <c r="N128" s="244"/>
      <c r="O128" s="260"/>
      <c r="P128" s="260"/>
      <c r="Q128" s="260"/>
      <c r="R128" s="260"/>
      <c r="S128" s="260"/>
      <c r="T128" s="260"/>
      <c r="U128" s="260"/>
      <c r="V128" s="260"/>
      <c r="W128" s="244" t="s">
        <v>3539</v>
      </c>
      <c r="X128" s="244" t="s">
        <v>52</v>
      </c>
      <c r="Y128" s="1" t="s">
        <v>52</v>
      </c>
      <c r="Z128" s="1" t="s">
        <v>52</v>
      </c>
      <c r="AA128" s="261"/>
      <c r="AB128" s="1" t="s">
        <v>52</v>
      </c>
    </row>
    <row r="129" spans="1:28" ht="30" customHeight="1">
      <c r="A129" s="244" t="s">
        <v>2357</v>
      </c>
      <c r="B129" s="244" t="s">
        <v>2349</v>
      </c>
      <c r="C129" s="244" t="s">
        <v>2355</v>
      </c>
      <c r="D129" s="259" t="s">
        <v>82</v>
      </c>
      <c r="E129" s="260"/>
      <c r="F129" s="244"/>
      <c r="G129" s="260"/>
      <c r="H129" s="244"/>
      <c r="I129" s="260"/>
      <c r="J129" s="244"/>
      <c r="K129" s="260"/>
      <c r="L129" s="244"/>
      <c r="M129" s="260"/>
      <c r="N129" s="244"/>
      <c r="O129" s="260"/>
      <c r="P129" s="260"/>
      <c r="Q129" s="260"/>
      <c r="R129" s="260"/>
      <c r="S129" s="260"/>
      <c r="T129" s="260"/>
      <c r="U129" s="260"/>
      <c r="V129" s="260"/>
      <c r="W129" s="244" t="s">
        <v>2356</v>
      </c>
      <c r="X129" s="244" t="s">
        <v>52</v>
      </c>
      <c r="Y129" s="1" t="s">
        <v>52</v>
      </c>
      <c r="Z129" s="1" t="s">
        <v>52</v>
      </c>
      <c r="AA129" s="261"/>
      <c r="AB129" s="1" t="s">
        <v>52</v>
      </c>
    </row>
    <row r="130" spans="1:28" ht="30" customHeight="1">
      <c r="A130" s="244" t="s">
        <v>633</v>
      </c>
      <c r="B130" s="244" t="s">
        <v>630</v>
      </c>
      <c r="C130" s="244" t="s">
        <v>631</v>
      </c>
      <c r="D130" s="259" t="s">
        <v>76</v>
      </c>
      <c r="E130" s="260"/>
      <c r="F130" s="244"/>
      <c r="G130" s="260"/>
      <c r="H130" s="244"/>
      <c r="I130" s="260"/>
      <c r="J130" s="244"/>
      <c r="K130" s="260"/>
      <c r="L130" s="244"/>
      <c r="M130" s="260"/>
      <c r="N130" s="244"/>
      <c r="O130" s="260"/>
      <c r="P130" s="260"/>
      <c r="Q130" s="260"/>
      <c r="R130" s="260"/>
      <c r="S130" s="260"/>
      <c r="T130" s="260"/>
      <c r="U130" s="260"/>
      <c r="V130" s="260"/>
      <c r="W130" s="244" t="s">
        <v>632</v>
      </c>
      <c r="X130" s="244" t="s">
        <v>52</v>
      </c>
      <c r="Y130" s="1" t="s">
        <v>52</v>
      </c>
      <c r="Z130" s="1" t="s">
        <v>52</v>
      </c>
      <c r="AA130" s="261"/>
      <c r="AB130" s="1" t="s">
        <v>52</v>
      </c>
    </row>
    <row r="131" spans="1:28" ht="30" customHeight="1">
      <c r="A131" s="244" t="s">
        <v>698</v>
      </c>
      <c r="B131" s="244" t="s">
        <v>695</v>
      </c>
      <c r="C131" s="244" t="s">
        <v>696</v>
      </c>
      <c r="D131" s="259" t="s">
        <v>82</v>
      </c>
      <c r="E131" s="260"/>
      <c r="F131" s="244"/>
      <c r="G131" s="260"/>
      <c r="H131" s="244"/>
      <c r="I131" s="260"/>
      <c r="J131" s="244"/>
      <c r="K131" s="260"/>
      <c r="L131" s="244"/>
      <c r="M131" s="260"/>
      <c r="N131" s="244"/>
      <c r="O131" s="260"/>
      <c r="P131" s="260"/>
      <c r="Q131" s="260"/>
      <c r="R131" s="260"/>
      <c r="S131" s="260"/>
      <c r="T131" s="260"/>
      <c r="U131" s="260"/>
      <c r="V131" s="260"/>
      <c r="W131" s="244" t="s">
        <v>697</v>
      </c>
      <c r="X131" s="244" t="s">
        <v>52</v>
      </c>
      <c r="Y131" s="1" t="s">
        <v>52</v>
      </c>
      <c r="Z131" s="1" t="s">
        <v>52</v>
      </c>
      <c r="AA131" s="261"/>
      <c r="AB131" s="1" t="s">
        <v>52</v>
      </c>
    </row>
    <row r="132" spans="1:28" ht="30" customHeight="1">
      <c r="A132" s="244" t="s">
        <v>2564</v>
      </c>
      <c r="B132" s="244" t="s">
        <v>279</v>
      </c>
      <c r="C132" s="244" t="s">
        <v>2562</v>
      </c>
      <c r="D132" s="259" t="s">
        <v>223</v>
      </c>
      <c r="E132" s="260"/>
      <c r="F132" s="244"/>
      <c r="G132" s="260"/>
      <c r="H132" s="244"/>
      <c r="I132" s="260"/>
      <c r="J132" s="244"/>
      <c r="K132" s="260"/>
      <c r="L132" s="244"/>
      <c r="M132" s="260"/>
      <c r="N132" s="244"/>
      <c r="O132" s="260"/>
      <c r="P132" s="260"/>
      <c r="Q132" s="260"/>
      <c r="R132" s="260"/>
      <c r="S132" s="260"/>
      <c r="T132" s="260"/>
      <c r="U132" s="260"/>
      <c r="V132" s="260"/>
      <c r="W132" s="244" t="s">
        <v>2563</v>
      </c>
      <c r="X132" s="244" t="s">
        <v>52</v>
      </c>
      <c r="Y132" s="1" t="s">
        <v>52</v>
      </c>
      <c r="Z132" s="1" t="s">
        <v>52</v>
      </c>
      <c r="AA132" s="261"/>
      <c r="AB132" s="1" t="s">
        <v>52</v>
      </c>
    </row>
    <row r="133" spans="1:28" ht="30" customHeight="1">
      <c r="A133" s="244" t="s">
        <v>907</v>
      </c>
      <c r="B133" s="244" t="s">
        <v>905</v>
      </c>
      <c r="C133" s="244" t="s">
        <v>3597</v>
      </c>
      <c r="D133" s="259" t="s">
        <v>82</v>
      </c>
      <c r="E133" s="260"/>
      <c r="F133" s="244"/>
      <c r="G133" s="260"/>
      <c r="H133" s="244"/>
      <c r="I133" s="260"/>
      <c r="J133" s="244"/>
      <c r="K133" s="260"/>
      <c r="L133" s="244"/>
      <c r="M133" s="260"/>
      <c r="N133" s="244"/>
      <c r="O133" s="260"/>
      <c r="P133" s="260"/>
      <c r="Q133" s="260"/>
      <c r="R133" s="260"/>
      <c r="S133" s="260"/>
      <c r="T133" s="260"/>
      <c r="U133" s="260"/>
      <c r="V133" s="260"/>
      <c r="W133" s="244" t="s">
        <v>906</v>
      </c>
      <c r="X133" s="244" t="s">
        <v>52</v>
      </c>
      <c r="Y133" s="1" t="s">
        <v>52</v>
      </c>
      <c r="Z133" s="1" t="s">
        <v>52</v>
      </c>
      <c r="AA133" s="261"/>
      <c r="AB133" s="1" t="s">
        <v>52</v>
      </c>
    </row>
    <row r="134" spans="1:28" ht="30" customHeight="1">
      <c r="A134" s="244" t="s">
        <v>912</v>
      </c>
      <c r="B134" s="244" t="s">
        <v>909</v>
      </c>
      <c r="C134" s="244" t="s">
        <v>3540</v>
      </c>
      <c r="D134" s="259" t="s">
        <v>356</v>
      </c>
      <c r="E134" s="260"/>
      <c r="F134" s="244"/>
      <c r="G134" s="260"/>
      <c r="H134" s="244"/>
      <c r="I134" s="260"/>
      <c r="J134" s="244"/>
      <c r="K134" s="260"/>
      <c r="L134" s="244"/>
      <c r="M134" s="260"/>
      <c r="N134" s="244"/>
      <c r="O134" s="260"/>
      <c r="P134" s="260"/>
      <c r="Q134" s="260"/>
      <c r="R134" s="260"/>
      <c r="S134" s="260"/>
      <c r="T134" s="260"/>
      <c r="U134" s="260"/>
      <c r="V134" s="260"/>
      <c r="W134" s="244" t="s">
        <v>911</v>
      </c>
      <c r="X134" s="244" t="s">
        <v>52</v>
      </c>
      <c r="Y134" s="1" t="s">
        <v>52</v>
      </c>
      <c r="Z134" s="1" t="s">
        <v>52</v>
      </c>
      <c r="AA134" s="261"/>
      <c r="AB134" s="1" t="s">
        <v>52</v>
      </c>
    </row>
    <row r="135" spans="1:28" ht="30" customHeight="1">
      <c r="A135" s="244" t="s">
        <v>916</v>
      </c>
      <c r="B135" s="244" t="s">
        <v>914</v>
      </c>
      <c r="C135" s="244" t="s">
        <v>3541</v>
      </c>
      <c r="D135" s="259" t="s">
        <v>356</v>
      </c>
      <c r="E135" s="260"/>
      <c r="F135" s="244"/>
      <c r="G135" s="260"/>
      <c r="H135" s="244"/>
      <c r="I135" s="260"/>
      <c r="J135" s="244"/>
      <c r="K135" s="260"/>
      <c r="L135" s="244"/>
      <c r="M135" s="260"/>
      <c r="N135" s="244"/>
      <c r="O135" s="260"/>
      <c r="P135" s="260"/>
      <c r="Q135" s="260"/>
      <c r="R135" s="260"/>
      <c r="S135" s="260"/>
      <c r="T135" s="260"/>
      <c r="U135" s="260"/>
      <c r="V135" s="260"/>
      <c r="W135" s="244" t="s">
        <v>915</v>
      </c>
      <c r="X135" s="244" t="s">
        <v>52</v>
      </c>
      <c r="Y135" s="1" t="s">
        <v>52</v>
      </c>
      <c r="Z135" s="1" t="s">
        <v>52</v>
      </c>
      <c r="AA135" s="261"/>
      <c r="AB135" s="1" t="s">
        <v>52</v>
      </c>
    </row>
    <row r="136" spans="1:28" ht="30" customHeight="1">
      <c r="A136" s="244" t="s">
        <v>1316</v>
      </c>
      <c r="B136" s="244" t="s">
        <v>1313</v>
      </c>
      <c r="C136" s="244" t="s">
        <v>1314</v>
      </c>
      <c r="D136" s="259" t="s">
        <v>223</v>
      </c>
      <c r="E136" s="260"/>
      <c r="F136" s="244"/>
      <c r="G136" s="260"/>
      <c r="H136" s="244"/>
      <c r="I136" s="260"/>
      <c r="J136" s="244"/>
      <c r="K136" s="260"/>
      <c r="L136" s="244"/>
      <c r="M136" s="260"/>
      <c r="N136" s="244"/>
      <c r="O136" s="260"/>
      <c r="P136" s="260"/>
      <c r="Q136" s="260"/>
      <c r="R136" s="260"/>
      <c r="S136" s="260"/>
      <c r="T136" s="260"/>
      <c r="U136" s="260"/>
      <c r="V136" s="260"/>
      <c r="W136" s="244" t="s">
        <v>1315</v>
      </c>
      <c r="X136" s="244" t="s">
        <v>52</v>
      </c>
      <c r="Y136" s="1" t="s">
        <v>52</v>
      </c>
      <c r="Z136" s="1" t="s">
        <v>52</v>
      </c>
      <c r="AA136" s="261"/>
      <c r="AB136" s="1" t="s">
        <v>52</v>
      </c>
    </row>
    <row r="137" spans="1:28" ht="30" customHeight="1">
      <c r="A137" s="244" t="s">
        <v>1320</v>
      </c>
      <c r="B137" s="244" t="s">
        <v>1313</v>
      </c>
      <c r="C137" s="244" t="s">
        <v>1318</v>
      </c>
      <c r="D137" s="259" t="s">
        <v>223</v>
      </c>
      <c r="E137" s="260"/>
      <c r="F137" s="244"/>
      <c r="G137" s="260"/>
      <c r="H137" s="244"/>
      <c r="I137" s="260"/>
      <c r="J137" s="244"/>
      <c r="K137" s="260"/>
      <c r="L137" s="244"/>
      <c r="M137" s="260"/>
      <c r="N137" s="244"/>
      <c r="O137" s="260"/>
      <c r="P137" s="260"/>
      <c r="Q137" s="260"/>
      <c r="R137" s="260"/>
      <c r="S137" s="260"/>
      <c r="T137" s="260"/>
      <c r="U137" s="260"/>
      <c r="V137" s="260"/>
      <c r="W137" s="244" t="s">
        <v>1319</v>
      </c>
      <c r="X137" s="244" t="s">
        <v>52</v>
      </c>
      <c r="Y137" s="1" t="s">
        <v>52</v>
      </c>
      <c r="Z137" s="1" t="s">
        <v>52</v>
      </c>
      <c r="AA137" s="261"/>
      <c r="AB137" s="1" t="s">
        <v>52</v>
      </c>
    </row>
    <row r="138" spans="1:28" ht="30" customHeight="1">
      <c r="A138" s="244" t="s">
        <v>1324</v>
      </c>
      <c r="B138" s="244" t="s">
        <v>1313</v>
      </c>
      <c r="C138" s="244" t="s">
        <v>1322</v>
      </c>
      <c r="D138" s="259" t="s">
        <v>223</v>
      </c>
      <c r="E138" s="260"/>
      <c r="F138" s="244"/>
      <c r="G138" s="260"/>
      <c r="H138" s="244"/>
      <c r="I138" s="260"/>
      <c r="J138" s="244"/>
      <c r="K138" s="260"/>
      <c r="L138" s="244"/>
      <c r="M138" s="260"/>
      <c r="N138" s="244"/>
      <c r="O138" s="260"/>
      <c r="P138" s="260"/>
      <c r="Q138" s="260"/>
      <c r="R138" s="260"/>
      <c r="S138" s="260"/>
      <c r="T138" s="260"/>
      <c r="U138" s="260"/>
      <c r="V138" s="260"/>
      <c r="W138" s="244" t="s">
        <v>1323</v>
      </c>
      <c r="X138" s="244" t="s">
        <v>52</v>
      </c>
      <c r="Y138" s="1" t="s">
        <v>52</v>
      </c>
      <c r="Z138" s="1" t="s">
        <v>52</v>
      </c>
      <c r="AA138" s="261"/>
      <c r="AB138" s="1" t="s">
        <v>52</v>
      </c>
    </row>
    <row r="139" spans="1:28" ht="30" customHeight="1">
      <c r="A139" s="244" t="s">
        <v>1332</v>
      </c>
      <c r="B139" s="244" t="s">
        <v>1313</v>
      </c>
      <c r="C139" s="244" t="s">
        <v>1330</v>
      </c>
      <c r="D139" s="259" t="s">
        <v>223</v>
      </c>
      <c r="E139" s="260"/>
      <c r="F139" s="244"/>
      <c r="G139" s="260"/>
      <c r="H139" s="244"/>
      <c r="I139" s="260"/>
      <c r="J139" s="244"/>
      <c r="K139" s="260"/>
      <c r="L139" s="244"/>
      <c r="M139" s="260"/>
      <c r="N139" s="244"/>
      <c r="O139" s="260"/>
      <c r="P139" s="260"/>
      <c r="Q139" s="260"/>
      <c r="R139" s="260"/>
      <c r="S139" s="260"/>
      <c r="T139" s="260"/>
      <c r="U139" s="260"/>
      <c r="V139" s="260"/>
      <c r="W139" s="244" t="s">
        <v>1331</v>
      </c>
      <c r="X139" s="244" t="s">
        <v>52</v>
      </c>
      <c r="Y139" s="1" t="s">
        <v>52</v>
      </c>
      <c r="Z139" s="1" t="s">
        <v>52</v>
      </c>
      <c r="AA139" s="261"/>
      <c r="AB139" s="1" t="s">
        <v>52</v>
      </c>
    </row>
    <row r="140" spans="1:28" ht="30" customHeight="1">
      <c r="A140" s="244" t="s">
        <v>1336</v>
      </c>
      <c r="B140" s="244" t="s">
        <v>1313</v>
      </c>
      <c r="C140" s="244" t="s">
        <v>1334</v>
      </c>
      <c r="D140" s="259" t="s">
        <v>223</v>
      </c>
      <c r="E140" s="260"/>
      <c r="F140" s="244"/>
      <c r="G140" s="260"/>
      <c r="H140" s="244"/>
      <c r="I140" s="260"/>
      <c r="J140" s="244"/>
      <c r="K140" s="260"/>
      <c r="L140" s="244"/>
      <c r="M140" s="260"/>
      <c r="N140" s="244"/>
      <c r="O140" s="260"/>
      <c r="P140" s="260"/>
      <c r="Q140" s="260"/>
      <c r="R140" s="260"/>
      <c r="S140" s="260"/>
      <c r="T140" s="260"/>
      <c r="U140" s="260"/>
      <c r="V140" s="260"/>
      <c r="W140" s="244" t="s">
        <v>1335</v>
      </c>
      <c r="X140" s="244" t="s">
        <v>52</v>
      </c>
      <c r="Y140" s="1" t="s">
        <v>52</v>
      </c>
      <c r="Z140" s="1" t="s">
        <v>52</v>
      </c>
      <c r="AA140" s="261"/>
      <c r="AB140" s="1" t="s">
        <v>52</v>
      </c>
    </row>
    <row r="141" spans="1:28" ht="30" customHeight="1">
      <c r="A141" s="244" t="s">
        <v>1328</v>
      </c>
      <c r="B141" s="244" t="s">
        <v>1313</v>
      </c>
      <c r="C141" s="244" t="s">
        <v>1326</v>
      </c>
      <c r="D141" s="259" t="s">
        <v>223</v>
      </c>
      <c r="E141" s="260"/>
      <c r="F141" s="244"/>
      <c r="G141" s="260"/>
      <c r="H141" s="244"/>
      <c r="I141" s="260"/>
      <c r="J141" s="244"/>
      <c r="K141" s="260"/>
      <c r="L141" s="244"/>
      <c r="M141" s="260"/>
      <c r="N141" s="244"/>
      <c r="O141" s="260"/>
      <c r="P141" s="260"/>
      <c r="Q141" s="260"/>
      <c r="R141" s="260"/>
      <c r="S141" s="260"/>
      <c r="T141" s="260"/>
      <c r="U141" s="260"/>
      <c r="V141" s="260"/>
      <c r="W141" s="244" t="s">
        <v>1327</v>
      </c>
      <c r="X141" s="244" t="s">
        <v>52</v>
      </c>
      <c r="Y141" s="1" t="s">
        <v>52</v>
      </c>
      <c r="Z141" s="1" t="s">
        <v>52</v>
      </c>
      <c r="AA141" s="261"/>
      <c r="AB141" s="1" t="s">
        <v>52</v>
      </c>
    </row>
    <row r="142" spans="1:28" ht="30" customHeight="1">
      <c r="A142" s="244" t="s">
        <v>1340</v>
      </c>
      <c r="B142" s="244" t="s">
        <v>1313</v>
      </c>
      <c r="C142" s="244" t="s">
        <v>1338</v>
      </c>
      <c r="D142" s="259" t="s">
        <v>223</v>
      </c>
      <c r="E142" s="260"/>
      <c r="F142" s="244"/>
      <c r="G142" s="260"/>
      <c r="H142" s="244"/>
      <c r="I142" s="260"/>
      <c r="J142" s="244"/>
      <c r="K142" s="260"/>
      <c r="L142" s="244"/>
      <c r="M142" s="260"/>
      <c r="N142" s="244"/>
      <c r="O142" s="260"/>
      <c r="P142" s="260"/>
      <c r="Q142" s="260"/>
      <c r="R142" s="260"/>
      <c r="S142" s="260"/>
      <c r="T142" s="260"/>
      <c r="U142" s="260"/>
      <c r="V142" s="260"/>
      <c r="W142" s="244" t="s">
        <v>1339</v>
      </c>
      <c r="X142" s="244" t="s">
        <v>52</v>
      </c>
      <c r="Y142" s="1" t="s">
        <v>52</v>
      </c>
      <c r="Z142" s="1" t="s">
        <v>52</v>
      </c>
      <c r="AA142" s="261"/>
      <c r="AB142" s="1" t="s">
        <v>52</v>
      </c>
    </row>
    <row r="143" spans="1:28" ht="30" customHeight="1">
      <c r="A143" s="244" t="s">
        <v>1344</v>
      </c>
      <c r="B143" s="244" t="s">
        <v>1313</v>
      </c>
      <c r="C143" s="244" t="s">
        <v>1342</v>
      </c>
      <c r="D143" s="259" t="s">
        <v>223</v>
      </c>
      <c r="E143" s="260"/>
      <c r="F143" s="244"/>
      <c r="G143" s="260"/>
      <c r="H143" s="244"/>
      <c r="I143" s="260"/>
      <c r="J143" s="244"/>
      <c r="K143" s="260"/>
      <c r="L143" s="244"/>
      <c r="M143" s="260"/>
      <c r="N143" s="244"/>
      <c r="O143" s="260"/>
      <c r="P143" s="260"/>
      <c r="Q143" s="260"/>
      <c r="R143" s="260"/>
      <c r="S143" s="260"/>
      <c r="T143" s="260"/>
      <c r="U143" s="260"/>
      <c r="V143" s="260"/>
      <c r="W143" s="244" t="s">
        <v>1343</v>
      </c>
      <c r="X143" s="244" t="s">
        <v>52</v>
      </c>
      <c r="Y143" s="1" t="s">
        <v>52</v>
      </c>
      <c r="Z143" s="1" t="s">
        <v>52</v>
      </c>
      <c r="AA143" s="261"/>
      <c r="AB143" s="1" t="s">
        <v>52</v>
      </c>
    </row>
    <row r="144" spans="1:28" ht="30" customHeight="1">
      <c r="A144" s="244" t="s">
        <v>1348</v>
      </c>
      <c r="B144" s="244" t="s">
        <v>1313</v>
      </c>
      <c r="C144" s="244" t="s">
        <v>1346</v>
      </c>
      <c r="D144" s="259" t="s">
        <v>386</v>
      </c>
      <c r="E144" s="260"/>
      <c r="F144" s="244"/>
      <c r="G144" s="260"/>
      <c r="H144" s="244"/>
      <c r="I144" s="260"/>
      <c r="J144" s="244"/>
      <c r="K144" s="260"/>
      <c r="L144" s="244"/>
      <c r="M144" s="260"/>
      <c r="N144" s="244"/>
      <c r="O144" s="260"/>
      <c r="P144" s="260"/>
      <c r="Q144" s="260"/>
      <c r="R144" s="260"/>
      <c r="S144" s="260"/>
      <c r="T144" s="260"/>
      <c r="U144" s="260"/>
      <c r="V144" s="260"/>
      <c r="W144" s="244" t="s">
        <v>1347</v>
      </c>
      <c r="X144" s="244" t="s">
        <v>52</v>
      </c>
      <c r="Y144" s="1" t="s">
        <v>52</v>
      </c>
      <c r="Z144" s="1" t="s">
        <v>52</v>
      </c>
      <c r="AA144" s="261"/>
      <c r="AB144" s="1" t="s">
        <v>52</v>
      </c>
    </row>
    <row r="145" spans="1:28" ht="30" customHeight="1">
      <c r="A145" s="244" t="s">
        <v>1256</v>
      </c>
      <c r="B145" s="244" t="s">
        <v>1253</v>
      </c>
      <c r="C145" s="244" t="s">
        <v>1254</v>
      </c>
      <c r="D145" s="259" t="s">
        <v>1255</v>
      </c>
      <c r="E145" s="260"/>
      <c r="F145" s="244"/>
      <c r="G145" s="260"/>
      <c r="H145" s="244"/>
      <c r="I145" s="260"/>
      <c r="J145" s="244"/>
      <c r="K145" s="260"/>
      <c r="L145" s="244"/>
      <c r="M145" s="260"/>
      <c r="N145" s="244"/>
      <c r="O145" s="260"/>
      <c r="P145" s="260"/>
      <c r="Q145" s="260"/>
      <c r="R145" s="260"/>
      <c r="S145" s="260"/>
      <c r="T145" s="260"/>
      <c r="U145" s="260"/>
      <c r="V145" s="260"/>
      <c r="W145" s="244" t="s">
        <v>3389</v>
      </c>
      <c r="X145" s="244" t="s">
        <v>52</v>
      </c>
      <c r="Y145" s="1" t="s">
        <v>52</v>
      </c>
      <c r="Z145" s="1" t="s">
        <v>52</v>
      </c>
      <c r="AA145" s="261"/>
      <c r="AB145" s="1" t="s">
        <v>52</v>
      </c>
    </row>
    <row r="146" spans="1:28" ht="30" customHeight="1">
      <c r="A146" s="244" t="s">
        <v>1260</v>
      </c>
      <c r="B146" s="244" t="s">
        <v>1258</v>
      </c>
      <c r="C146" s="244" t="s">
        <v>1259</v>
      </c>
      <c r="D146" s="259" t="s">
        <v>1255</v>
      </c>
      <c r="E146" s="260"/>
      <c r="F146" s="244"/>
      <c r="G146" s="260"/>
      <c r="H146" s="244"/>
      <c r="I146" s="260"/>
      <c r="J146" s="244"/>
      <c r="K146" s="260"/>
      <c r="L146" s="244"/>
      <c r="M146" s="260"/>
      <c r="N146" s="244"/>
      <c r="O146" s="260"/>
      <c r="P146" s="260"/>
      <c r="Q146" s="260"/>
      <c r="R146" s="260"/>
      <c r="S146" s="260"/>
      <c r="T146" s="260"/>
      <c r="U146" s="260"/>
      <c r="V146" s="260"/>
      <c r="W146" s="244" t="s">
        <v>3390</v>
      </c>
      <c r="X146" s="244" t="s">
        <v>52</v>
      </c>
      <c r="Y146" s="1" t="s">
        <v>52</v>
      </c>
      <c r="Z146" s="1" t="s">
        <v>52</v>
      </c>
      <c r="AA146" s="261"/>
      <c r="AB146" s="1" t="s">
        <v>52</v>
      </c>
    </row>
    <row r="147" spans="1:28" ht="30" customHeight="1">
      <c r="A147" s="244" t="s">
        <v>1264</v>
      </c>
      <c r="B147" s="244" t="s">
        <v>1262</v>
      </c>
      <c r="C147" s="244" t="s">
        <v>1263</v>
      </c>
      <c r="D147" s="259" t="s">
        <v>1255</v>
      </c>
      <c r="E147" s="260"/>
      <c r="F147" s="244"/>
      <c r="G147" s="260"/>
      <c r="H147" s="244"/>
      <c r="I147" s="260"/>
      <c r="J147" s="244"/>
      <c r="K147" s="260"/>
      <c r="L147" s="244"/>
      <c r="M147" s="260"/>
      <c r="N147" s="244"/>
      <c r="O147" s="260"/>
      <c r="P147" s="260"/>
      <c r="Q147" s="260"/>
      <c r="R147" s="260"/>
      <c r="S147" s="260"/>
      <c r="T147" s="260"/>
      <c r="U147" s="260"/>
      <c r="V147" s="260"/>
      <c r="W147" s="244" t="s">
        <v>3391</v>
      </c>
      <c r="X147" s="244" t="s">
        <v>52</v>
      </c>
      <c r="Y147" s="1" t="s">
        <v>52</v>
      </c>
      <c r="Z147" s="1" t="s">
        <v>52</v>
      </c>
      <c r="AA147" s="261"/>
      <c r="AB147" s="1" t="s">
        <v>52</v>
      </c>
    </row>
    <row r="148" spans="1:28" ht="30" customHeight="1">
      <c r="A148" s="244" t="s">
        <v>1267</v>
      </c>
      <c r="B148" s="244" t="s">
        <v>1262</v>
      </c>
      <c r="C148" s="244" t="s">
        <v>1266</v>
      </c>
      <c r="D148" s="259" t="s">
        <v>1255</v>
      </c>
      <c r="E148" s="260"/>
      <c r="F148" s="244"/>
      <c r="G148" s="260"/>
      <c r="H148" s="244"/>
      <c r="I148" s="260"/>
      <c r="J148" s="244"/>
      <c r="K148" s="260"/>
      <c r="L148" s="244"/>
      <c r="M148" s="260"/>
      <c r="N148" s="244"/>
      <c r="O148" s="260"/>
      <c r="P148" s="260"/>
      <c r="Q148" s="260"/>
      <c r="R148" s="260"/>
      <c r="S148" s="260"/>
      <c r="T148" s="260"/>
      <c r="U148" s="260"/>
      <c r="V148" s="260"/>
      <c r="W148" s="244" t="s">
        <v>3392</v>
      </c>
      <c r="X148" s="244" t="s">
        <v>52</v>
      </c>
      <c r="Y148" s="1" t="s">
        <v>52</v>
      </c>
      <c r="Z148" s="1" t="s">
        <v>52</v>
      </c>
      <c r="AA148" s="261"/>
      <c r="AB148" s="1" t="s">
        <v>52</v>
      </c>
    </row>
    <row r="149" spans="1:28" ht="30" customHeight="1">
      <c r="A149" s="244" t="s">
        <v>1270</v>
      </c>
      <c r="B149" s="244" t="s">
        <v>1269</v>
      </c>
      <c r="C149" s="244" t="s">
        <v>1263</v>
      </c>
      <c r="D149" s="259" t="s">
        <v>1255</v>
      </c>
      <c r="E149" s="260"/>
      <c r="F149" s="244"/>
      <c r="G149" s="260"/>
      <c r="H149" s="244"/>
      <c r="I149" s="260"/>
      <c r="J149" s="244"/>
      <c r="K149" s="260"/>
      <c r="L149" s="244"/>
      <c r="M149" s="260"/>
      <c r="N149" s="244"/>
      <c r="O149" s="260"/>
      <c r="P149" s="260"/>
      <c r="Q149" s="260"/>
      <c r="R149" s="260"/>
      <c r="S149" s="260"/>
      <c r="T149" s="260"/>
      <c r="U149" s="260"/>
      <c r="V149" s="260"/>
      <c r="W149" s="244" t="s">
        <v>3393</v>
      </c>
      <c r="X149" s="244" t="s">
        <v>52</v>
      </c>
      <c r="Y149" s="1" t="s">
        <v>52</v>
      </c>
      <c r="Z149" s="1" t="s">
        <v>52</v>
      </c>
      <c r="AA149" s="261"/>
      <c r="AB149" s="1" t="s">
        <v>52</v>
      </c>
    </row>
    <row r="150" spans="1:28" ht="30" customHeight="1">
      <c r="A150" s="244" t="s">
        <v>1273</v>
      </c>
      <c r="B150" s="244" t="s">
        <v>1269</v>
      </c>
      <c r="C150" s="244" t="s">
        <v>1272</v>
      </c>
      <c r="D150" s="259" t="s">
        <v>1255</v>
      </c>
      <c r="E150" s="260"/>
      <c r="F150" s="244"/>
      <c r="G150" s="260"/>
      <c r="H150" s="244"/>
      <c r="I150" s="260"/>
      <c r="J150" s="244"/>
      <c r="K150" s="260"/>
      <c r="L150" s="244"/>
      <c r="M150" s="260"/>
      <c r="N150" s="244"/>
      <c r="O150" s="260"/>
      <c r="P150" s="260"/>
      <c r="Q150" s="260"/>
      <c r="R150" s="260"/>
      <c r="S150" s="260"/>
      <c r="T150" s="260"/>
      <c r="U150" s="260"/>
      <c r="V150" s="260"/>
      <c r="W150" s="244" t="s">
        <v>3394</v>
      </c>
      <c r="X150" s="244" t="s">
        <v>52</v>
      </c>
      <c r="Y150" s="1" t="s">
        <v>52</v>
      </c>
      <c r="Z150" s="1" t="s">
        <v>52</v>
      </c>
      <c r="AA150" s="261"/>
      <c r="AB150" s="1" t="s">
        <v>52</v>
      </c>
    </row>
    <row r="151" spans="1:28" ht="30" customHeight="1">
      <c r="A151" s="244" t="s">
        <v>1280</v>
      </c>
      <c r="B151" s="244" t="s">
        <v>1278</v>
      </c>
      <c r="C151" s="244" t="s">
        <v>1279</v>
      </c>
      <c r="D151" s="259" t="s">
        <v>223</v>
      </c>
      <c r="E151" s="260"/>
      <c r="F151" s="244"/>
      <c r="G151" s="260"/>
      <c r="H151" s="244"/>
      <c r="I151" s="260"/>
      <c r="J151" s="244"/>
      <c r="K151" s="260"/>
      <c r="L151" s="244"/>
      <c r="M151" s="260"/>
      <c r="N151" s="244"/>
      <c r="O151" s="260"/>
      <c r="P151" s="260"/>
      <c r="Q151" s="260"/>
      <c r="R151" s="260"/>
      <c r="S151" s="260"/>
      <c r="T151" s="260"/>
      <c r="U151" s="260"/>
      <c r="V151" s="260"/>
      <c r="W151" s="244" t="s">
        <v>3395</v>
      </c>
      <c r="X151" s="244" t="s">
        <v>52</v>
      </c>
      <c r="Y151" s="1" t="s">
        <v>52</v>
      </c>
      <c r="Z151" s="1" t="s">
        <v>52</v>
      </c>
      <c r="AA151" s="261"/>
      <c r="AB151" s="1" t="s">
        <v>52</v>
      </c>
    </row>
    <row r="152" spans="1:28" ht="30" customHeight="1">
      <c r="A152" s="244" t="s">
        <v>1291</v>
      </c>
      <c r="B152" s="244" t="s">
        <v>1289</v>
      </c>
      <c r="C152" s="244" t="s">
        <v>1290</v>
      </c>
      <c r="D152" s="259" t="s">
        <v>223</v>
      </c>
      <c r="E152" s="260"/>
      <c r="F152" s="244"/>
      <c r="G152" s="260"/>
      <c r="H152" s="244"/>
      <c r="I152" s="260"/>
      <c r="J152" s="244"/>
      <c r="K152" s="260"/>
      <c r="L152" s="244"/>
      <c r="M152" s="260"/>
      <c r="N152" s="244"/>
      <c r="O152" s="260"/>
      <c r="P152" s="260"/>
      <c r="Q152" s="260"/>
      <c r="R152" s="260"/>
      <c r="S152" s="260"/>
      <c r="T152" s="260"/>
      <c r="U152" s="260"/>
      <c r="V152" s="260"/>
      <c r="W152" s="244" t="s">
        <v>3396</v>
      </c>
      <c r="X152" s="244" t="s">
        <v>52</v>
      </c>
      <c r="Y152" s="1" t="s">
        <v>52</v>
      </c>
      <c r="Z152" s="1" t="s">
        <v>52</v>
      </c>
      <c r="AA152" s="261"/>
      <c r="AB152" s="1" t="s">
        <v>52</v>
      </c>
    </row>
    <row r="153" spans="1:28" ht="30" customHeight="1">
      <c r="A153" s="244" t="s">
        <v>1284</v>
      </c>
      <c r="B153" s="244" t="s">
        <v>1282</v>
      </c>
      <c r="C153" s="244" t="s">
        <v>1283</v>
      </c>
      <c r="D153" s="259" t="s">
        <v>252</v>
      </c>
      <c r="E153" s="260"/>
      <c r="F153" s="244"/>
      <c r="G153" s="260"/>
      <c r="H153" s="244"/>
      <c r="I153" s="260"/>
      <c r="J153" s="244"/>
      <c r="K153" s="260"/>
      <c r="L153" s="244"/>
      <c r="M153" s="260"/>
      <c r="N153" s="244"/>
      <c r="O153" s="260"/>
      <c r="P153" s="260"/>
      <c r="Q153" s="260"/>
      <c r="R153" s="260"/>
      <c r="S153" s="260"/>
      <c r="T153" s="260"/>
      <c r="U153" s="260"/>
      <c r="V153" s="260"/>
      <c r="W153" s="244" t="s">
        <v>3397</v>
      </c>
      <c r="X153" s="244" t="s">
        <v>52</v>
      </c>
      <c r="Y153" s="1" t="s">
        <v>52</v>
      </c>
      <c r="Z153" s="1" t="s">
        <v>52</v>
      </c>
      <c r="AA153" s="261"/>
      <c r="AB153" s="1" t="s">
        <v>52</v>
      </c>
    </row>
    <row r="154" spans="1:28" ht="30" customHeight="1">
      <c r="A154" s="244" t="s">
        <v>1448</v>
      </c>
      <c r="B154" s="244" t="s">
        <v>1445</v>
      </c>
      <c r="C154" s="244" t="s">
        <v>1446</v>
      </c>
      <c r="D154" s="259" t="s">
        <v>252</v>
      </c>
      <c r="E154" s="260"/>
      <c r="F154" s="244"/>
      <c r="G154" s="260"/>
      <c r="H154" s="244"/>
      <c r="I154" s="260"/>
      <c r="J154" s="244"/>
      <c r="K154" s="260"/>
      <c r="L154" s="244"/>
      <c r="M154" s="260"/>
      <c r="N154" s="244"/>
      <c r="O154" s="260"/>
      <c r="P154" s="260"/>
      <c r="Q154" s="260"/>
      <c r="R154" s="260"/>
      <c r="S154" s="260"/>
      <c r="T154" s="260"/>
      <c r="U154" s="260"/>
      <c r="V154" s="260"/>
      <c r="W154" s="244" t="s">
        <v>1447</v>
      </c>
      <c r="X154" s="244" t="s">
        <v>52</v>
      </c>
      <c r="Y154" s="1" t="s">
        <v>52</v>
      </c>
      <c r="Z154" s="1" t="s">
        <v>52</v>
      </c>
      <c r="AA154" s="261"/>
      <c r="AB154" s="1" t="s">
        <v>52</v>
      </c>
    </row>
    <row r="155" spans="1:28" ht="30" customHeight="1">
      <c r="A155" s="244" t="s">
        <v>1452</v>
      </c>
      <c r="B155" s="244" t="s">
        <v>1445</v>
      </c>
      <c r="C155" s="244" t="s">
        <v>1450</v>
      </c>
      <c r="D155" s="259" t="s">
        <v>252</v>
      </c>
      <c r="E155" s="260"/>
      <c r="F155" s="244"/>
      <c r="G155" s="260"/>
      <c r="H155" s="244"/>
      <c r="I155" s="260"/>
      <c r="J155" s="244"/>
      <c r="K155" s="260"/>
      <c r="L155" s="244"/>
      <c r="M155" s="260"/>
      <c r="N155" s="244"/>
      <c r="O155" s="260"/>
      <c r="P155" s="260"/>
      <c r="Q155" s="260"/>
      <c r="R155" s="260"/>
      <c r="S155" s="260"/>
      <c r="T155" s="260"/>
      <c r="U155" s="260"/>
      <c r="V155" s="260"/>
      <c r="W155" s="244" t="s">
        <v>1451</v>
      </c>
      <c r="X155" s="244" t="s">
        <v>52</v>
      </c>
      <c r="Y155" s="1" t="s">
        <v>52</v>
      </c>
      <c r="Z155" s="1" t="s">
        <v>52</v>
      </c>
      <c r="AA155" s="261"/>
      <c r="AB155" s="1" t="s">
        <v>52</v>
      </c>
    </row>
    <row r="156" spans="1:28" ht="30" customHeight="1">
      <c r="A156" s="244" t="s">
        <v>1359</v>
      </c>
      <c r="B156" s="244" t="s">
        <v>1357</v>
      </c>
      <c r="C156" s="244" t="s">
        <v>1358</v>
      </c>
      <c r="D156" s="259" t="s">
        <v>223</v>
      </c>
      <c r="E156" s="260"/>
      <c r="F156" s="244"/>
      <c r="G156" s="260"/>
      <c r="H156" s="244"/>
      <c r="I156" s="260"/>
      <c r="J156" s="244"/>
      <c r="K156" s="260"/>
      <c r="L156" s="244"/>
      <c r="M156" s="260"/>
      <c r="N156" s="244"/>
      <c r="O156" s="260"/>
      <c r="P156" s="260"/>
      <c r="Q156" s="260"/>
      <c r="R156" s="260"/>
      <c r="S156" s="260"/>
      <c r="T156" s="260"/>
      <c r="U156" s="260"/>
      <c r="V156" s="260"/>
      <c r="W156" s="244" t="s">
        <v>3398</v>
      </c>
      <c r="X156" s="244" t="s">
        <v>52</v>
      </c>
      <c r="Y156" s="1" t="s">
        <v>52</v>
      </c>
      <c r="Z156" s="1" t="s">
        <v>52</v>
      </c>
      <c r="AA156" s="261"/>
      <c r="AB156" s="1" t="s">
        <v>52</v>
      </c>
    </row>
    <row r="157" spans="1:28" ht="30" customHeight="1">
      <c r="A157" s="244" t="s">
        <v>1379</v>
      </c>
      <c r="B157" s="244" t="s">
        <v>1357</v>
      </c>
      <c r="C157" s="244" t="s">
        <v>1378</v>
      </c>
      <c r="D157" s="259" t="s">
        <v>223</v>
      </c>
      <c r="E157" s="260"/>
      <c r="F157" s="244"/>
      <c r="G157" s="260"/>
      <c r="H157" s="244"/>
      <c r="I157" s="260"/>
      <c r="J157" s="244"/>
      <c r="K157" s="260"/>
      <c r="L157" s="244"/>
      <c r="M157" s="260"/>
      <c r="N157" s="244"/>
      <c r="O157" s="260"/>
      <c r="P157" s="260"/>
      <c r="Q157" s="260"/>
      <c r="R157" s="260"/>
      <c r="S157" s="260"/>
      <c r="T157" s="260"/>
      <c r="U157" s="260"/>
      <c r="V157" s="260"/>
      <c r="W157" s="244" t="s">
        <v>3399</v>
      </c>
      <c r="X157" s="244" t="s">
        <v>52</v>
      </c>
      <c r="Y157" s="1" t="s">
        <v>52</v>
      </c>
      <c r="Z157" s="1" t="s">
        <v>52</v>
      </c>
      <c r="AA157" s="261"/>
      <c r="AB157" s="1" t="s">
        <v>52</v>
      </c>
    </row>
    <row r="158" spans="1:28" ht="30" customHeight="1">
      <c r="A158" s="244" t="s">
        <v>1492</v>
      </c>
      <c r="B158" s="244" t="s">
        <v>1488</v>
      </c>
      <c r="C158" s="244" t="s">
        <v>1489</v>
      </c>
      <c r="D158" s="259" t="s">
        <v>1490</v>
      </c>
      <c r="E158" s="260"/>
      <c r="F158" s="244"/>
      <c r="G158" s="260"/>
      <c r="H158" s="244"/>
      <c r="I158" s="260"/>
      <c r="J158" s="244"/>
      <c r="K158" s="260"/>
      <c r="L158" s="244"/>
      <c r="M158" s="260"/>
      <c r="N158" s="244"/>
      <c r="O158" s="260"/>
      <c r="P158" s="260"/>
      <c r="Q158" s="260"/>
      <c r="R158" s="260"/>
      <c r="S158" s="260"/>
      <c r="T158" s="260"/>
      <c r="U158" s="260"/>
      <c r="V158" s="260"/>
      <c r="W158" s="244" t="s">
        <v>1491</v>
      </c>
      <c r="X158" s="244" t="s">
        <v>52</v>
      </c>
      <c r="Y158" s="1" t="s">
        <v>52</v>
      </c>
      <c r="Z158" s="1" t="s">
        <v>52</v>
      </c>
      <c r="AA158" s="261"/>
      <c r="AB158" s="1" t="s">
        <v>52</v>
      </c>
    </row>
    <row r="159" spans="1:28" ht="30" customHeight="1">
      <c r="A159" s="244" t="s">
        <v>229</v>
      </c>
      <c r="B159" s="244" t="s">
        <v>226</v>
      </c>
      <c r="C159" s="244" t="s">
        <v>227</v>
      </c>
      <c r="D159" s="259" t="s">
        <v>223</v>
      </c>
      <c r="E159" s="260"/>
      <c r="F159" s="244"/>
      <c r="G159" s="260"/>
      <c r="H159" s="244"/>
      <c r="I159" s="260"/>
      <c r="J159" s="244"/>
      <c r="K159" s="260"/>
      <c r="L159" s="244"/>
      <c r="M159" s="260"/>
      <c r="N159" s="244"/>
      <c r="O159" s="260"/>
      <c r="P159" s="260"/>
      <c r="Q159" s="260"/>
      <c r="R159" s="260"/>
      <c r="S159" s="260"/>
      <c r="T159" s="260"/>
      <c r="U159" s="260"/>
      <c r="V159" s="260"/>
      <c r="W159" s="244" t="s">
        <v>228</v>
      </c>
      <c r="X159" s="244" t="s">
        <v>52</v>
      </c>
      <c r="Y159" s="1" t="s">
        <v>52</v>
      </c>
      <c r="Z159" s="1" t="s">
        <v>52</v>
      </c>
      <c r="AA159" s="261"/>
      <c r="AB159" s="1" t="s">
        <v>52</v>
      </c>
    </row>
    <row r="160" spans="1:28" ht="30" customHeight="1">
      <c r="A160" s="244" t="s">
        <v>2809</v>
      </c>
      <c r="B160" s="244" t="s">
        <v>2806</v>
      </c>
      <c r="C160" s="244" t="s">
        <v>2807</v>
      </c>
      <c r="D160" s="259" t="s">
        <v>1490</v>
      </c>
      <c r="E160" s="260"/>
      <c r="F160" s="244"/>
      <c r="G160" s="260"/>
      <c r="H160" s="244"/>
      <c r="I160" s="260"/>
      <c r="J160" s="244"/>
      <c r="K160" s="260"/>
      <c r="L160" s="244"/>
      <c r="M160" s="260"/>
      <c r="N160" s="244"/>
      <c r="O160" s="260"/>
      <c r="P160" s="260"/>
      <c r="Q160" s="260"/>
      <c r="R160" s="260"/>
      <c r="S160" s="260"/>
      <c r="T160" s="260"/>
      <c r="U160" s="260"/>
      <c r="V160" s="260"/>
      <c r="W160" s="244" t="s">
        <v>2808</v>
      </c>
      <c r="X160" s="244" t="s">
        <v>52</v>
      </c>
      <c r="Y160" s="1" t="s">
        <v>52</v>
      </c>
      <c r="Z160" s="1" t="s">
        <v>52</v>
      </c>
      <c r="AA160" s="261"/>
      <c r="AB160" s="1" t="s">
        <v>52</v>
      </c>
    </row>
    <row r="161" spans="1:28" ht="30" customHeight="1">
      <c r="A161" s="244" t="s">
        <v>2261</v>
      </c>
      <c r="B161" s="244" t="s">
        <v>2258</v>
      </c>
      <c r="C161" s="244" t="s">
        <v>2259</v>
      </c>
      <c r="D161" s="259" t="s">
        <v>223</v>
      </c>
      <c r="E161" s="260"/>
      <c r="F161" s="244"/>
      <c r="G161" s="260"/>
      <c r="H161" s="244"/>
      <c r="I161" s="260"/>
      <c r="J161" s="244"/>
      <c r="K161" s="260"/>
      <c r="L161" s="244"/>
      <c r="M161" s="260"/>
      <c r="N161" s="244"/>
      <c r="O161" s="260"/>
      <c r="P161" s="260"/>
      <c r="Q161" s="260"/>
      <c r="R161" s="260"/>
      <c r="S161" s="260"/>
      <c r="T161" s="260"/>
      <c r="U161" s="260"/>
      <c r="V161" s="260"/>
      <c r="W161" s="244" t="s">
        <v>2260</v>
      </c>
      <c r="X161" s="244" t="s">
        <v>52</v>
      </c>
      <c r="Y161" s="1" t="s">
        <v>52</v>
      </c>
      <c r="Z161" s="1" t="s">
        <v>52</v>
      </c>
      <c r="AA161" s="261"/>
      <c r="AB161" s="1" t="s">
        <v>52</v>
      </c>
    </row>
    <row r="162" spans="1:28" ht="30" customHeight="1">
      <c r="A162" s="244" t="s">
        <v>2265</v>
      </c>
      <c r="B162" s="244" t="s">
        <v>2258</v>
      </c>
      <c r="C162" s="244" t="s">
        <v>2263</v>
      </c>
      <c r="D162" s="259" t="s">
        <v>223</v>
      </c>
      <c r="E162" s="260"/>
      <c r="F162" s="244"/>
      <c r="G162" s="260"/>
      <c r="H162" s="244"/>
      <c r="I162" s="260"/>
      <c r="J162" s="244"/>
      <c r="K162" s="260"/>
      <c r="L162" s="244"/>
      <c r="M162" s="260"/>
      <c r="N162" s="244"/>
      <c r="O162" s="260"/>
      <c r="P162" s="260"/>
      <c r="Q162" s="260"/>
      <c r="R162" s="260"/>
      <c r="S162" s="260"/>
      <c r="T162" s="260"/>
      <c r="U162" s="260"/>
      <c r="V162" s="260"/>
      <c r="W162" s="244" t="s">
        <v>2264</v>
      </c>
      <c r="X162" s="244" t="s">
        <v>52</v>
      </c>
      <c r="Y162" s="1" t="s">
        <v>52</v>
      </c>
      <c r="Z162" s="1" t="s">
        <v>52</v>
      </c>
      <c r="AA162" s="261"/>
      <c r="AB162" s="1" t="s">
        <v>52</v>
      </c>
    </row>
    <row r="163" spans="1:28" ht="30" customHeight="1">
      <c r="A163" s="244" t="s">
        <v>2256</v>
      </c>
      <c r="B163" s="244" t="s">
        <v>2253</v>
      </c>
      <c r="C163" s="244" t="s">
        <v>2254</v>
      </c>
      <c r="D163" s="259" t="s">
        <v>223</v>
      </c>
      <c r="E163" s="260"/>
      <c r="F163" s="244"/>
      <c r="G163" s="260"/>
      <c r="H163" s="244"/>
      <c r="I163" s="260"/>
      <c r="J163" s="244"/>
      <c r="K163" s="260"/>
      <c r="L163" s="244"/>
      <c r="M163" s="260"/>
      <c r="N163" s="244"/>
      <c r="O163" s="260"/>
      <c r="P163" s="260"/>
      <c r="Q163" s="260"/>
      <c r="R163" s="260"/>
      <c r="S163" s="260"/>
      <c r="T163" s="260"/>
      <c r="U163" s="260"/>
      <c r="V163" s="260"/>
      <c r="W163" s="244" t="s">
        <v>2255</v>
      </c>
      <c r="X163" s="244" t="s">
        <v>52</v>
      </c>
      <c r="Y163" s="1" t="s">
        <v>52</v>
      </c>
      <c r="Z163" s="1" t="s">
        <v>52</v>
      </c>
      <c r="AA163" s="261"/>
      <c r="AB163" s="1" t="s">
        <v>52</v>
      </c>
    </row>
    <row r="164" spans="1:28" ht="30" customHeight="1">
      <c r="A164" s="244" t="s">
        <v>2039</v>
      </c>
      <c r="B164" s="244" t="s">
        <v>2026</v>
      </c>
      <c r="C164" s="244" t="s">
        <v>2037</v>
      </c>
      <c r="D164" s="259" t="s">
        <v>223</v>
      </c>
      <c r="E164" s="260"/>
      <c r="F164" s="244"/>
      <c r="G164" s="260"/>
      <c r="H164" s="244"/>
      <c r="I164" s="260"/>
      <c r="J164" s="244"/>
      <c r="K164" s="260"/>
      <c r="L164" s="244"/>
      <c r="M164" s="260"/>
      <c r="N164" s="244"/>
      <c r="O164" s="260"/>
      <c r="P164" s="260"/>
      <c r="Q164" s="260"/>
      <c r="R164" s="260"/>
      <c r="S164" s="260"/>
      <c r="T164" s="260"/>
      <c r="U164" s="260"/>
      <c r="V164" s="260"/>
      <c r="W164" s="244" t="s">
        <v>2038</v>
      </c>
      <c r="X164" s="244" t="s">
        <v>52</v>
      </c>
      <c r="Y164" s="1" t="s">
        <v>52</v>
      </c>
      <c r="Z164" s="1" t="s">
        <v>52</v>
      </c>
      <c r="AA164" s="261"/>
      <c r="AB164" s="1" t="s">
        <v>52</v>
      </c>
    </row>
    <row r="165" spans="1:28" ht="30" customHeight="1">
      <c r="A165" s="244" t="s">
        <v>2029</v>
      </c>
      <c r="B165" s="244" t="s">
        <v>2026</v>
      </c>
      <c r="C165" s="244" t="s">
        <v>2027</v>
      </c>
      <c r="D165" s="259" t="s">
        <v>223</v>
      </c>
      <c r="E165" s="260"/>
      <c r="F165" s="244"/>
      <c r="G165" s="260"/>
      <c r="H165" s="244"/>
      <c r="I165" s="260"/>
      <c r="J165" s="244"/>
      <c r="K165" s="260"/>
      <c r="L165" s="244"/>
      <c r="M165" s="260"/>
      <c r="N165" s="244"/>
      <c r="O165" s="260"/>
      <c r="P165" s="260"/>
      <c r="Q165" s="260"/>
      <c r="R165" s="260"/>
      <c r="S165" s="260"/>
      <c r="T165" s="260"/>
      <c r="U165" s="260"/>
      <c r="V165" s="260"/>
      <c r="W165" s="244" t="s">
        <v>2028</v>
      </c>
      <c r="X165" s="244" t="s">
        <v>52</v>
      </c>
      <c r="Y165" s="1" t="s">
        <v>52</v>
      </c>
      <c r="Z165" s="1" t="s">
        <v>52</v>
      </c>
      <c r="AA165" s="261"/>
      <c r="AB165" s="1" t="s">
        <v>52</v>
      </c>
    </row>
    <row r="166" spans="1:28" ht="30" customHeight="1">
      <c r="A166" s="244" t="s">
        <v>1537</v>
      </c>
      <c r="B166" s="244" t="s">
        <v>1534</v>
      </c>
      <c r="C166" s="244" t="s">
        <v>1535</v>
      </c>
      <c r="D166" s="259" t="s">
        <v>356</v>
      </c>
      <c r="E166" s="260"/>
      <c r="F166" s="244"/>
      <c r="G166" s="260"/>
      <c r="H166" s="244"/>
      <c r="I166" s="260"/>
      <c r="J166" s="244"/>
      <c r="K166" s="260"/>
      <c r="L166" s="244"/>
      <c r="M166" s="260"/>
      <c r="N166" s="244"/>
      <c r="O166" s="260"/>
      <c r="P166" s="260"/>
      <c r="Q166" s="260"/>
      <c r="R166" s="260"/>
      <c r="S166" s="260"/>
      <c r="T166" s="260"/>
      <c r="U166" s="260"/>
      <c r="V166" s="260"/>
      <c r="W166" s="244" t="s">
        <v>1536</v>
      </c>
      <c r="X166" s="244" t="s">
        <v>52</v>
      </c>
      <c r="Y166" s="1" t="s">
        <v>52</v>
      </c>
      <c r="Z166" s="1" t="s">
        <v>52</v>
      </c>
      <c r="AA166" s="261"/>
      <c r="AB166" s="1" t="s">
        <v>52</v>
      </c>
    </row>
    <row r="167" spans="1:28" ht="30" customHeight="1">
      <c r="A167" s="244" t="s">
        <v>1550</v>
      </c>
      <c r="B167" s="244" t="s">
        <v>1534</v>
      </c>
      <c r="C167" s="244" t="s">
        <v>1548</v>
      </c>
      <c r="D167" s="259" t="s">
        <v>356</v>
      </c>
      <c r="E167" s="260"/>
      <c r="F167" s="244"/>
      <c r="G167" s="260"/>
      <c r="H167" s="244"/>
      <c r="I167" s="260"/>
      <c r="J167" s="244"/>
      <c r="K167" s="260"/>
      <c r="L167" s="244"/>
      <c r="M167" s="260"/>
      <c r="N167" s="244"/>
      <c r="O167" s="260"/>
      <c r="P167" s="260"/>
      <c r="Q167" s="260"/>
      <c r="R167" s="260"/>
      <c r="S167" s="260"/>
      <c r="T167" s="260"/>
      <c r="U167" s="260"/>
      <c r="V167" s="260"/>
      <c r="W167" s="244" t="s">
        <v>1549</v>
      </c>
      <c r="X167" s="244" t="s">
        <v>52</v>
      </c>
      <c r="Y167" s="1" t="s">
        <v>52</v>
      </c>
      <c r="Z167" s="1" t="s">
        <v>52</v>
      </c>
      <c r="AA167" s="261"/>
      <c r="AB167" s="1" t="s">
        <v>52</v>
      </c>
    </row>
    <row r="168" spans="1:28" ht="30" customHeight="1">
      <c r="A168" s="244" t="s">
        <v>1543</v>
      </c>
      <c r="B168" s="244" t="s">
        <v>1539</v>
      </c>
      <c r="C168" s="244" t="s">
        <v>1540</v>
      </c>
      <c r="D168" s="259" t="s">
        <v>1541</v>
      </c>
      <c r="E168" s="260"/>
      <c r="F168" s="244"/>
      <c r="G168" s="260"/>
      <c r="H168" s="244"/>
      <c r="I168" s="260"/>
      <c r="J168" s="244"/>
      <c r="K168" s="260"/>
      <c r="L168" s="244"/>
      <c r="M168" s="260"/>
      <c r="N168" s="244"/>
      <c r="O168" s="260"/>
      <c r="P168" s="260"/>
      <c r="Q168" s="260"/>
      <c r="R168" s="260"/>
      <c r="S168" s="260"/>
      <c r="T168" s="260"/>
      <c r="U168" s="260"/>
      <c r="V168" s="260"/>
      <c r="W168" s="244" t="s">
        <v>1542</v>
      </c>
      <c r="X168" s="244" t="s">
        <v>52</v>
      </c>
      <c r="Y168" s="1" t="s">
        <v>52</v>
      </c>
      <c r="Z168" s="1" t="s">
        <v>52</v>
      </c>
      <c r="AA168" s="261"/>
      <c r="AB168" s="1" t="s">
        <v>52</v>
      </c>
    </row>
    <row r="169" spans="1:28" ht="30" customHeight="1">
      <c r="A169" s="244" t="s">
        <v>668</v>
      </c>
      <c r="B169" s="244" t="s">
        <v>665</v>
      </c>
      <c r="C169" s="244" t="s">
        <v>666</v>
      </c>
      <c r="D169" s="259" t="s">
        <v>223</v>
      </c>
      <c r="E169" s="260"/>
      <c r="F169" s="244"/>
      <c r="G169" s="260"/>
      <c r="H169" s="244"/>
      <c r="I169" s="260"/>
      <c r="J169" s="244"/>
      <c r="K169" s="260"/>
      <c r="L169" s="244"/>
      <c r="M169" s="260"/>
      <c r="N169" s="244"/>
      <c r="O169" s="260"/>
      <c r="P169" s="260"/>
      <c r="Q169" s="260"/>
      <c r="R169" s="260"/>
      <c r="S169" s="260"/>
      <c r="T169" s="260"/>
      <c r="U169" s="260"/>
      <c r="V169" s="260"/>
      <c r="W169" s="244" t="s">
        <v>667</v>
      </c>
      <c r="X169" s="244" t="s">
        <v>52</v>
      </c>
      <c r="Y169" s="1" t="s">
        <v>52</v>
      </c>
      <c r="Z169" s="1" t="s">
        <v>52</v>
      </c>
      <c r="AA169" s="261"/>
      <c r="AB169" s="1" t="s">
        <v>52</v>
      </c>
    </row>
    <row r="170" spans="1:28" ht="30" customHeight="1">
      <c r="A170" s="244" t="s">
        <v>649</v>
      </c>
      <c r="B170" s="244" t="s">
        <v>645</v>
      </c>
      <c r="C170" s="244" t="s">
        <v>646</v>
      </c>
      <c r="D170" s="259" t="s">
        <v>647</v>
      </c>
      <c r="E170" s="260"/>
      <c r="F170" s="244"/>
      <c r="G170" s="260"/>
      <c r="H170" s="244"/>
      <c r="I170" s="260"/>
      <c r="J170" s="244"/>
      <c r="K170" s="260"/>
      <c r="L170" s="244"/>
      <c r="M170" s="260"/>
      <c r="N170" s="244"/>
      <c r="O170" s="260"/>
      <c r="P170" s="260"/>
      <c r="Q170" s="260"/>
      <c r="R170" s="260"/>
      <c r="S170" s="260"/>
      <c r="T170" s="260"/>
      <c r="U170" s="260"/>
      <c r="V170" s="260"/>
      <c r="W170" s="244" t="s">
        <v>648</v>
      </c>
      <c r="X170" s="244" t="s">
        <v>52</v>
      </c>
      <c r="Y170" s="1" t="s">
        <v>52</v>
      </c>
      <c r="Z170" s="1" t="s">
        <v>52</v>
      </c>
      <c r="AA170" s="261"/>
      <c r="AB170" s="1" t="s">
        <v>52</v>
      </c>
    </row>
    <row r="171" spans="1:28" ht="30" customHeight="1">
      <c r="A171" s="244" t="s">
        <v>673</v>
      </c>
      <c r="B171" s="244" t="s">
        <v>670</v>
      </c>
      <c r="C171" s="244" t="s">
        <v>671</v>
      </c>
      <c r="D171" s="259" t="s">
        <v>223</v>
      </c>
      <c r="E171" s="260"/>
      <c r="F171" s="244"/>
      <c r="G171" s="260"/>
      <c r="H171" s="244"/>
      <c r="I171" s="260"/>
      <c r="J171" s="244"/>
      <c r="K171" s="260"/>
      <c r="L171" s="244"/>
      <c r="M171" s="260"/>
      <c r="N171" s="244"/>
      <c r="O171" s="260"/>
      <c r="P171" s="260"/>
      <c r="Q171" s="260"/>
      <c r="R171" s="260"/>
      <c r="S171" s="260"/>
      <c r="T171" s="260"/>
      <c r="U171" s="260"/>
      <c r="V171" s="260"/>
      <c r="W171" s="244" t="s">
        <v>672</v>
      </c>
      <c r="X171" s="244" t="s">
        <v>52</v>
      </c>
      <c r="Y171" s="1" t="s">
        <v>52</v>
      </c>
      <c r="Z171" s="1" t="s">
        <v>52</v>
      </c>
      <c r="AA171" s="261"/>
      <c r="AB171" s="1" t="s">
        <v>52</v>
      </c>
    </row>
    <row r="172" spans="1:28" ht="30" customHeight="1">
      <c r="A172" s="244" t="s">
        <v>678</v>
      </c>
      <c r="B172" s="244" t="s">
        <v>675</v>
      </c>
      <c r="C172" s="244" t="s">
        <v>676</v>
      </c>
      <c r="D172" s="259" t="s">
        <v>223</v>
      </c>
      <c r="E172" s="260"/>
      <c r="F172" s="244"/>
      <c r="G172" s="260"/>
      <c r="H172" s="244"/>
      <c r="I172" s="260"/>
      <c r="J172" s="244"/>
      <c r="K172" s="260"/>
      <c r="L172" s="244"/>
      <c r="M172" s="260"/>
      <c r="N172" s="244"/>
      <c r="O172" s="260"/>
      <c r="P172" s="260"/>
      <c r="Q172" s="260"/>
      <c r="R172" s="260"/>
      <c r="S172" s="260"/>
      <c r="T172" s="260"/>
      <c r="U172" s="260"/>
      <c r="V172" s="260"/>
      <c r="W172" s="244" t="s">
        <v>677</v>
      </c>
      <c r="X172" s="244" t="s">
        <v>52</v>
      </c>
      <c r="Y172" s="1" t="s">
        <v>52</v>
      </c>
      <c r="Z172" s="1" t="s">
        <v>52</v>
      </c>
      <c r="AA172" s="261"/>
      <c r="AB172" s="1" t="s">
        <v>52</v>
      </c>
    </row>
    <row r="173" spans="1:28" ht="30" customHeight="1">
      <c r="A173" s="244" t="s">
        <v>683</v>
      </c>
      <c r="B173" s="244" t="s">
        <v>680</v>
      </c>
      <c r="C173" s="244" t="s">
        <v>681</v>
      </c>
      <c r="D173" s="259" t="s">
        <v>223</v>
      </c>
      <c r="E173" s="260"/>
      <c r="F173" s="244"/>
      <c r="G173" s="260"/>
      <c r="H173" s="244"/>
      <c r="I173" s="260"/>
      <c r="J173" s="244"/>
      <c r="K173" s="260"/>
      <c r="L173" s="244"/>
      <c r="M173" s="260"/>
      <c r="N173" s="244"/>
      <c r="O173" s="260"/>
      <c r="P173" s="260"/>
      <c r="Q173" s="260"/>
      <c r="R173" s="260"/>
      <c r="S173" s="260"/>
      <c r="T173" s="260"/>
      <c r="U173" s="260"/>
      <c r="V173" s="260"/>
      <c r="W173" s="244" t="s">
        <v>682</v>
      </c>
      <c r="X173" s="244" t="s">
        <v>52</v>
      </c>
      <c r="Y173" s="1" t="s">
        <v>52</v>
      </c>
      <c r="Z173" s="1" t="s">
        <v>52</v>
      </c>
      <c r="AA173" s="261"/>
      <c r="AB173" s="1" t="s">
        <v>52</v>
      </c>
    </row>
    <row r="174" spans="1:28" ht="30" customHeight="1">
      <c r="A174" s="244" t="s">
        <v>687</v>
      </c>
      <c r="B174" s="244" t="s">
        <v>685</v>
      </c>
      <c r="C174" s="244" t="s">
        <v>52</v>
      </c>
      <c r="D174" s="259" t="s">
        <v>555</v>
      </c>
      <c r="E174" s="260"/>
      <c r="F174" s="244"/>
      <c r="G174" s="260"/>
      <c r="H174" s="244"/>
      <c r="I174" s="260"/>
      <c r="J174" s="244"/>
      <c r="K174" s="260"/>
      <c r="L174" s="244"/>
      <c r="M174" s="260"/>
      <c r="N174" s="244"/>
      <c r="O174" s="260"/>
      <c r="P174" s="260"/>
      <c r="Q174" s="260"/>
      <c r="R174" s="260"/>
      <c r="S174" s="260"/>
      <c r="T174" s="260"/>
      <c r="U174" s="260"/>
      <c r="V174" s="260"/>
      <c r="W174" s="244" t="s">
        <v>686</v>
      </c>
      <c r="X174" s="244" t="s">
        <v>52</v>
      </c>
      <c r="Y174" s="1" t="s">
        <v>52</v>
      </c>
      <c r="Z174" s="1" t="s">
        <v>52</v>
      </c>
      <c r="AA174" s="261"/>
      <c r="AB174" s="1" t="s">
        <v>52</v>
      </c>
    </row>
    <row r="175" spans="1:28" ht="30" customHeight="1">
      <c r="A175" s="244" t="s">
        <v>691</v>
      </c>
      <c r="B175" s="244" t="s">
        <v>689</v>
      </c>
      <c r="C175" s="244" t="s">
        <v>52</v>
      </c>
      <c r="D175" s="259" t="s">
        <v>555</v>
      </c>
      <c r="E175" s="260"/>
      <c r="F175" s="244"/>
      <c r="G175" s="260"/>
      <c r="H175" s="244"/>
      <c r="I175" s="260"/>
      <c r="J175" s="244"/>
      <c r="K175" s="260"/>
      <c r="L175" s="244"/>
      <c r="M175" s="260"/>
      <c r="N175" s="244"/>
      <c r="O175" s="260"/>
      <c r="P175" s="260"/>
      <c r="Q175" s="260"/>
      <c r="R175" s="260"/>
      <c r="S175" s="260"/>
      <c r="T175" s="260"/>
      <c r="U175" s="260"/>
      <c r="V175" s="260"/>
      <c r="W175" s="244" t="s">
        <v>690</v>
      </c>
      <c r="X175" s="244" t="s">
        <v>52</v>
      </c>
      <c r="Y175" s="1" t="s">
        <v>52</v>
      </c>
      <c r="Z175" s="1" t="s">
        <v>52</v>
      </c>
      <c r="AA175" s="261"/>
      <c r="AB175" s="1" t="s">
        <v>52</v>
      </c>
    </row>
    <row r="176" spans="1:28" ht="30" customHeight="1">
      <c r="A176" s="244" t="s">
        <v>659</v>
      </c>
      <c r="B176" s="244" t="s">
        <v>656</v>
      </c>
      <c r="C176" s="244" t="s">
        <v>657</v>
      </c>
      <c r="D176" s="259" t="s">
        <v>647</v>
      </c>
      <c r="E176" s="260"/>
      <c r="F176" s="244"/>
      <c r="G176" s="260"/>
      <c r="H176" s="244"/>
      <c r="I176" s="260"/>
      <c r="J176" s="244"/>
      <c r="K176" s="260"/>
      <c r="L176" s="244"/>
      <c r="M176" s="260"/>
      <c r="N176" s="244"/>
      <c r="O176" s="260"/>
      <c r="P176" s="260"/>
      <c r="Q176" s="260"/>
      <c r="R176" s="260"/>
      <c r="S176" s="260"/>
      <c r="T176" s="260"/>
      <c r="U176" s="260"/>
      <c r="V176" s="260"/>
      <c r="W176" s="244" t="s">
        <v>658</v>
      </c>
      <c r="X176" s="244" t="s">
        <v>52</v>
      </c>
      <c r="Y176" s="1" t="s">
        <v>52</v>
      </c>
      <c r="Z176" s="1" t="s">
        <v>52</v>
      </c>
      <c r="AA176" s="261"/>
      <c r="AB176" s="1" t="s">
        <v>52</v>
      </c>
    </row>
    <row r="177" spans="1:28" ht="30" customHeight="1">
      <c r="A177" s="244" t="s">
        <v>1905</v>
      </c>
      <c r="B177" s="244" t="s">
        <v>1902</v>
      </c>
      <c r="C177" s="244" t="s">
        <v>1903</v>
      </c>
      <c r="D177" s="259" t="s">
        <v>223</v>
      </c>
      <c r="E177" s="260"/>
      <c r="F177" s="244"/>
      <c r="G177" s="260"/>
      <c r="H177" s="244"/>
      <c r="I177" s="260"/>
      <c r="J177" s="244"/>
      <c r="K177" s="260"/>
      <c r="L177" s="244"/>
      <c r="M177" s="260"/>
      <c r="N177" s="244"/>
      <c r="O177" s="260"/>
      <c r="P177" s="260"/>
      <c r="Q177" s="260"/>
      <c r="R177" s="260"/>
      <c r="S177" s="260"/>
      <c r="T177" s="260"/>
      <c r="U177" s="260"/>
      <c r="V177" s="260"/>
      <c r="W177" s="244" t="s">
        <v>1904</v>
      </c>
      <c r="X177" s="244" t="s">
        <v>52</v>
      </c>
      <c r="Y177" s="1" t="s">
        <v>52</v>
      </c>
      <c r="Z177" s="1" t="s">
        <v>52</v>
      </c>
      <c r="AA177" s="261"/>
      <c r="AB177" s="1" t="s">
        <v>52</v>
      </c>
    </row>
    <row r="178" spans="1:28" ht="30" customHeight="1">
      <c r="A178" s="244" t="s">
        <v>393</v>
      </c>
      <c r="B178" s="244" t="s">
        <v>390</v>
      </c>
      <c r="C178" s="244" t="s">
        <v>391</v>
      </c>
      <c r="D178" s="259" t="s">
        <v>356</v>
      </c>
      <c r="E178" s="260"/>
      <c r="F178" s="244"/>
      <c r="G178" s="260"/>
      <c r="H178" s="244"/>
      <c r="I178" s="260"/>
      <c r="J178" s="244"/>
      <c r="K178" s="260"/>
      <c r="L178" s="244"/>
      <c r="M178" s="260"/>
      <c r="N178" s="244"/>
      <c r="O178" s="260"/>
      <c r="P178" s="260"/>
      <c r="Q178" s="260"/>
      <c r="R178" s="260"/>
      <c r="S178" s="260"/>
      <c r="T178" s="260"/>
      <c r="U178" s="260"/>
      <c r="V178" s="260"/>
      <c r="W178" s="244" t="s">
        <v>392</v>
      </c>
      <c r="X178" s="244" t="s">
        <v>52</v>
      </c>
      <c r="Y178" s="1" t="s">
        <v>52</v>
      </c>
      <c r="Z178" s="1" t="s">
        <v>52</v>
      </c>
      <c r="AA178" s="261"/>
      <c r="AB178" s="1" t="s">
        <v>52</v>
      </c>
    </row>
    <row r="179" spans="1:28" ht="30" customHeight="1">
      <c r="A179" s="244" t="s">
        <v>378</v>
      </c>
      <c r="B179" s="244" t="s">
        <v>375</v>
      </c>
      <c r="C179" s="244" t="s">
        <v>376</v>
      </c>
      <c r="D179" s="259" t="s">
        <v>223</v>
      </c>
      <c r="E179" s="260"/>
      <c r="F179" s="244"/>
      <c r="G179" s="260"/>
      <c r="H179" s="244"/>
      <c r="I179" s="260"/>
      <c r="J179" s="244"/>
      <c r="K179" s="260"/>
      <c r="L179" s="244"/>
      <c r="M179" s="260"/>
      <c r="N179" s="244"/>
      <c r="O179" s="260"/>
      <c r="P179" s="260"/>
      <c r="Q179" s="260"/>
      <c r="R179" s="260"/>
      <c r="S179" s="260"/>
      <c r="T179" s="260"/>
      <c r="U179" s="260"/>
      <c r="V179" s="260"/>
      <c r="W179" s="244" t="s">
        <v>377</v>
      </c>
      <c r="X179" s="244" t="s">
        <v>52</v>
      </c>
      <c r="Y179" s="1" t="s">
        <v>52</v>
      </c>
      <c r="Z179" s="1" t="s">
        <v>52</v>
      </c>
      <c r="AA179" s="261"/>
      <c r="AB179" s="1" t="s">
        <v>52</v>
      </c>
    </row>
    <row r="180" spans="1:28" ht="30" customHeight="1">
      <c r="A180" s="244" t="s">
        <v>382</v>
      </c>
      <c r="B180" s="244" t="s">
        <v>380</v>
      </c>
      <c r="C180" s="244" t="s">
        <v>376</v>
      </c>
      <c r="D180" s="259" t="s">
        <v>223</v>
      </c>
      <c r="E180" s="260"/>
      <c r="F180" s="244"/>
      <c r="G180" s="260"/>
      <c r="H180" s="244"/>
      <c r="I180" s="260"/>
      <c r="J180" s="244"/>
      <c r="K180" s="260"/>
      <c r="L180" s="244"/>
      <c r="M180" s="260"/>
      <c r="N180" s="244"/>
      <c r="O180" s="260"/>
      <c r="P180" s="260"/>
      <c r="Q180" s="260"/>
      <c r="R180" s="260"/>
      <c r="S180" s="260"/>
      <c r="T180" s="260"/>
      <c r="U180" s="260"/>
      <c r="V180" s="260"/>
      <c r="W180" s="244" t="s">
        <v>381</v>
      </c>
      <c r="X180" s="244" t="s">
        <v>52</v>
      </c>
      <c r="Y180" s="1" t="s">
        <v>52</v>
      </c>
      <c r="Z180" s="1" t="s">
        <v>52</v>
      </c>
      <c r="AA180" s="261"/>
      <c r="AB180" s="1" t="s">
        <v>52</v>
      </c>
    </row>
    <row r="181" spans="1:28" ht="30" customHeight="1">
      <c r="A181" s="244" t="s">
        <v>388</v>
      </c>
      <c r="B181" s="244" t="s">
        <v>384</v>
      </c>
      <c r="C181" s="244" t="s">
        <v>385</v>
      </c>
      <c r="D181" s="259" t="s">
        <v>386</v>
      </c>
      <c r="E181" s="260"/>
      <c r="F181" s="244"/>
      <c r="G181" s="260"/>
      <c r="H181" s="244"/>
      <c r="I181" s="260"/>
      <c r="J181" s="244"/>
      <c r="K181" s="260"/>
      <c r="L181" s="244"/>
      <c r="M181" s="260"/>
      <c r="N181" s="244"/>
      <c r="O181" s="260"/>
      <c r="P181" s="260"/>
      <c r="Q181" s="260"/>
      <c r="R181" s="260"/>
      <c r="S181" s="260"/>
      <c r="T181" s="260"/>
      <c r="U181" s="260"/>
      <c r="V181" s="260"/>
      <c r="W181" s="244" t="s">
        <v>387</v>
      </c>
      <c r="X181" s="244" t="s">
        <v>52</v>
      </c>
      <c r="Y181" s="1" t="s">
        <v>52</v>
      </c>
      <c r="Z181" s="1" t="s">
        <v>52</v>
      </c>
      <c r="AA181" s="261"/>
      <c r="AB181" s="1" t="s">
        <v>52</v>
      </c>
    </row>
    <row r="182" spans="1:28" ht="30" customHeight="1">
      <c r="A182" s="244" t="s">
        <v>225</v>
      </c>
      <c r="B182" s="244" t="s">
        <v>221</v>
      </c>
      <c r="C182" s="244" t="s">
        <v>222</v>
      </c>
      <c r="D182" s="259" t="s">
        <v>223</v>
      </c>
      <c r="E182" s="260"/>
      <c r="F182" s="244"/>
      <c r="G182" s="260"/>
      <c r="H182" s="244"/>
      <c r="I182" s="260"/>
      <c r="J182" s="244"/>
      <c r="K182" s="260"/>
      <c r="L182" s="244"/>
      <c r="M182" s="260"/>
      <c r="N182" s="244"/>
      <c r="O182" s="260"/>
      <c r="P182" s="260"/>
      <c r="Q182" s="260"/>
      <c r="R182" s="260"/>
      <c r="S182" s="260"/>
      <c r="T182" s="260"/>
      <c r="U182" s="260"/>
      <c r="V182" s="260"/>
      <c r="W182" s="244" t="s">
        <v>224</v>
      </c>
      <c r="X182" s="244" t="s">
        <v>52</v>
      </c>
      <c r="Y182" s="1" t="s">
        <v>52</v>
      </c>
      <c r="Z182" s="1" t="s">
        <v>52</v>
      </c>
      <c r="AA182" s="261"/>
      <c r="AB182" s="1" t="s">
        <v>52</v>
      </c>
    </row>
    <row r="183" spans="1:28" ht="30" customHeight="1">
      <c r="A183" s="244" t="s">
        <v>2251</v>
      </c>
      <c r="B183" s="244" t="s">
        <v>2248</v>
      </c>
      <c r="C183" s="244" t="s">
        <v>2249</v>
      </c>
      <c r="D183" s="259" t="s">
        <v>223</v>
      </c>
      <c r="E183" s="260"/>
      <c r="F183" s="244"/>
      <c r="G183" s="260"/>
      <c r="H183" s="244"/>
      <c r="I183" s="260"/>
      <c r="J183" s="244"/>
      <c r="K183" s="260"/>
      <c r="L183" s="244"/>
      <c r="M183" s="260"/>
      <c r="N183" s="244"/>
      <c r="O183" s="260"/>
      <c r="P183" s="260"/>
      <c r="Q183" s="260"/>
      <c r="R183" s="260"/>
      <c r="S183" s="260"/>
      <c r="T183" s="260"/>
      <c r="U183" s="260"/>
      <c r="V183" s="260"/>
      <c r="W183" s="244" t="s">
        <v>2250</v>
      </c>
      <c r="X183" s="244" t="s">
        <v>52</v>
      </c>
      <c r="Y183" s="1" t="s">
        <v>52</v>
      </c>
      <c r="Z183" s="1" t="s">
        <v>52</v>
      </c>
      <c r="AA183" s="261"/>
      <c r="AB183" s="1" t="s">
        <v>52</v>
      </c>
    </row>
    <row r="184" spans="1:28" ht="30" customHeight="1">
      <c r="A184" s="244" t="s">
        <v>2652</v>
      </c>
      <c r="B184" s="244" t="s">
        <v>2649</v>
      </c>
      <c r="C184" s="244" t="s">
        <v>2650</v>
      </c>
      <c r="D184" s="259" t="s">
        <v>386</v>
      </c>
      <c r="E184" s="260"/>
      <c r="F184" s="244"/>
      <c r="G184" s="260"/>
      <c r="H184" s="244"/>
      <c r="I184" s="260"/>
      <c r="J184" s="244"/>
      <c r="K184" s="260"/>
      <c r="L184" s="244"/>
      <c r="M184" s="260"/>
      <c r="N184" s="244"/>
      <c r="O184" s="260"/>
      <c r="P184" s="260"/>
      <c r="Q184" s="260"/>
      <c r="R184" s="260"/>
      <c r="S184" s="260"/>
      <c r="T184" s="260"/>
      <c r="U184" s="260"/>
      <c r="V184" s="260"/>
      <c r="W184" s="244" t="s">
        <v>2651</v>
      </c>
      <c r="X184" s="244" t="s">
        <v>52</v>
      </c>
      <c r="Y184" s="1" t="s">
        <v>52</v>
      </c>
      <c r="Z184" s="1" t="s">
        <v>52</v>
      </c>
      <c r="AA184" s="261"/>
      <c r="AB184" s="1" t="s">
        <v>52</v>
      </c>
    </row>
    <row r="185" spans="1:28" ht="30" customHeight="1">
      <c r="A185" s="244" t="s">
        <v>2770</v>
      </c>
      <c r="B185" s="244" t="s">
        <v>2767</v>
      </c>
      <c r="C185" s="244" t="s">
        <v>2768</v>
      </c>
      <c r="D185" s="259" t="s">
        <v>1490</v>
      </c>
      <c r="E185" s="260"/>
      <c r="F185" s="244"/>
      <c r="G185" s="260"/>
      <c r="H185" s="244"/>
      <c r="I185" s="260"/>
      <c r="J185" s="244"/>
      <c r="K185" s="260"/>
      <c r="L185" s="244"/>
      <c r="M185" s="260"/>
      <c r="N185" s="244"/>
      <c r="O185" s="260"/>
      <c r="P185" s="260"/>
      <c r="Q185" s="260"/>
      <c r="R185" s="260"/>
      <c r="S185" s="260"/>
      <c r="T185" s="260"/>
      <c r="U185" s="260"/>
      <c r="V185" s="260"/>
      <c r="W185" s="244" t="s">
        <v>2769</v>
      </c>
      <c r="X185" s="244" t="s">
        <v>52</v>
      </c>
      <c r="Y185" s="1" t="s">
        <v>52</v>
      </c>
      <c r="Z185" s="1" t="s">
        <v>52</v>
      </c>
      <c r="AA185" s="261"/>
      <c r="AB185" s="1" t="s">
        <v>52</v>
      </c>
    </row>
    <row r="186" spans="1:28" ht="30" customHeight="1">
      <c r="A186" s="244" t="s">
        <v>2911</v>
      </c>
      <c r="B186" s="244" t="s">
        <v>2767</v>
      </c>
      <c r="C186" s="244" t="s">
        <v>2909</v>
      </c>
      <c r="D186" s="259" t="s">
        <v>1490</v>
      </c>
      <c r="E186" s="260"/>
      <c r="F186" s="244"/>
      <c r="G186" s="260"/>
      <c r="H186" s="244"/>
      <c r="I186" s="260"/>
      <c r="J186" s="244"/>
      <c r="K186" s="260"/>
      <c r="L186" s="244"/>
      <c r="M186" s="260"/>
      <c r="N186" s="244"/>
      <c r="O186" s="260"/>
      <c r="P186" s="260"/>
      <c r="Q186" s="260"/>
      <c r="R186" s="260"/>
      <c r="S186" s="260"/>
      <c r="T186" s="260"/>
      <c r="U186" s="260"/>
      <c r="V186" s="260"/>
      <c r="W186" s="244" t="s">
        <v>2910</v>
      </c>
      <c r="X186" s="244" t="s">
        <v>52</v>
      </c>
      <c r="Y186" s="1" t="s">
        <v>52</v>
      </c>
      <c r="Z186" s="1" t="s">
        <v>52</v>
      </c>
      <c r="AA186" s="261"/>
      <c r="AB186" s="1" t="s">
        <v>52</v>
      </c>
    </row>
    <row r="187" spans="1:28" ht="30" customHeight="1">
      <c r="A187" s="244" t="s">
        <v>2881</v>
      </c>
      <c r="B187" s="244" t="s">
        <v>2878</v>
      </c>
      <c r="C187" s="244" t="s">
        <v>2879</v>
      </c>
      <c r="D187" s="259" t="s">
        <v>1490</v>
      </c>
      <c r="E187" s="260"/>
      <c r="F187" s="244"/>
      <c r="G187" s="260"/>
      <c r="H187" s="244"/>
      <c r="I187" s="260"/>
      <c r="J187" s="244"/>
      <c r="K187" s="260"/>
      <c r="L187" s="244"/>
      <c r="M187" s="260"/>
      <c r="N187" s="244"/>
      <c r="O187" s="260"/>
      <c r="P187" s="260"/>
      <c r="Q187" s="260"/>
      <c r="R187" s="260"/>
      <c r="S187" s="260"/>
      <c r="T187" s="260"/>
      <c r="U187" s="260"/>
      <c r="V187" s="260"/>
      <c r="W187" s="244" t="s">
        <v>2880</v>
      </c>
      <c r="X187" s="244" t="s">
        <v>52</v>
      </c>
      <c r="Y187" s="1" t="s">
        <v>52</v>
      </c>
      <c r="Z187" s="1" t="s">
        <v>52</v>
      </c>
      <c r="AA187" s="261"/>
      <c r="AB187" s="1" t="s">
        <v>52</v>
      </c>
    </row>
    <row r="188" spans="1:28" ht="30" customHeight="1">
      <c r="A188" s="244" t="s">
        <v>2647</v>
      </c>
      <c r="B188" s="244" t="s">
        <v>2644</v>
      </c>
      <c r="C188" s="244" t="s">
        <v>2645</v>
      </c>
      <c r="D188" s="259" t="s">
        <v>1490</v>
      </c>
      <c r="E188" s="260"/>
      <c r="F188" s="244"/>
      <c r="G188" s="260"/>
      <c r="H188" s="244"/>
      <c r="I188" s="260"/>
      <c r="J188" s="244"/>
      <c r="K188" s="260"/>
      <c r="L188" s="244"/>
      <c r="M188" s="260"/>
      <c r="N188" s="244"/>
      <c r="O188" s="260"/>
      <c r="P188" s="260"/>
      <c r="Q188" s="260"/>
      <c r="R188" s="260"/>
      <c r="S188" s="260"/>
      <c r="T188" s="260"/>
      <c r="U188" s="260"/>
      <c r="V188" s="260"/>
      <c r="W188" s="244" t="s">
        <v>2646</v>
      </c>
      <c r="X188" s="244" t="s">
        <v>3400</v>
      </c>
      <c r="Y188" s="1" t="s">
        <v>52</v>
      </c>
      <c r="Z188" s="1" t="s">
        <v>52</v>
      </c>
      <c r="AA188" s="261"/>
      <c r="AB188" s="1" t="s">
        <v>52</v>
      </c>
    </row>
    <row r="189" spans="1:28" ht="30" customHeight="1">
      <c r="A189" s="244" t="s">
        <v>2726</v>
      </c>
      <c r="B189" s="244" t="s">
        <v>2644</v>
      </c>
      <c r="C189" s="244" t="s">
        <v>2724</v>
      </c>
      <c r="D189" s="259" t="s">
        <v>1490</v>
      </c>
      <c r="E189" s="260"/>
      <c r="F189" s="244"/>
      <c r="G189" s="260"/>
      <c r="H189" s="244"/>
      <c r="I189" s="260"/>
      <c r="J189" s="244"/>
      <c r="K189" s="260"/>
      <c r="L189" s="244"/>
      <c r="M189" s="260"/>
      <c r="N189" s="244"/>
      <c r="O189" s="260"/>
      <c r="P189" s="260"/>
      <c r="Q189" s="260"/>
      <c r="R189" s="260"/>
      <c r="S189" s="260"/>
      <c r="T189" s="260"/>
      <c r="U189" s="260"/>
      <c r="V189" s="260"/>
      <c r="W189" s="244" t="s">
        <v>2725</v>
      </c>
      <c r="X189" s="244" t="s">
        <v>3400</v>
      </c>
      <c r="Y189" s="1" t="s">
        <v>52</v>
      </c>
      <c r="Z189" s="1" t="s">
        <v>52</v>
      </c>
      <c r="AA189" s="261"/>
      <c r="AB189" s="1" t="s">
        <v>52</v>
      </c>
    </row>
    <row r="190" spans="1:28" ht="30" customHeight="1">
      <c r="A190" s="244" t="s">
        <v>2464</v>
      </c>
      <c r="B190" s="244" t="s">
        <v>2461</v>
      </c>
      <c r="C190" s="244" t="s">
        <v>2462</v>
      </c>
      <c r="D190" s="259" t="s">
        <v>1490</v>
      </c>
      <c r="E190" s="260"/>
      <c r="F190" s="244"/>
      <c r="G190" s="260"/>
      <c r="H190" s="244"/>
      <c r="I190" s="260"/>
      <c r="J190" s="244"/>
      <c r="K190" s="260"/>
      <c r="L190" s="244"/>
      <c r="M190" s="260"/>
      <c r="N190" s="244"/>
      <c r="O190" s="260"/>
      <c r="P190" s="260"/>
      <c r="Q190" s="260"/>
      <c r="R190" s="260"/>
      <c r="S190" s="260"/>
      <c r="T190" s="260"/>
      <c r="U190" s="260"/>
      <c r="V190" s="260"/>
      <c r="W190" s="244" t="s">
        <v>2463</v>
      </c>
      <c r="X190" s="244" t="s">
        <v>52</v>
      </c>
      <c r="Y190" s="1" t="s">
        <v>52</v>
      </c>
      <c r="Z190" s="1" t="s">
        <v>52</v>
      </c>
      <c r="AA190" s="261"/>
      <c r="AB190" s="1" t="s">
        <v>52</v>
      </c>
    </row>
    <row r="191" spans="1:28" ht="30" customHeight="1">
      <c r="A191" s="244" t="s">
        <v>1833</v>
      </c>
      <c r="B191" s="244" t="s">
        <v>1830</v>
      </c>
      <c r="C191" s="244" t="s">
        <v>1831</v>
      </c>
      <c r="D191" s="259" t="s">
        <v>920</v>
      </c>
      <c r="E191" s="260"/>
      <c r="F191" s="244"/>
      <c r="G191" s="260"/>
      <c r="H191" s="244"/>
      <c r="I191" s="260"/>
      <c r="J191" s="244"/>
      <c r="K191" s="260"/>
      <c r="L191" s="244"/>
      <c r="M191" s="260"/>
      <c r="N191" s="244"/>
      <c r="O191" s="260"/>
      <c r="P191" s="260"/>
      <c r="Q191" s="260"/>
      <c r="R191" s="260"/>
      <c r="S191" s="260"/>
      <c r="T191" s="260"/>
      <c r="U191" s="260"/>
      <c r="V191" s="260"/>
      <c r="W191" s="244" t="s">
        <v>1832</v>
      </c>
      <c r="X191" s="244" t="s">
        <v>52</v>
      </c>
      <c r="Y191" s="1" t="s">
        <v>52</v>
      </c>
      <c r="Z191" s="1" t="s">
        <v>52</v>
      </c>
      <c r="AA191" s="261"/>
      <c r="AB191" s="1" t="s">
        <v>52</v>
      </c>
    </row>
    <row r="192" spans="1:28" ht="30" customHeight="1">
      <c r="A192" s="244" t="s">
        <v>1829</v>
      </c>
      <c r="B192" s="244" t="s">
        <v>1826</v>
      </c>
      <c r="C192" s="244" t="s">
        <v>1827</v>
      </c>
      <c r="D192" s="259" t="s">
        <v>1490</v>
      </c>
      <c r="E192" s="260"/>
      <c r="F192" s="244"/>
      <c r="G192" s="260"/>
      <c r="H192" s="244"/>
      <c r="I192" s="260"/>
      <c r="J192" s="244"/>
      <c r="K192" s="260"/>
      <c r="L192" s="244"/>
      <c r="M192" s="260"/>
      <c r="N192" s="244"/>
      <c r="O192" s="260"/>
      <c r="P192" s="260"/>
      <c r="Q192" s="260"/>
      <c r="R192" s="260"/>
      <c r="S192" s="260"/>
      <c r="T192" s="260"/>
      <c r="U192" s="260"/>
      <c r="V192" s="260"/>
      <c r="W192" s="244" t="s">
        <v>1828</v>
      </c>
      <c r="X192" s="244" t="s">
        <v>52</v>
      </c>
      <c r="Y192" s="1" t="s">
        <v>52</v>
      </c>
      <c r="Z192" s="1" t="s">
        <v>52</v>
      </c>
      <c r="AA192" s="261"/>
      <c r="AB192" s="1" t="s">
        <v>52</v>
      </c>
    </row>
    <row r="193" spans="1:28" ht="30" customHeight="1">
      <c r="A193" s="244" t="s">
        <v>3035</v>
      </c>
      <c r="B193" s="244" t="s">
        <v>2991</v>
      </c>
      <c r="C193" s="244" t="s">
        <v>3033</v>
      </c>
      <c r="D193" s="259" t="s">
        <v>1490</v>
      </c>
      <c r="E193" s="260"/>
      <c r="F193" s="244"/>
      <c r="G193" s="260"/>
      <c r="H193" s="244"/>
      <c r="I193" s="260"/>
      <c r="J193" s="244"/>
      <c r="K193" s="260"/>
      <c r="L193" s="244"/>
      <c r="M193" s="260"/>
      <c r="N193" s="244"/>
      <c r="O193" s="260"/>
      <c r="P193" s="260"/>
      <c r="Q193" s="260"/>
      <c r="R193" s="260"/>
      <c r="S193" s="260"/>
      <c r="T193" s="260"/>
      <c r="U193" s="260"/>
      <c r="V193" s="260"/>
      <c r="W193" s="244" t="s">
        <v>3034</v>
      </c>
      <c r="X193" s="244" t="s">
        <v>52</v>
      </c>
      <c r="Y193" s="1" t="s">
        <v>52</v>
      </c>
      <c r="Z193" s="1" t="s">
        <v>52</v>
      </c>
      <c r="AA193" s="261"/>
      <c r="AB193" s="1" t="s">
        <v>52</v>
      </c>
    </row>
    <row r="194" spans="1:28" ht="30" customHeight="1">
      <c r="A194" s="244" t="s">
        <v>3039</v>
      </c>
      <c r="B194" s="244" t="s">
        <v>2991</v>
      </c>
      <c r="C194" s="244" t="s">
        <v>3037</v>
      </c>
      <c r="D194" s="259" t="s">
        <v>1490</v>
      </c>
      <c r="E194" s="260"/>
      <c r="F194" s="244"/>
      <c r="G194" s="260"/>
      <c r="H194" s="244"/>
      <c r="I194" s="260"/>
      <c r="J194" s="244"/>
      <c r="K194" s="260"/>
      <c r="L194" s="244"/>
      <c r="M194" s="260"/>
      <c r="N194" s="244"/>
      <c r="O194" s="260"/>
      <c r="P194" s="260"/>
      <c r="Q194" s="260"/>
      <c r="R194" s="260"/>
      <c r="S194" s="260"/>
      <c r="T194" s="260"/>
      <c r="U194" s="260"/>
      <c r="V194" s="260"/>
      <c r="W194" s="244" t="s">
        <v>3038</v>
      </c>
      <c r="X194" s="244" t="s">
        <v>52</v>
      </c>
      <c r="Y194" s="1" t="s">
        <v>52</v>
      </c>
      <c r="Z194" s="1" t="s">
        <v>52</v>
      </c>
      <c r="AA194" s="261"/>
      <c r="AB194" s="1" t="s">
        <v>52</v>
      </c>
    </row>
    <row r="195" spans="1:28" ht="30" customHeight="1">
      <c r="A195" s="244" t="s">
        <v>3043</v>
      </c>
      <c r="B195" s="244" t="s">
        <v>2991</v>
      </c>
      <c r="C195" s="244" t="s">
        <v>3041</v>
      </c>
      <c r="D195" s="259" t="s">
        <v>982</v>
      </c>
      <c r="E195" s="260"/>
      <c r="F195" s="244"/>
      <c r="G195" s="260"/>
      <c r="H195" s="244"/>
      <c r="I195" s="260"/>
      <c r="J195" s="244"/>
      <c r="K195" s="260"/>
      <c r="L195" s="244"/>
      <c r="M195" s="260"/>
      <c r="N195" s="244"/>
      <c r="O195" s="260"/>
      <c r="P195" s="260"/>
      <c r="Q195" s="260"/>
      <c r="R195" s="260"/>
      <c r="S195" s="260"/>
      <c r="T195" s="260"/>
      <c r="U195" s="260"/>
      <c r="V195" s="260"/>
      <c r="W195" s="244" t="s">
        <v>3042</v>
      </c>
      <c r="X195" s="244" t="s">
        <v>52</v>
      </c>
      <c r="Y195" s="1" t="s">
        <v>52</v>
      </c>
      <c r="Z195" s="1" t="s">
        <v>52</v>
      </c>
      <c r="AA195" s="261"/>
      <c r="AB195" s="1" t="s">
        <v>52</v>
      </c>
    </row>
    <row r="196" spans="1:28" ht="30" customHeight="1">
      <c r="A196" s="244" t="s">
        <v>3047</v>
      </c>
      <c r="B196" s="244" t="s">
        <v>2991</v>
      </c>
      <c r="C196" s="244" t="s">
        <v>3045</v>
      </c>
      <c r="D196" s="259" t="s">
        <v>223</v>
      </c>
      <c r="E196" s="260"/>
      <c r="F196" s="244"/>
      <c r="G196" s="260"/>
      <c r="H196" s="244"/>
      <c r="I196" s="260"/>
      <c r="J196" s="244"/>
      <c r="K196" s="260"/>
      <c r="L196" s="244"/>
      <c r="M196" s="260"/>
      <c r="N196" s="244"/>
      <c r="O196" s="260"/>
      <c r="P196" s="260"/>
      <c r="Q196" s="260"/>
      <c r="R196" s="260"/>
      <c r="S196" s="260"/>
      <c r="T196" s="260"/>
      <c r="U196" s="260"/>
      <c r="V196" s="260"/>
      <c r="W196" s="244" t="s">
        <v>3046</v>
      </c>
      <c r="X196" s="244" t="s">
        <v>52</v>
      </c>
      <c r="Y196" s="1" t="s">
        <v>52</v>
      </c>
      <c r="Z196" s="1" t="s">
        <v>52</v>
      </c>
      <c r="AA196" s="261"/>
      <c r="AB196" s="1" t="s">
        <v>52</v>
      </c>
    </row>
    <row r="197" spans="1:28" ht="30" customHeight="1">
      <c r="A197" s="244" t="s">
        <v>3051</v>
      </c>
      <c r="B197" s="244" t="s">
        <v>2991</v>
      </c>
      <c r="C197" s="244" t="s">
        <v>3049</v>
      </c>
      <c r="D197" s="259" t="s">
        <v>1490</v>
      </c>
      <c r="E197" s="260"/>
      <c r="F197" s="244"/>
      <c r="G197" s="260"/>
      <c r="H197" s="244"/>
      <c r="I197" s="260"/>
      <c r="J197" s="244"/>
      <c r="K197" s="260"/>
      <c r="L197" s="244"/>
      <c r="M197" s="260"/>
      <c r="N197" s="244"/>
      <c r="O197" s="260"/>
      <c r="P197" s="260"/>
      <c r="Q197" s="260"/>
      <c r="R197" s="260"/>
      <c r="S197" s="260"/>
      <c r="T197" s="260"/>
      <c r="U197" s="260"/>
      <c r="V197" s="260"/>
      <c r="W197" s="244" t="s">
        <v>3050</v>
      </c>
      <c r="X197" s="244" t="s">
        <v>52</v>
      </c>
      <c r="Y197" s="1" t="s">
        <v>52</v>
      </c>
      <c r="Z197" s="1" t="s">
        <v>52</v>
      </c>
      <c r="AA197" s="261"/>
      <c r="AB197" s="1" t="s">
        <v>52</v>
      </c>
    </row>
    <row r="198" spans="1:28" ht="30" customHeight="1">
      <c r="A198" s="244" t="s">
        <v>2994</v>
      </c>
      <c r="B198" s="244" t="s">
        <v>2991</v>
      </c>
      <c r="C198" s="244" t="s">
        <v>2992</v>
      </c>
      <c r="D198" s="259" t="s">
        <v>223</v>
      </c>
      <c r="E198" s="260"/>
      <c r="F198" s="244"/>
      <c r="G198" s="260"/>
      <c r="H198" s="244"/>
      <c r="I198" s="260"/>
      <c r="J198" s="244"/>
      <c r="K198" s="260"/>
      <c r="L198" s="244"/>
      <c r="M198" s="260"/>
      <c r="N198" s="244"/>
      <c r="O198" s="260"/>
      <c r="P198" s="260"/>
      <c r="Q198" s="260"/>
      <c r="R198" s="260"/>
      <c r="S198" s="260"/>
      <c r="T198" s="260"/>
      <c r="U198" s="260"/>
      <c r="V198" s="260"/>
      <c r="W198" s="244" t="s">
        <v>2993</v>
      </c>
      <c r="X198" s="244" t="s">
        <v>52</v>
      </c>
      <c r="Y198" s="1" t="s">
        <v>52</v>
      </c>
      <c r="Z198" s="1" t="s">
        <v>52</v>
      </c>
      <c r="AA198" s="261"/>
      <c r="AB198" s="1" t="s">
        <v>52</v>
      </c>
    </row>
    <row r="199" spans="1:28" ht="30" customHeight="1">
      <c r="A199" s="244" t="s">
        <v>1636</v>
      </c>
      <c r="B199" s="244" t="s">
        <v>1632</v>
      </c>
      <c r="C199" s="244" t="s">
        <v>1633</v>
      </c>
      <c r="D199" s="259" t="s">
        <v>1634</v>
      </c>
      <c r="E199" s="260"/>
      <c r="F199" s="244"/>
      <c r="G199" s="260"/>
      <c r="H199" s="244"/>
      <c r="I199" s="260"/>
      <c r="J199" s="244"/>
      <c r="K199" s="260"/>
      <c r="L199" s="244"/>
      <c r="M199" s="260"/>
      <c r="N199" s="244"/>
      <c r="O199" s="260"/>
      <c r="P199" s="260"/>
      <c r="Q199" s="260"/>
      <c r="R199" s="260"/>
      <c r="S199" s="260"/>
      <c r="T199" s="260"/>
      <c r="U199" s="260"/>
      <c r="V199" s="260"/>
      <c r="W199" s="244" t="s">
        <v>1635</v>
      </c>
      <c r="X199" s="244" t="s">
        <v>52</v>
      </c>
      <c r="Y199" s="1" t="s">
        <v>52</v>
      </c>
      <c r="Z199" s="1" t="s">
        <v>52</v>
      </c>
      <c r="AA199" s="261"/>
      <c r="AB199" s="1" t="s">
        <v>52</v>
      </c>
    </row>
    <row r="200" spans="1:28" ht="30" customHeight="1">
      <c r="A200" s="244" t="s">
        <v>1640</v>
      </c>
      <c r="B200" s="244" t="s">
        <v>1638</v>
      </c>
      <c r="C200" s="244" t="s">
        <v>52</v>
      </c>
      <c r="D200" s="259" t="s">
        <v>982</v>
      </c>
      <c r="E200" s="260"/>
      <c r="F200" s="244"/>
      <c r="G200" s="260"/>
      <c r="H200" s="244"/>
      <c r="I200" s="260"/>
      <c r="J200" s="244"/>
      <c r="K200" s="260"/>
      <c r="L200" s="244"/>
      <c r="M200" s="260"/>
      <c r="N200" s="244"/>
      <c r="O200" s="260"/>
      <c r="P200" s="260"/>
      <c r="Q200" s="260"/>
      <c r="R200" s="260"/>
      <c r="S200" s="260"/>
      <c r="T200" s="260"/>
      <c r="U200" s="260"/>
      <c r="V200" s="260"/>
      <c r="W200" s="244" t="s">
        <v>1639</v>
      </c>
      <c r="X200" s="244" t="s">
        <v>52</v>
      </c>
      <c r="Y200" s="1" t="s">
        <v>52</v>
      </c>
      <c r="Z200" s="1" t="s">
        <v>52</v>
      </c>
      <c r="AA200" s="261"/>
      <c r="AB200" s="1" t="s">
        <v>52</v>
      </c>
    </row>
    <row r="201" spans="1:28" ht="30" customHeight="1">
      <c r="A201" s="244" t="s">
        <v>1825</v>
      </c>
      <c r="B201" s="244" t="s">
        <v>1822</v>
      </c>
      <c r="C201" s="244" t="s">
        <v>1823</v>
      </c>
      <c r="D201" s="259" t="s">
        <v>82</v>
      </c>
      <c r="E201" s="260"/>
      <c r="F201" s="244"/>
      <c r="G201" s="260"/>
      <c r="H201" s="244"/>
      <c r="I201" s="260"/>
      <c r="J201" s="244"/>
      <c r="K201" s="260"/>
      <c r="L201" s="244"/>
      <c r="M201" s="260"/>
      <c r="N201" s="244"/>
      <c r="O201" s="260"/>
      <c r="P201" s="260"/>
      <c r="Q201" s="260"/>
      <c r="R201" s="260"/>
      <c r="S201" s="260"/>
      <c r="T201" s="260"/>
      <c r="U201" s="260"/>
      <c r="V201" s="260"/>
      <c r="W201" s="244" t="s">
        <v>1824</v>
      </c>
      <c r="X201" s="244" t="s">
        <v>3401</v>
      </c>
      <c r="Y201" s="1" t="s">
        <v>52</v>
      </c>
      <c r="Z201" s="1" t="s">
        <v>52</v>
      </c>
      <c r="AA201" s="261"/>
      <c r="AB201" s="1" t="s">
        <v>52</v>
      </c>
    </row>
    <row r="202" spans="1:28" ht="30" customHeight="1">
      <c r="A202" s="244" t="s">
        <v>1837</v>
      </c>
      <c r="B202" s="244" t="s">
        <v>1834</v>
      </c>
      <c r="C202" s="244" t="s">
        <v>1835</v>
      </c>
      <c r="D202" s="259" t="s">
        <v>1490</v>
      </c>
      <c r="E202" s="260"/>
      <c r="F202" s="244"/>
      <c r="G202" s="260"/>
      <c r="H202" s="244"/>
      <c r="I202" s="260"/>
      <c r="J202" s="244"/>
      <c r="K202" s="260"/>
      <c r="L202" s="244"/>
      <c r="M202" s="260"/>
      <c r="N202" s="244"/>
      <c r="O202" s="260"/>
      <c r="P202" s="260"/>
      <c r="Q202" s="260"/>
      <c r="R202" s="260"/>
      <c r="S202" s="260"/>
      <c r="T202" s="260"/>
      <c r="U202" s="260"/>
      <c r="V202" s="260"/>
      <c r="W202" s="244" t="s">
        <v>1836</v>
      </c>
      <c r="X202" s="244" t="s">
        <v>52</v>
      </c>
      <c r="Y202" s="1" t="s">
        <v>52</v>
      </c>
      <c r="Z202" s="1" t="s">
        <v>52</v>
      </c>
      <c r="AA202" s="261"/>
      <c r="AB202" s="1" t="s">
        <v>52</v>
      </c>
    </row>
    <row r="203" spans="1:28" ht="30" customHeight="1">
      <c r="A203" s="244" t="s">
        <v>1841</v>
      </c>
      <c r="B203" s="244" t="s">
        <v>1838</v>
      </c>
      <c r="C203" s="244" t="s">
        <v>1839</v>
      </c>
      <c r="D203" s="259" t="s">
        <v>1490</v>
      </c>
      <c r="E203" s="260"/>
      <c r="F203" s="244"/>
      <c r="G203" s="260"/>
      <c r="H203" s="244"/>
      <c r="I203" s="260"/>
      <c r="J203" s="244"/>
      <c r="K203" s="260"/>
      <c r="L203" s="244"/>
      <c r="M203" s="260"/>
      <c r="N203" s="244"/>
      <c r="O203" s="260"/>
      <c r="P203" s="260"/>
      <c r="Q203" s="260"/>
      <c r="R203" s="260"/>
      <c r="S203" s="260"/>
      <c r="T203" s="260"/>
      <c r="U203" s="260"/>
      <c r="V203" s="260"/>
      <c r="W203" s="244" t="s">
        <v>1840</v>
      </c>
      <c r="X203" s="244" t="s">
        <v>52</v>
      </c>
      <c r="Y203" s="1" t="s">
        <v>52</v>
      </c>
      <c r="Z203" s="1" t="s">
        <v>52</v>
      </c>
      <c r="AA203" s="261"/>
      <c r="AB203" s="1" t="s">
        <v>52</v>
      </c>
    </row>
    <row r="204" spans="1:28" ht="30" customHeight="1">
      <c r="A204" s="244" t="s">
        <v>2721</v>
      </c>
      <c r="B204" s="244" t="s">
        <v>2684</v>
      </c>
      <c r="C204" s="244" t="s">
        <v>2719</v>
      </c>
      <c r="D204" s="259" t="s">
        <v>982</v>
      </c>
      <c r="E204" s="260"/>
      <c r="F204" s="244"/>
      <c r="G204" s="260"/>
      <c r="H204" s="244"/>
      <c r="I204" s="260"/>
      <c r="J204" s="244"/>
      <c r="K204" s="260"/>
      <c r="L204" s="244"/>
      <c r="M204" s="260"/>
      <c r="N204" s="244"/>
      <c r="O204" s="260"/>
      <c r="P204" s="260"/>
      <c r="Q204" s="260"/>
      <c r="R204" s="260"/>
      <c r="S204" s="260"/>
      <c r="T204" s="260"/>
      <c r="U204" s="260"/>
      <c r="V204" s="260"/>
      <c r="W204" s="244" t="s">
        <v>2720</v>
      </c>
      <c r="X204" s="244" t="s">
        <v>52</v>
      </c>
      <c r="Y204" s="1" t="s">
        <v>52</v>
      </c>
      <c r="Z204" s="1" t="s">
        <v>52</v>
      </c>
      <c r="AA204" s="261"/>
      <c r="AB204" s="1" t="s">
        <v>52</v>
      </c>
    </row>
    <row r="205" spans="1:28" ht="30" customHeight="1">
      <c r="A205" s="244" t="s">
        <v>2687</v>
      </c>
      <c r="B205" s="244" t="s">
        <v>2684</v>
      </c>
      <c r="C205" s="244" t="s">
        <v>2685</v>
      </c>
      <c r="D205" s="259" t="s">
        <v>982</v>
      </c>
      <c r="E205" s="260"/>
      <c r="F205" s="244"/>
      <c r="G205" s="260"/>
      <c r="H205" s="244"/>
      <c r="I205" s="260"/>
      <c r="J205" s="244"/>
      <c r="K205" s="260"/>
      <c r="L205" s="244"/>
      <c r="M205" s="260"/>
      <c r="N205" s="244"/>
      <c r="O205" s="260"/>
      <c r="P205" s="260"/>
      <c r="Q205" s="260"/>
      <c r="R205" s="260"/>
      <c r="S205" s="260"/>
      <c r="T205" s="260"/>
      <c r="U205" s="260"/>
      <c r="V205" s="260"/>
      <c r="W205" s="244" t="s">
        <v>2686</v>
      </c>
      <c r="X205" s="244" t="s">
        <v>52</v>
      </c>
      <c r="Y205" s="1" t="s">
        <v>52</v>
      </c>
      <c r="Z205" s="1" t="s">
        <v>52</v>
      </c>
      <c r="AA205" s="261"/>
      <c r="AB205" s="1" t="s">
        <v>52</v>
      </c>
    </row>
    <row r="206" spans="1:28" ht="30" customHeight="1">
      <c r="A206" s="244" t="s">
        <v>2641</v>
      </c>
      <c r="B206" s="244" t="s">
        <v>2638</v>
      </c>
      <c r="C206" s="244" t="s">
        <v>2639</v>
      </c>
      <c r="D206" s="259" t="s">
        <v>982</v>
      </c>
      <c r="E206" s="260"/>
      <c r="F206" s="244"/>
      <c r="G206" s="260"/>
      <c r="H206" s="244"/>
      <c r="I206" s="260"/>
      <c r="J206" s="244"/>
      <c r="K206" s="260"/>
      <c r="L206" s="244"/>
      <c r="M206" s="260"/>
      <c r="N206" s="244"/>
      <c r="O206" s="260"/>
      <c r="P206" s="260"/>
      <c r="Q206" s="260"/>
      <c r="R206" s="260"/>
      <c r="S206" s="260"/>
      <c r="T206" s="260"/>
      <c r="U206" s="260"/>
      <c r="V206" s="260"/>
      <c r="W206" s="244" t="s">
        <v>2640</v>
      </c>
      <c r="X206" s="244" t="s">
        <v>52</v>
      </c>
      <c r="Y206" s="1" t="s">
        <v>52</v>
      </c>
      <c r="Z206" s="1" t="s">
        <v>52</v>
      </c>
      <c r="AA206" s="261"/>
      <c r="AB206" s="1" t="s">
        <v>52</v>
      </c>
    </row>
    <row r="207" spans="1:28" ht="30" customHeight="1">
      <c r="A207" s="244" t="s">
        <v>2611</v>
      </c>
      <c r="B207" s="244" t="s">
        <v>2608</v>
      </c>
      <c r="C207" s="244" t="s">
        <v>2609</v>
      </c>
      <c r="D207" s="259" t="s">
        <v>982</v>
      </c>
      <c r="E207" s="260"/>
      <c r="F207" s="244"/>
      <c r="G207" s="260"/>
      <c r="H207" s="244"/>
      <c r="I207" s="260"/>
      <c r="J207" s="244"/>
      <c r="K207" s="260"/>
      <c r="L207" s="244"/>
      <c r="M207" s="260"/>
      <c r="N207" s="244"/>
      <c r="O207" s="260"/>
      <c r="P207" s="260"/>
      <c r="Q207" s="260"/>
      <c r="R207" s="260"/>
      <c r="S207" s="260"/>
      <c r="T207" s="260"/>
      <c r="U207" s="260"/>
      <c r="V207" s="260"/>
      <c r="W207" s="244" t="s">
        <v>2610</v>
      </c>
      <c r="X207" s="244" t="s">
        <v>52</v>
      </c>
      <c r="Y207" s="1" t="s">
        <v>52</v>
      </c>
      <c r="Z207" s="1" t="s">
        <v>52</v>
      </c>
      <c r="AA207" s="261"/>
      <c r="AB207" s="1" t="s">
        <v>52</v>
      </c>
    </row>
    <row r="208" spans="1:28" ht="30" customHeight="1">
      <c r="A208" s="244" t="s">
        <v>729</v>
      </c>
      <c r="B208" s="244" t="s">
        <v>726</v>
      </c>
      <c r="C208" s="244" t="s">
        <v>727</v>
      </c>
      <c r="D208" s="259" t="s">
        <v>82</v>
      </c>
      <c r="E208" s="260"/>
      <c r="F208" s="244"/>
      <c r="G208" s="260"/>
      <c r="H208" s="244"/>
      <c r="I208" s="260"/>
      <c r="J208" s="244"/>
      <c r="K208" s="260"/>
      <c r="L208" s="244"/>
      <c r="M208" s="260"/>
      <c r="N208" s="244"/>
      <c r="O208" s="260"/>
      <c r="P208" s="260"/>
      <c r="Q208" s="260"/>
      <c r="R208" s="260"/>
      <c r="S208" s="260"/>
      <c r="T208" s="260"/>
      <c r="U208" s="260"/>
      <c r="V208" s="260"/>
      <c r="W208" s="244" t="s">
        <v>728</v>
      </c>
      <c r="X208" s="244" t="s">
        <v>52</v>
      </c>
      <c r="Y208" s="1" t="s">
        <v>52</v>
      </c>
      <c r="Z208" s="1" t="s">
        <v>52</v>
      </c>
      <c r="AA208" s="261"/>
      <c r="AB208" s="1" t="s">
        <v>52</v>
      </c>
    </row>
    <row r="209" spans="1:28" ht="30" customHeight="1">
      <c r="A209" s="244" t="s">
        <v>733</v>
      </c>
      <c r="B209" s="244" t="s">
        <v>731</v>
      </c>
      <c r="C209" s="244" t="s">
        <v>727</v>
      </c>
      <c r="D209" s="259" t="s">
        <v>82</v>
      </c>
      <c r="E209" s="260"/>
      <c r="F209" s="244"/>
      <c r="G209" s="260"/>
      <c r="H209" s="244"/>
      <c r="I209" s="260"/>
      <c r="J209" s="244"/>
      <c r="K209" s="260"/>
      <c r="L209" s="244"/>
      <c r="M209" s="260"/>
      <c r="N209" s="244"/>
      <c r="O209" s="260"/>
      <c r="P209" s="260"/>
      <c r="Q209" s="260"/>
      <c r="R209" s="260"/>
      <c r="S209" s="260"/>
      <c r="T209" s="260"/>
      <c r="U209" s="260"/>
      <c r="V209" s="260"/>
      <c r="W209" s="244" t="s">
        <v>732</v>
      </c>
      <c r="X209" s="244" t="s">
        <v>52</v>
      </c>
      <c r="Y209" s="1" t="s">
        <v>52</v>
      </c>
      <c r="Z209" s="1" t="s">
        <v>52</v>
      </c>
      <c r="AA209" s="261"/>
      <c r="AB209" s="1" t="s">
        <v>52</v>
      </c>
    </row>
    <row r="210" spans="1:28" ht="30" customHeight="1">
      <c r="A210" s="244" t="s">
        <v>1811</v>
      </c>
      <c r="B210" s="244" t="s">
        <v>1802</v>
      </c>
      <c r="C210" s="244" t="s">
        <v>1809</v>
      </c>
      <c r="D210" s="259" t="s">
        <v>982</v>
      </c>
      <c r="E210" s="260"/>
      <c r="F210" s="244"/>
      <c r="G210" s="260"/>
      <c r="H210" s="244"/>
      <c r="I210" s="260"/>
      <c r="J210" s="244"/>
      <c r="K210" s="260"/>
      <c r="L210" s="244"/>
      <c r="M210" s="260"/>
      <c r="N210" s="244"/>
      <c r="O210" s="260"/>
      <c r="P210" s="260"/>
      <c r="Q210" s="260"/>
      <c r="R210" s="260"/>
      <c r="S210" s="260"/>
      <c r="T210" s="260"/>
      <c r="U210" s="260"/>
      <c r="V210" s="260"/>
      <c r="W210" s="244" t="s">
        <v>1810</v>
      </c>
      <c r="X210" s="244" t="s">
        <v>52</v>
      </c>
      <c r="Y210" s="1" t="s">
        <v>52</v>
      </c>
      <c r="Z210" s="1" t="s">
        <v>52</v>
      </c>
      <c r="AA210" s="261"/>
      <c r="AB210" s="1" t="s">
        <v>52</v>
      </c>
    </row>
    <row r="211" spans="1:28" ht="30" customHeight="1">
      <c r="A211" s="244" t="s">
        <v>1805</v>
      </c>
      <c r="B211" s="244" t="s">
        <v>1802</v>
      </c>
      <c r="C211" s="244" t="s">
        <v>1803</v>
      </c>
      <c r="D211" s="259" t="s">
        <v>982</v>
      </c>
      <c r="E211" s="260"/>
      <c r="F211" s="244"/>
      <c r="G211" s="260"/>
      <c r="H211" s="244"/>
      <c r="I211" s="260"/>
      <c r="J211" s="244"/>
      <c r="K211" s="260"/>
      <c r="L211" s="244"/>
      <c r="M211" s="260"/>
      <c r="N211" s="244"/>
      <c r="O211" s="260"/>
      <c r="P211" s="260"/>
      <c r="Q211" s="260"/>
      <c r="R211" s="260"/>
      <c r="S211" s="260"/>
      <c r="T211" s="260"/>
      <c r="U211" s="260"/>
      <c r="V211" s="260"/>
      <c r="W211" s="244" t="s">
        <v>1804</v>
      </c>
      <c r="X211" s="244" t="s">
        <v>52</v>
      </c>
      <c r="Y211" s="1" t="s">
        <v>52</v>
      </c>
      <c r="Z211" s="1" t="s">
        <v>52</v>
      </c>
      <c r="AA211" s="261"/>
      <c r="AB211" s="1" t="s">
        <v>52</v>
      </c>
    </row>
    <row r="212" spans="1:28" ht="30" customHeight="1">
      <c r="A212" s="244" t="s">
        <v>2616</v>
      </c>
      <c r="B212" s="244" t="s">
        <v>2613</v>
      </c>
      <c r="C212" s="244" t="s">
        <v>2614</v>
      </c>
      <c r="D212" s="259" t="s">
        <v>982</v>
      </c>
      <c r="E212" s="260"/>
      <c r="F212" s="244"/>
      <c r="G212" s="260"/>
      <c r="H212" s="244"/>
      <c r="I212" s="260"/>
      <c r="J212" s="244"/>
      <c r="K212" s="260"/>
      <c r="L212" s="244"/>
      <c r="M212" s="260"/>
      <c r="N212" s="244"/>
      <c r="O212" s="260"/>
      <c r="P212" s="260"/>
      <c r="Q212" s="260"/>
      <c r="R212" s="260"/>
      <c r="S212" s="260"/>
      <c r="T212" s="260"/>
      <c r="U212" s="260"/>
      <c r="V212" s="260"/>
      <c r="W212" s="244" t="s">
        <v>2615</v>
      </c>
      <c r="X212" s="244" t="s">
        <v>52</v>
      </c>
      <c r="Y212" s="1" t="s">
        <v>52</v>
      </c>
      <c r="Z212" s="1" t="s">
        <v>52</v>
      </c>
      <c r="AA212" s="261"/>
      <c r="AB212" s="1" t="s">
        <v>52</v>
      </c>
    </row>
    <row r="213" spans="1:28" ht="30" customHeight="1">
      <c r="A213" s="244" t="s">
        <v>2135</v>
      </c>
      <c r="B213" s="244" t="s">
        <v>1218</v>
      </c>
      <c r="C213" s="244" t="s">
        <v>2133</v>
      </c>
      <c r="D213" s="259" t="s">
        <v>76</v>
      </c>
      <c r="E213" s="260"/>
      <c r="F213" s="244"/>
      <c r="G213" s="260"/>
      <c r="H213" s="244"/>
      <c r="I213" s="260"/>
      <c r="J213" s="244"/>
      <c r="K213" s="260"/>
      <c r="L213" s="244"/>
      <c r="M213" s="260"/>
      <c r="N213" s="244"/>
      <c r="O213" s="260"/>
      <c r="P213" s="260"/>
      <c r="Q213" s="260"/>
      <c r="R213" s="260"/>
      <c r="S213" s="260"/>
      <c r="T213" s="260"/>
      <c r="U213" s="260"/>
      <c r="V213" s="260"/>
      <c r="W213" s="244" t="s">
        <v>2134</v>
      </c>
      <c r="X213" s="244" t="s">
        <v>52</v>
      </c>
      <c r="Y213" s="1" t="s">
        <v>52</v>
      </c>
      <c r="Z213" s="1" t="s">
        <v>52</v>
      </c>
      <c r="AA213" s="261"/>
      <c r="AB213" s="1" t="s">
        <v>52</v>
      </c>
    </row>
    <row r="214" spans="1:28" ht="30" customHeight="1">
      <c r="A214" s="244" t="s">
        <v>1221</v>
      </c>
      <c r="B214" s="244" t="s">
        <v>1218</v>
      </c>
      <c r="C214" s="244" t="s">
        <v>1219</v>
      </c>
      <c r="D214" s="259" t="s">
        <v>76</v>
      </c>
      <c r="E214" s="260"/>
      <c r="F214" s="244"/>
      <c r="G214" s="260"/>
      <c r="H214" s="244"/>
      <c r="I214" s="260"/>
      <c r="J214" s="244"/>
      <c r="K214" s="260"/>
      <c r="L214" s="244"/>
      <c r="M214" s="260"/>
      <c r="N214" s="244"/>
      <c r="O214" s="260"/>
      <c r="P214" s="260"/>
      <c r="Q214" s="260"/>
      <c r="R214" s="260"/>
      <c r="S214" s="260"/>
      <c r="T214" s="260"/>
      <c r="U214" s="260"/>
      <c r="V214" s="260"/>
      <c r="W214" s="244" t="s">
        <v>2143</v>
      </c>
      <c r="X214" s="244" t="s">
        <v>52</v>
      </c>
      <c r="Y214" s="1" t="s">
        <v>52</v>
      </c>
      <c r="Z214" s="1" t="s">
        <v>52</v>
      </c>
      <c r="AA214" s="261"/>
      <c r="AB214" s="1" t="s">
        <v>52</v>
      </c>
    </row>
    <row r="215" spans="1:28" ht="30" customHeight="1">
      <c r="A215" s="244" t="s">
        <v>2150</v>
      </c>
      <c r="B215" s="244" t="s">
        <v>1218</v>
      </c>
      <c r="C215" s="244" t="s">
        <v>2148</v>
      </c>
      <c r="D215" s="259" t="s">
        <v>76</v>
      </c>
      <c r="E215" s="260"/>
      <c r="F215" s="244"/>
      <c r="G215" s="260"/>
      <c r="H215" s="244"/>
      <c r="I215" s="260"/>
      <c r="J215" s="244"/>
      <c r="K215" s="260"/>
      <c r="L215" s="244"/>
      <c r="M215" s="260"/>
      <c r="N215" s="244"/>
      <c r="O215" s="260"/>
      <c r="P215" s="260"/>
      <c r="Q215" s="260"/>
      <c r="R215" s="260"/>
      <c r="S215" s="260"/>
      <c r="T215" s="260"/>
      <c r="U215" s="260"/>
      <c r="V215" s="260"/>
      <c r="W215" s="244" t="s">
        <v>2149</v>
      </c>
      <c r="X215" s="244" t="s">
        <v>52</v>
      </c>
      <c r="Y215" s="1" t="s">
        <v>52</v>
      </c>
      <c r="Z215" s="1" t="s">
        <v>52</v>
      </c>
      <c r="AA215" s="261"/>
      <c r="AB215" s="1" t="s">
        <v>52</v>
      </c>
    </row>
    <row r="216" spans="1:28" ht="30" customHeight="1">
      <c r="A216" s="244" t="s">
        <v>2086</v>
      </c>
      <c r="B216" s="244" t="s">
        <v>208</v>
      </c>
      <c r="C216" s="244" t="s">
        <v>2084</v>
      </c>
      <c r="D216" s="259" t="s">
        <v>76</v>
      </c>
      <c r="E216" s="260"/>
      <c r="F216" s="244"/>
      <c r="G216" s="260"/>
      <c r="H216" s="244"/>
      <c r="I216" s="260"/>
      <c r="J216" s="244"/>
      <c r="K216" s="260"/>
      <c r="L216" s="244"/>
      <c r="M216" s="260"/>
      <c r="N216" s="244"/>
      <c r="O216" s="260"/>
      <c r="P216" s="260"/>
      <c r="Q216" s="260"/>
      <c r="R216" s="260"/>
      <c r="S216" s="260"/>
      <c r="T216" s="260"/>
      <c r="U216" s="260"/>
      <c r="V216" s="260"/>
      <c r="W216" s="244" t="s">
        <v>2085</v>
      </c>
      <c r="X216" s="244" t="s">
        <v>52</v>
      </c>
      <c r="Y216" s="1" t="s">
        <v>52</v>
      </c>
      <c r="Z216" s="1" t="s">
        <v>52</v>
      </c>
      <c r="AA216" s="261"/>
      <c r="AB216" s="1" t="s">
        <v>52</v>
      </c>
    </row>
    <row r="217" spans="1:28" ht="30" customHeight="1">
      <c r="A217" s="244" t="s">
        <v>2093</v>
      </c>
      <c r="B217" s="244" t="s">
        <v>208</v>
      </c>
      <c r="C217" s="244" t="s">
        <v>2091</v>
      </c>
      <c r="D217" s="259" t="s">
        <v>76</v>
      </c>
      <c r="E217" s="260"/>
      <c r="F217" s="244"/>
      <c r="G217" s="260"/>
      <c r="H217" s="244"/>
      <c r="I217" s="260"/>
      <c r="J217" s="244"/>
      <c r="K217" s="260"/>
      <c r="L217" s="244"/>
      <c r="M217" s="260"/>
      <c r="N217" s="244"/>
      <c r="O217" s="260"/>
      <c r="P217" s="260"/>
      <c r="Q217" s="260"/>
      <c r="R217" s="260"/>
      <c r="S217" s="260"/>
      <c r="T217" s="260"/>
      <c r="U217" s="260"/>
      <c r="V217" s="260"/>
      <c r="W217" s="244" t="s">
        <v>2092</v>
      </c>
      <c r="X217" s="244" t="s">
        <v>52</v>
      </c>
      <c r="Y217" s="1" t="s">
        <v>52</v>
      </c>
      <c r="Z217" s="1" t="s">
        <v>52</v>
      </c>
      <c r="AA217" s="261"/>
      <c r="AB217" s="1" t="s">
        <v>52</v>
      </c>
    </row>
    <row r="218" spans="1:28" ht="30" customHeight="1">
      <c r="A218" s="244" t="s">
        <v>2124</v>
      </c>
      <c r="B218" s="244" t="s">
        <v>208</v>
      </c>
      <c r="C218" s="244" t="s">
        <v>2122</v>
      </c>
      <c r="D218" s="259" t="s">
        <v>76</v>
      </c>
      <c r="E218" s="260"/>
      <c r="F218" s="244"/>
      <c r="G218" s="260"/>
      <c r="H218" s="244"/>
      <c r="I218" s="260"/>
      <c r="J218" s="244"/>
      <c r="K218" s="260"/>
      <c r="L218" s="244"/>
      <c r="M218" s="260"/>
      <c r="N218" s="244"/>
      <c r="O218" s="260"/>
      <c r="P218" s="260"/>
      <c r="Q218" s="260"/>
      <c r="R218" s="260"/>
      <c r="S218" s="260"/>
      <c r="T218" s="260"/>
      <c r="U218" s="260"/>
      <c r="V218" s="260"/>
      <c r="W218" s="244" t="s">
        <v>2123</v>
      </c>
      <c r="X218" s="244" t="s">
        <v>52</v>
      </c>
      <c r="Y218" s="1" t="s">
        <v>52</v>
      </c>
      <c r="Z218" s="1" t="s">
        <v>52</v>
      </c>
      <c r="AA218" s="261"/>
      <c r="AB218" s="1" t="s">
        <v>52</v>
      </c>
    </row>
    <row r="219" spans="1:28" ht="30" customHeight="1">
      <c r="A219" s="244" t="s">
        <v>2101</v>
      </c>
      <c r="B219" s="244" t="s">
        <v>208</v>
      </c>
      <c r="C219" s="244" t="s">
        <v>2099</v>
      </c>
      <c r="D219" s="259" t="s">
        <v>76</v>
      </c>
      <c r="E219" s="260"/>
      <c r="F219" s="244"/>
      <c r="G219" s="260"/>
      <c r="H219" s="244"/>
      <c r="I219" s="260"/>
      <c r="J219" s="244"/>
      <c r="K219" s="260"/>
      <c r="L219" s="244"/>
      <c r="M219" s="260"/>
      <c r="N219" s="244"/>
      <c r="O219" s="260"/>
      <c r="P219" s="260"/>
      <c r="Q219" s="260"/>
      <c r="R219" s="260"/>
      <c r="S219" s="260"/>
      <c r="T219" s="260"/>
      <c r="U219" s="260"/>
      <c r="V219" s="260"/>
      <c r="W219" s="244" t="s">
        <v>2100</v>
      </c>
      <c r="X219" s="244" t="s">
        <v>52</v>
      </c>
      <c r="Y219" s="1" t="s">
        <v>52</v>
      </c>
      <c r="Z219" s="1" t="s">
        <v>52</v>
      </c>
      <c r="AA219" s="261"/>
      <c r="AB219" s="1" t="s">
        <v>52</v>
      </c>
    </row>
    <row r="220" spans="1:28" ht="30" customHeight="1">
      <c r="A220" s="244" t="s">
        <v>2116</v>
      </c>
      <c r="B220" s="244" t="s">
        <v>208</v>
      </c>
      <c r="C220" s="244" t="s">
        <v>2114</v>
      </c>
      <c r="D220" s="259" t="s">
        <v>76</v>
      </c>
      <c r="E220" s="260"/>
      <c r="F220" s="244"/>
      <c r="G220" s="260"/>
      <c r="H220" s="244"/>
      <c r="I220" s="260"/>
      <c r="J220" s="244"/>
      <c r="K220" s="260"/>
      <c r="L220" s="244"/>
      <c r="M220" s="260"/>
      <c r="N220" s="244"/>
      <c r="O220" s="260"/>
      <c r="P220" s="260"/>
      <c r="Q220" s="260"/>
      <c r="R220" s="260"/>
      <c r="S220" s="260"/>
      <c r="T220" s="260"/>
      <c r="U220" s="260"/>
      <c r="V220" s="260"/>
      <c r="W220" s="244" t="s">
        <v>2115</v>
      </c>
      <c r="X220" s="244" t="s">
        <v>52</v>
      </c>
      <c r="Y220" s="1" t="s">
        <v>52</v>
      </c>
      <c r="Z220" s="1" t="s">
        <v>52</v>
      </c>
      <c r="AA220" s="261"/>
      <c r="AB220" s="1" t="s">
        <v>52</v>
      </c>
    </row>
    <row r="221" spans="1:28" ht="30" customHeight="1">
      <c r="A221" s="244" t="s">
        <v>2108</v>
      </c>
      <c r="B221" s="244" t="s">
        <v>208</v>
      </c>
      <c r="C221" s="244" t="s">
        <v>2106</v>
      </c>
      <c r="D221" s="259" t="s">
        <v>76</v>
      </c>
      <c r="E221" s="260"/>
      <c r="F221" s="244"/>
      <c r="G221" s="260"/>
      <c r="H221" s="244"/>
      <c r="I221" s="260"/>
      <c r="J221" s="244"/>
      <c r="K221" s="260"/>
      <c r="L221" s="244"/>
      <c r="M221" s="260"/>
      <c r="N221" s="244"/>
      <c r="O221" s="260"/>
      <c r="P221" s="260"/>
      <c r="Q221" s="260"/>
      <c r="R221" s="260"/>
      <c r="S221" s="260"/>
      <c r="T221" s="260"/>
      <c r="U221" s="260"/>
      <c r="V221" s="260"/>
      <c r="W221" s="244" t="s">
        <v>2107</v>
      </c>
      <c r="X221" s="244" t="s">
        <v>52</v>
      </c>
      <c r="Y221" s="1" t="s">
        <v>52</v>
      </c>
      <c r="Z221" s="1" t="s">
        <v>52</v>
      </c>
      <c r="AA221" s="261"/>
      <c r="AB221" s="1" t="s">
        <v>52</v>
      </c>
    </row>
    <row r="222" spans="1:28" ht="30" customHeight="1">
      <c r="A222" s="244" t="s">
        <v>2158</v>
      </c>
      <c r="B222" s="244" t="s">
        <v>2155</v>
      </c>
      <c r="C222" s="244" t="s">
        <v>2156</v>
      </c>
      <c r="D222" s="259" t="s">
        <v>76</v>
      </c>
      <c r="E222" s="260"/>
      <c r="F222" s="244"/>
      <c r="G222" s="260"/>
      <c r="H222" s="244"/>
      <c r="I222" s="260"/>
      <c r="J222" s="244"/>
      <c r="K222" s="260"/>
      <c r="L222" s="244"/>
      <c r="M222" s="260"/>
      <c r="N222" s="244"/>
      <c r="O222" s="260"/>
      <c r="P222" s="260"/>
      <c r="Q222" s="260"/>
      <c r="R222" s="260"/>
      <c r="S222" s="260"/>
      <c r="T222" s="260"/>
      <c r="U222" s="260"/>
      <c r="V222" s="260"/>
      <c r="W222" s="244" t="s">
        <v>2157</v>
      </c>
      <c r="X222" s="244" t="s">
        <v>52</v>
      </c>
      <c r="Y222" s="1" t="s">
        <v>52</v>
      </c>
      <c r="Z222" s="1" t="s">
        <v>52</v>
      </c>
      <c r="AA222" s="261"/>
      <c r="AB222" s="1" t="s">
        <v>52</v>
      </c>
    </row>
    <row r="223" spans="1:28" ht="30" customHeight="1">
      <c r="A223" s="244" t="s">
        <v>2169</v>
      </c>
      <c r="B223" s="244" t="s">
        <v>2155</v>
      </c>
      <c r="C223" s="244" t="s">
        <v>2167</v>
      </c>
      <c r="D223" s="259" t="s">
        <v>76</v>
      </c>
      <c r="E223" s="260"/>
      <c r="F223" s="244"/>
      <c r="G223" s="260"/>
      <c r="H223" s="244"/>
      <c r="I223" s="260"/>
      <c r="J223" s="244"/>
      <c r="K223" s="260"/>
      <c r="L223" s="244"/>
      <c r="M223" s="260"/>
      <c r="N223" s="244"/>
      <c r="O223" s="260"/>
      <c r="P223" s="260"/>
      <c r="Q223" s="260"/>
      <c r="R223" s="260"/>
      <c r="S223" s="260"/>
      <c r="T223" s="260"/>
      <c r="U223" s="260"/>
      <c r="V223" s="260"/>
      <c r="W223" s="244" t="s">
        <v>2168</v>
      </c>
      <c r="X223" s="244" t="s">
        <v>52</v>
      </c>
      <c r="Y223" s="1" t="s">
        <v>52</v>
      </c>
      <c r="Z223" s="1" t="s">
        <v>52</v>
      </c>
      <c r="AA223" s="261"/>
      <c r="AB223" s="1" t="s">
        <v>52</v>
      </c>
    </row>
    <row r="224" spans="1:28" ht="30" customHeight="1">
      <c r="A224" s="244" t="s">
        <v>2413</v>
      </c>
      <c r="B224" s="244" t="s">
        <v>2410</v>
      </c>
      <c r="C224" s="244" t="s">
        <v>2411</v>
      </c>
      <c r="D224" s="259" t="s">
        <v>82</v>
      </c>
      <c r="E224" s="260"/>
      <c r="F224" s="244"/>
      <c r="G224" s="260"/>
      <c r="H224" s="244"/>
      <c r="I224" s="260"/>
      <c r="J224" s="244"/>
      <c r="K224" s="260"/>
      <c r="L224" s="244"/>
      <c r="M224" s="260"/>
      <c r="N224" s="244"/>
      <c r="O224" s="260"/>
      <c r="P224" s="260"/>
      <c r="Q224" s="260"/>
      <c r="R224" s="260"/>
      <c r="S224" s="260"/>
      <c r="T224" s="260"/>
      <c r="U224" s="260"/>
      <c r="V224" s="260"/>
      <c r="W224" s="244" t="s">
        <v>2412</v>
      </c>
      <c r="X224" s="244" t="s">
        <v>52</v>
      </c>
      <c r="Y224" s="1" t="s">
        <v>52</v>
      </c>
      <c r="Z224" s="1" t="s">
        <v>52</v>
      </c>
      <c r="AA224" s="261"/>
      <c r="AB224" s="1" t="s">
        <v>52</v>
      </c>
    </row>
    <row r="225" spans="1:28" ht="30" customHeight="1">
      <c r="A225" s="244" t="s">
        <v>2330</v>
      </c>
      <c r="B225" s="244" t="s">
        <v>2326</v>
      </c>
      <c r="C225" s="244" t="s">
        <v>2327</v>
      </c>
      <c r="D225" s="259" t="s">
        <v>2328</v>
      </c>
      <c r="E225" s="260"/>
      <c r="F225" s="244"/>
      <c r="G225" s="260"/>
      <c r="H225" s="244"/>
      <c r="I225" s="260"/>
      <c r="J225" s="244"/>
      <c r="K225" s="260"/>
      <c r="L225" s="244"/>
      <c r="M225" s="260"/>
      <c r="N225" s="244"/>
      <c r="O225" s="260"/>
      <c r="P225" s="260"/>
      <c r="Q225" s="260"/>
      <c r="R225" s="260"/>
      <c r="S225" s="260"/>
      <c r="T225" s="260"/>
      <c r="U225" s="260"/>
      <c r="V225" s="260"/>
      <c r="W225" s="244" t="s">
        <v>2329</v>
      </c>
      <c r="X225" s="244" t="s">
        <v>52</v>
      </c>
      <c r="Y225" s="1" t="s">
        <v>3402</v>
      </c>
      <c r="Z225" s="1" t="s">
        <v>52</v>
      </c>
      <c r="AA225" s="261"/>
      <c r="AB225" s="1" t="s">
        <v>52</v>
      </c>
    </row>
    <row r="226" spans="1:28" ht="30" customHeight="1">
      <c r="A226" s="244" t="s">
        <v>2335</v>
      </c>
      <c r="B226" s="244" t="s">
        <v>2332</v>
      </c>
      <c r="C226" s="244" t="s">
        <v>2333</v>
      </c>
      <c r="D226" s="259" t="s">
        <v>2328</v>
      </c>
      <c r="E226" s="260"/>
      <c r="F226" s="244"/>
      <c r="G226" s="260"/>
      <c r="H226" s="244"/>
      <c r="I226" s="260"/>
      <c r="J226" s="244"/>
      <c r="K226" s="260"/>
      <c r="L226" s="244"/>
      <c r="M226" s="260"/>
      <c r="N226" s="244"/>
      <c r="O226" s="260"/>
      <c r="P226" s="260"/>
      <c r="Q226" s="260"/>
      <c r="R226" s="260"/>
      <c r="S226" s="260"/>
      <c r="T226" s="260"/>
      <c r="U226" s="260"/>
      <c r="V226" s="260"/>
      <c r="W226" s="244" t="s">
        <v>2334</v>
      </c>
      <c r="X226" s="244" t="s">
        <v>52</v>
      </c>
      <c r="Y226" s="1" t="s">
        <v>3402</v>
      </c>
      <c r="Z226" s="1" t="s">
        <v>52</v>
      </c>
      <c r="AA226" s="261"/>
      <c r="AB226" s="1" t="s">
        <v>52</v>
      </c>
    </row>
    <row r="227" spans="1:28" ht="30" customHeight="1">
      <c r="A227" s="244" t="s">
        <v>2339</v>
      </c>
      <c r="B227" s="244" t="s">
        <v>2337</v>
      </c>
      <c r="C227" s="244" t="s">
        <v>2333</v>
      </c>
      <c r="D227" s="259" t="s">
        <v>2328</v>
      </c>
      <c r="E227" s="260"/>
      <c r="F227" s="244"/>
      <c r="G227" s="260"/>
      <c r="H227" s="244"/>
      <c r="I227" s="260"/>
      <c r="J227" s="244"/>
      <c r="K227" s="260"/>
      <c r="L227" s="244"/>
      <c r="M227" s="260"/>
      <c r="N227" s="244"/>
      <c r="O227" s="260"/>
      <c r="P227" s="260"/>
      <c r="Q227" s="260"/>
      <c r="R227" s="260"/>
      <c r="S227" s="260"/>
      <c r="T227" s="260"/>
      <c r="U227" s="260"/>
      <c r="V227" s="260"/>
      <c r="W227" s="244" t="s">
        <v>2338</v>
      </c>
      <c r="X227" s="244" t="s">
        <v>52</v>
      </c>
      <c r="Y227" s="1" t="s">
        <v>3402</v>
      </c>
      <c r="Z227" s="1" t="s">
        <v>52</v>
      </c>
      <c r="AA227" s="261"/>
      <c r="AB227" s="1" t="s">
        <v>52</v>
      </c>
    </row>
    <row r="228" spans="1:28" ht="30" customHeight="1">
      <c r="A228" s="244" t="s">
        <v>1214</v>
      </c>
      <c r="B228" s="244" t="s">
        <v>1210</v>
      </c>
      <c r="C228" s="244" t="s">
        <v>1211</v>
      </c>
      <c r="D228" s="259" t="s">
        <v>1212</v>
      </c>
      <c r="E228" s="260"/>
      <c r="F228" s="244"/>
      <c r="G228" s="260"/>
      <c r="H228" s="244"/>
      <c r="I228" s="260"/>
      <c r="J228" s="244"/>
      <c r="K228" s="260"/>
      <c r="L228" s="244"/>
      <c r="M228" s="260"/>
      <c r="N228" s="244"/>
      <c r="O228" s="260"/>
      <c r="P228" s="260"/>
      <c r="Q228" s="260"/>
      <c r="R228" s="260"/>
      <c r="S228" s="260"/>
      <c r="T228" s="260"/>
      <c r="U228" s="260"/>
      <c r="V228" s="260"/>
      <c r="W228" s="244" t="s">
        <v>1213</v>
      </c>
      <c r="X228" s="244" t="s">
        <v>52</v>
      </c>
      <c r="Y228" s="1" t="s">
        <v>52</v>
      </c>
      <c r="Z228" s="1" t="s">
        <v>52</v>
      </c>
      <c r="AA228" s="261"/>
      <c r="AB228" s="1" t="s">
        <v>52</v>
      </c>
    </row>
    <row r="229" spans="1:28" ht="30" customHeight="1">
      <c r="A229" s="244" t="s">
        <v>931</v>
      </c>
      <c r="B229" s="244" t="s">
        <v>928</v>
      </c>
      <c r="C229" s="244" t="s">
        <v>929</v>
      </c>
      <c r="D229" s="259" t="s">
        <v>158</v>
      </c>
      <c r="E229" s="260"/>
      <c r="F229" s="244"/>
      <c r="G229" s="260"/>
      <c r="H229" s="244"/>
      <c r="I229" s="260"/>
      <c r="J229" s="244"/>
      <c r="K229" s="260"/>
      <c r="L229" s="244"/>
      <c r="M229" s="260"/>
      <c r="N229" s="244"/>
      <c r="O229" s="260"/>
      <c r="P229" s="260"/>
      <c r="Q229" s="260"/>
      <c r="R229" s="260"/>
      <c r="S229" s="260"/>
      <c r="T229" s="260"/>
      <c r="U229" s="260"/>
      <c r="V229" s="260"/>
      <c r="W229" s="244" t="s">
        <v>930</v>
      </c>
      <c r="X229" s="244" t="s">
        <v>52</v>
      </c>
      <c r="Y229" s="1" t="s">
        <v>3079</v>
      </c>
      <c r="Z229" s="1" t="s">
        <v>52</v>
      </c>
      <c r="AA229" s="261"/>
      <c r="AB229" s="1" t="s">
        <v>52</v>
      </c>
    </row>
    <row r="230" spans="1:28" ht="30" customHeight="1">
      <c r="A230" s="244" t="s">
        <v>936</v>
      </c>
      <c r="B230" s="244" t="s">
        <v>933</v>
      </c>
      <c r="C230" s="244" t="s">
        <v>934</v>
      </c>
      <c r="D230" s="259" t="s">
        <v>158</v>
      </c>
      <c r="E230" s="260"/>
      <c r="F230" s="244"/>
      <c r="G230" s="260"/>
      <c r="H230" s="244"/>
      <c r="I230" s="260"/>
      <c r="J230" s="244"/>
      <c r="K230" s="260"/>
      <c r="L230" s="244"/>
      <c r="M230" s="260"/>
      <c r="N230" s="244"/>
      <c r="O230" s="260"/>
      <c r="P230" s="260"/>
      <c r="Q230" s="260"/>
      <c r="R230" s="260"/>
      <c r="S230" s="260"/>
      <c r="T230" s="260"/>
      <c r="U230" s="260"/>
      <c r="V230" s="260"/>
      <c r="W230" s="244" t="s">
        <v>935</v>
      </c>
      <c r="X230" s="244" t="s">
        <v>52</v>
      </c>
      <c r="Y230" s="1" t="s">
        <v>3079</v>
      </c>
      <c r="Z230" s="1" t="s">
        <v>52</v>
      </c>
      <c r="AA230" s="261"/>
      <c r="AB230" s="1" t="s">
        <v>52</v>
      </c>
    </row>
    <row r="231" spans="1:28" ht="30" customHeight="1">
      <c r="A231" s="244" t="s">
        <v>865</v>
      </c>
      <c r="B231" s="244" t="s">
        <v>863</v>
      </c>
      <c r="C231" s="244" t="s">
        <v>52</v>
      </c>
      <c r="D231" s="259" t="s">
        <v>158</v>
      </c>
      <c r="E231" s="260"/>
      <c r="F231" s="244"/>
      <c r="G231" s="260"/>
      <c r="H231" s="244"/>
      <c r="I231" s="260"/>
      <c r="J231" s="244"/>
      <c r="K231" s="260"/>
      <c r="L231" s="244"/>
      <c r="M231" s="260"/>
      <c r="N231" s="244"/>
      <c r="O231" s="260"/>
      <c r="P231" s="260"/>
      <c r="Q231" s="260"/>
      <c r="R231" s="260"/>
      <c r="S231" s="260"/>
      <c r="T231" s="260"/>
      <c r="U231" s="260"/>
      <c r="V231" s="260"/>
      <c r="W231" s="244" t="s">
        <v>864</v>
      </c>
      <c r="X231" s="244" t="s">
        <v>52</v>
      </c>
      <c r="Y231" s="1" t="s">
        <v>3079</v>
      </c>
      <c r="Z231" s="1" t="s">
        <v>52</v>
      </c>
      <c r="AA231" s="261"/>
      <c r="AB231" s="1" t="s">
        <v>52</v>
      </c>
    </row>
    <row r="232" spans="1:28" ht="30" customHeight="1">
      <c r="A232" s="244" t="s">
        <v>870</v>
      </c>
      <c r="B232" s="244" t="s">
        <v>867</v>
      </c>
      <c r="C232" s="244" t="s">
        <v>868</v>
      </c>
      <c r="D232" s="259" t="s">
        <v>158</v>
      </c>
      <c r="E232" s="260"/>
      <c r="F232" s="244"/>
      <c r="G232" s="260"/>
      <c r="H232" s="244"/>
      <c r="I232" s="260"/>
      <c r="J232" s="244"/>
      <c r="K232" s="260"/>
      <c r="L232" s="244"/>
      <c r="M232" s="260"/>
      <c r="N232" s="244"/>
      <c r="O232" s="260"/>
      <c r="P232" s="260"/>
      <c r="Q232" s="260"/>
      <c r="R232" s="260"/>
      <c r="S232" s="260"/>
      <c r="T232" s="260"/>
      <c r="U232" s="260"/>
      <c r="V232" s="260"/>
      <c r="W232" s="244" t="s">
        <v>869</v>
      </c>
      <c r="X232" s="244" t="s">
        <v>52</v>
      </c>
      <c r="Y232" s="1" t="s">
        <v>3079</v>
      </c>
      <c r="Z232" s="1" t="s">
        <v>52</v>
      </c>
      <c r="AA232" s="261"/>
      <c r="AB232" s="1" t="s">
        <v>52</v>
      </c>
    </row>
    <row r="233" spans="1:28" ht="30" customHeight="1">
      <c r="A233" s="244" t="s">
        <v>941</v>
      </c>
      <c r="B233" s="244" t="s">
        <v>938</v>
      </c>
      <c r="C233" s="244" t="s">
        <v>939</v>
      </c>
      <c r="D233" s="259" t="s">
        <v>158</v>
      </c>
      <c r="E233" s="260"/>
      <c r="F233" s="244"/>
      <c r="G233" s="260"/>
      <c r="H233" s="244"/>
      <c r="I233" s="260"/>
      <c r="J233" s="244"/>
      <c r="K233" s="260"/>
      <c r="L233" s="244"/>
      <c r="M233" s="260"/>
      <c r="N233" s="244"/>
      <c r="O233" s="260"/>
      <c r="P233" s="260"/>
      <c r="Q233" s="260"/>
      <c r="R233" s="260"/>
      <c r="S233" s="260"/>
      <c r="T233" s="260"/>
      <c r="U233" s="260"/>
      <c r="V233" s="260"/>
      <c r="W233" s="244" t="s">
        <v>940</v>
      </c>
      <c r="X233" s="244" t="s">
        <v>52</v>
      </c>
      <c r="Y233" s="1" t="s">
        <v>3079</v>
      </c>
      <c r="Z233" s="1" t="s">
        <v>52</v>
      </c>
      <c r="AA233" s="261"/>
      <c r="AB233" s="1" t="s">
        <v>52</v>
      </c>
    </row>
    <row r="234" spans="1:28" ht="30" customHeight="1">
      <c r="A234" s="244" t="s">
        <v>946</v>
      </c>
      <c r="B234" s="244" t="s">
        <v>943</v>
      </c>
      <c r="C234" s="244" t="s">
        <v>944</v>
      </c>
      <c r="D234" s="259" t="s">
        <v>158</v>
      </c>
      <c r="E234" s="260"/>
      <c r="F234" s="244"/>
      <c r="G234" s="260"/>
      <c r="H234" s="244"/>
      <c r="I234" s="260"/>
      <c r="J234" s="244"/>
      <c r="K234" s="260"/>
      <c r="L234" s="244"/>
      <c r="M234" s="260"/>
      <c r="N234" s="244"/>
      <c r="O234" s="260"/>
      <c r="P234" s="260"/>
      <c r="Q234" s="260"/>
      <c r="R234" s="260"/>
      <c r="S234" s="260"/>
      <c r="T234" s="260"/>
      <c r="U234" s="260"/>
      <c r="V234" s="260"/>
      <c r="W234" s="244" t="s">
        <v>945</v>
      </c>
      <c r="X234" s="244" t="s">
        <v>52</v>
      </c>
      <c r="Y234" s="1" t="s">
        <v>3079</v>
      </c>
      <c r="Z234" s="1" t="s">
        <v>52</v>
      </c>
      <c r="AA234" s="261"/>
      <c r="AB234" s="1" t="s">
        <v>52</v>
      </c>
    </row>
    <row r="235" spans="1:28" ht="30" customHeight="1">
      <c r="A235" s="248" t="s">
        <v>3563</v>
      </c>
      <c r="B235" s="248" t="s">
        <v>3553</v>
      </c>
      <c r="C235" s="248" t="s">
        <v>3562</v>
      </c>
      <c r="D235" s="262" t="s">
        <v>982</v>
      </c>
      <c r="E235" s="263"/>
      <c r="F235" s="248"/>
      <c r="G235" s="263"/>
      <c r="H235" s="248"/>
      <c r="I235" s="263"/>
      <c r="J235" s="248"/>
      <c r="K235" s="263"/>
      <c r="L235" s="248"/>
      <c r="M235" s="263"/>
      <c r="N235" s="248"/>
      <c r="O235" s="263"/>
      <c r="P235" s="263"/>
      <c r="Q235" s="263"/>
      <c r="R235" s="263"/>
      <c r="S235" s="263"/>
      <c r="T235" s="263"/>
      <c r="U235" s="263"/>
      <c r="V235" s="263"/>
      <c r="W235" s="244" t="s">
        <v>3571</v>
      </c>
      <c r="X235" s="248" t="s">
        <v>52</v>
      </c>
      <c r="Y235" s="1" t="s">
        <v>52</v>
      </c>
      <c r="Z235" s="1" t="s">
        <v>52</v>
      </c>
      <c r="AA235" s="261"/>
      <c r="AB235" s="1" t="s">
        <v>52</v>
      </c>
    </row>
    <row r="236" spans="1:28" ht="30" customHeight="1">
      <c r="A236" s="248" t="s">
        <v>3565</v>
      </c>
      <c r="B236" s="248" t="s">
        <v>2613</v>
      </c>
      <c r="C236" s="248" t="s">
        <v>2614</v>
      </c>
      <c r="D236" s="262" t="s">
        <v>982</v>
      </c>
      <c r="E236" s="263"/>
      <c r="F236" s="248"/>
      <c r="G236" s="263"/>
      <c r="H236" s="248"/>
      <c r="I236" s="263"/>
      <c r="J236" s="248"/>
      <c r="K236" s="263"/>
      <c r="L236" s="248"/>
      <c r="M236" s="263"/>
      <c r="N236" s="248"/>
      <c r="O236" s="263"/>
      <c r="P236" s="263"/>
      <c r="Q236" s="263"/>
      <c r="R236" s="263"/>
      <c r="S236" s="263"/>
      <c r="T236" s="263"/>
      <c r="U236" s="263"/>
      <c r="V236" s="263"/>
      <c r="W236" s="244" t="s">
        <v>3572</v>
      </c>
      <c r="X236" s="248" t="s">
        <v>52</v>
      </c>
      <c r="Y236" s="1" t="s">
        <v>52</v>
      </c>
      <c r="Z236" s="1" t="s">
        <v>52</v>
      </c>
      <c r="AA236" s="261"/>
      <c r="AB236" s="1" t="s">
        <v>52</v>
      </c>
    </row>
    <row r="237" spans="1:28" ht="30" customHeight="1">
      <c r="A237" s="244" t="s">
        <v>1245</v>
      </c>
      <c r="B237" s="244" t="s">
        <v>1243</v>
      </c>
      <c r="C237" s="244" t="s">
        <v>989</v>
      </c>
      <c r="D237" s="259" t="s">
        <v>401</v>
      </c>
      <c r="E237" s="260"/>
      <c r="F237" s="244"/>
      <c r="G237" s="260"/>
      <c r="H237" s="244"/>
      <c r="I237" s="260"/>
      <c r="J237" s="244"/>
      <c r="K237" s="260"/>
      <c r="L237" s="244"/>
      <c r="M237" s="260"/>
      <c r="N237" s="244"/>
      <c r="O237" s="260"/>
      <c r="P237" s="260"/>
      <c r="Q237" s="260"/>
      <c r="R237" s="260"/>
      <c r="S237" s="260"/>
      <c r="T237" s="260"/>
      <c r="U237" s="260"/>
      <c r="V237" s="260"/>
      <c r="W237" s="244" t="s">
        <v>1244</v>
      </c>
      <c r="X237" s="244" t="s">
        <v>52</v>
      </c>
      <c r="Y237" s="1" t="s">
        <v>3403</v>
      </c>
      <c r="Z237" s="1" t="s">
        <v>52</v>
      </c>
      <c r="AA237" s="261"/>
      <c r="AB237" s="1" t="s">
        <v>52</v>
      </c>
    </row>
    <row r="238" spans="1:28" ht="30" customHeight="1">
      <c r="A238" s="244" t="s">
        <v>1373</v>
      </c>
      <c r="B238" s="244" t="s">
        <v>1372</v>
      </c>
      <c r="C238" s="244" t="s">
        <v>989</v>
      </c>
      <c r="D238" s="259" t="s">
        <v>401</v>
      </c>
      <c r="E238" s="260"/>
      <c r="F238" s="244"/>
      <c r="G238" s="260"/>
      <c r="H238" s="244"/>
      <c r="I238" s="260"/>
      <c r="J238" s="244"/>
      <c r="K238" s="260"/>
      <c r="L238" s="244"/>
      <c r="M238" s="260"/>
      <c r="N238" s="244"/>
      <c r="O238" s="260"/>
      <c r="P238" s="260"/>
      <c r="Q238" s="260"/>
      <c r="R238" s="260"/>
      <c r="S238" s="260"/>
      <c r="T238" s="260"/>
      <c r="U238" s="260"/>
      <c r="V238" s="260"/>
      <c r="W238" s="244" t="s">
        <v>1513</v>
      </c>
      <c r="X238" s="244" t="s">
        <v>52</v>
      </c>
      <c r="Y238" s="1" t="s">
        <v>3403</v>
      </c>
      <c r="Z238" s="1" t="s">
        <v>52</v>
      </c>
      <c r="AA238" s="261"/>
      <c r="AB238" s="1" t="s">
        <v>52</v>
      </c>
    </row>
    <row r="239" spans="1:28" ht="30" customHeight="1">
      <c r="A239" s="244" t="s">
        <v>1308</v>
      </c>
      <c r="B239" s="244" t="s">
        <v>1306</v>
      </c>
      <c r="C239" s="244" t="s">
        <v>989</v>
      </c>
      <c r="D239" s="259" t="s">
        <v>401</v>
      </c>
      <c r="E239" s="260"/>
      <c r="F239" s="244"/>
      <c r="G239" s="260"/>
      <c r="H239" s="244"/>
      <c r="I239" s="260"/>
      <c r="J239" s="244"/>
      <c r="K239" s="260"/>
      <c r="L239" s="244"/>
      <c r="M239" s="260"/>
      <c r="N239" s="244"/>
      <c r="O239" s="260"/>
      <c r="P239" s="260"/>
      <c r="Q239" s="260"/>
      <c r="R239" s="260"/>
      <c r="S239" s="260"/>
      <c r="T239" s="260"/>
      <c r="U239" s="260"/>
      <c r="V239" s="260"/>
      <c r="W239" s="244" t="s">
        <v>1307</v>
      </c>
      <c r="X239" s="244" t="s">
        <v>52</v>
      </c>
      <c r="Y239" s="1" t="s">
        <v>3403</v>
      </c>
      <c r="Z239" s="1" t="s">
        <v>52</v>
      </c>
      <c r="AA239" s="261"/>
      <c r="AB239" s="1" t="s">
        <v>52</v>
      </c>
    </row>
    <row r="240" spans="1:28" ht="30" customHeight="1">
      <c r="A240" s="244" t="s">
        <v>1461</v>
      </c>
      <c r="B240" s="244" t="s">
        <v>1459</v>
      </c>
      <c r="C240" s="244" t="s">
        <v>989</v>
      </c>
      <c r="D240" s="259" t="s">
        <v>401</v>
      </c>
      <c r="E240" s="260"/>
      <c r="F240" s="244"/>
      <c r="G240" s="260"/>
      <c r="H240" s="244"/>
      <c r="I240" s="260"/>
      <c r="J240" s="244"/>
      <c r="K240" s="260"/>
      <c r="L240" s="244"/>
      <c r="M240" s="260"/>
      <c r="N240" s="244"/>
      <c r="O240" s="260"/>
      <c r="P240" s="260"/>
      <c r="Q240" s="260"/>
      <c r="R240" s="260"/>
      <c r="S240" s="260"/>
      <c r="T240" s="260"/>
      <c r="U240" s="260"/>
      <c r="V240" s="260"/>
      <c r="W240" s="244" t="s">
        <v>1460</v>
      </c>
      <c r="X240" s="244" t="s">
        <v>52</v>
      </c>
      <c r="Y240" s="1" t="s">
        <v>3403</v>
      </c>
      <c r="Z240" s="1" t="s">
        <v>52</v>
      </c>
      <c r="AA240" s="261"/>
      <c r="AB240" s="1" t="s">
        <v>52</v>
      </c>
    </row>
    <row r="241" spans="1:28" ht="30" customHeight="1">
      <c r="A241" s="244" t="s">
        <v>1483</v>
      </c>
      <c r="B241" s="244" t="s">
        <v>1481</v>
      </c>
      <c r="C241" s="244" t="s">
        <v>989</v>
      </c>
      <c r="D241" s="259" t="s">
        <v>401</v>
      </c>
      <c r="E241" s="260"/>
      <c r="F241" s="244"/>
      <c r="G241" s="260"/>
      <c r="H241" s="244"/>
      <c r="I241" s="260"/>
      <c r="J241" s="244"/>
      <c r="K241" s="260"/>
      <c r="L241" s="244"/>
      <c r="M241" s="260"/>
      <c r="N241" s="244"/>
      <c r="O241" s="260"/>
      <c r="P241" s="260"/>
      <c r="Q241" s="260"/>
      <c r="R241" s="260"/>
      <c r="S241" s="260"/>
      <c r="T241" s="260"/>
      <c r="U241" s="260"/>
      <c r="V241" s="260"/>
      <c r="W241" s="244" t="s">
        <v>1482</v>
      </c>
      <c r="X241" s="244" t="s">
        <v>52</v>
      </c>
      <c r="Y241" s="1" t="s">
        <v>3403</v>
      </c>
      <c r="Z241" s="1" t="s">
        <v>52</v>
      </c>
      <c r="AA241" s="261"/>
      <c r="AB241" s="1" t="s">
        <v>52</v>
      </c>
    </row>
    <row r="242" spans="1:28" ht="30" customHeight="1">
      <c r="A242" s="244" t="s">
        <v>1884</v>
      </c>
      <c r="B242" s="244" t="s">
        <v>1882</v>
      </c>
      <c r="C242" s="244" t="s">
        <v>989</v>
      </c>
      <c r="D242" s="259" t="s">
        <v>401</v>
      </c>
      <c r="E242" s="260"/>
      <c r="F242" s="244"/>
      <c r="G242" s="260"/>
      <c r="H242" s="244"/>
      <c r="I242" s="260"/>
      <c r="J242" s="244"/>
      <c r="K242" s="260"/>
      <c r="L242" s="244"/>
      <c r="M242" s="260"/>
      <c r="N242" s="244"/>
      <c r="O242" s="260"/>
      <c r="P242" s="260"/>
      <c r="Q242" s="260"/>
      <c r="R242" s="260"/>
      <c r="S242" s="260"/>
      <c r="T242" s="260"/>
      <c r="U242" s="260"/>
      <c r="V242" s="260"/>
      <c r="W242" s="244" t="s">
        <v>1883</v>
      </c>
      <c r="X242" s="244" t="s">
        <v>52</v>
      </c>
      <c r="Y242" s="1" t="s">
        <v>3403</v>
      </c>
      <c r="Z242" s="1" t="s">
        <v>52</v>
      </c>
      <c r="AA242" s="261"/>
      <c r="AB242" s="1" t="s">
        <v>52</v>
      </c>
    </row>
    <row r="243" spans="1:28" ht="30" customHeight="1">
      <c r="A243" s="244" t="s">
        <v>1529</v>
      </c>
      <c r="B243" s="244" t="s">
        <v>1527</v>
      </c>
      <c r="C243" s="244" t="s">
        <v>989</v>
      </c>
      <c r="D243" s="259" t="s">
        <v>401</v>
      </c>
      <c r="E243" s="260"/>
      <c r="F243" s="244"/>
      <c r="G243" s="260"/>
      <c r="H243" s="244"/>
      <c r="I243" s="260"/>
      <c r="J243" s="244"/>
      <c r="K243" s="260"/>
      <c r="L243" s="244"/>
      <c r="M243" s="260"/>
      <c r="N243" s="244"/>
      <c r="O243" s="260"/>
      <c r="P243" s="260"/>
      <c r="Q243" s="260"/>
      <c r="R243" s="260"/>
      <c r="S243" s="260"/>
      <c r="T243" s="260"/>
      <c r="U243" s="260"/>
      <c r="V243" s="260"/>
      <c r="W243" s="244" t="s">
        <v>1528</v>
      </c>
      <c r="X243" s="244" t="s">
        <v>52</v>
      </c>
      <c r="Y243" s="1" t="s">
        <v>3403</v>
      </c>
      <c r="Z243" s="1" t="s">
        <v>52</v>
      </c>
      <c r="AA243" s="261"/>
      <c r="AB243" s="1" t="s">
        <v>52</v>
      </c>
    </row>
    <row r="244" spans="1:28" ht="30" customHeight="1">
      <c r="A244" s="244" t="s">
        <v>1880</v>
      </c>
      <c r="B244" s="244" t="s">
        <v>1878</v>
      </c>
      <c r="C244" s="244" t="s">
        <v>989</v>
      </c>
      <c r="D244" s="259" t="s">
        <v>401</v>
      </c>
      <c r="E244" s="260"/>
      <c r="F244" s="244"/>
      <c r="G244" s="260"/>
      <c r="H244" s="244"/>
      <c r="I244" s="260"/>
      <c r="J244" s="244"/>
      <c r="K244" s="260"/>
      <c r="L244" s="244"/>
      <c r="M244" s="260"/>
      <c r="N244" s="244"/>
      <c r="O244" s="260"/>
      <c r="P244" s="260"/>
      <c r="Q244" s="260"/>
      <c r="R244" s="260"/>
      <c r="S244" s="260"/>
      <c r="T244" s="260"/>
      <c r="U244" s="260"/>
      <c r="V244" s="260"/>
      <c r="W244" s="244" t="s">
        <v>1879</v>
      </c>
      <c r="X244" s="244" t="s">
        <v>52</v>
      </c>
      <c r="Y244" s="1" t="s">
        <v>3403</v>
      </c>
      <c r="Z244" s="1" t="s">
        <v>52</v>
      </c>
      <c r="AA244" s="261"/>
      <c r="AB244" s="1" t="s">
        <v>52</v>
      </c>
    </row>
    <row r="245" spans="1:28" ht="30" customHeight="1">
      <c r="A245" s="244" t="s">
        <v>1511</v>
      </c>
      <c r="B245" s="244" t="s">
        <v>1509</v>
      </c>
      <c r="C245" s="244" t="s">
        <v>989</v>
      </c>
      <c r="D245" s="259" t="s">
        <v>401</v>
      </c>
      <c r="E245" s="260"/>
      <c r="F245" s="244"/>
      <c r="G245" s="260"/>
      <c r="H245" s="244"/>
      <c r="I245" s="260"/>
      <c r="J245" s="244"/>
      <c r="K245" s="260"/>
      <c r="L245" s="244"/>
      <c r="M245" s="260"/>
      <c r="N245" s="244"/>
      <c r="O245" s="260"/>
      <c r="P245" s="260"/>
      <c r="Q245" s="260"/>
      <c r="R245" s="260"/>
      <c r="S245" s="260"/>
      <c r="T245" s="260"/>
      <c r="U245" s="260"/>
      <c r="V245" s="260"/>
      <c r="W245" s="244" t="s">
        <v>1510</v>
      </c>
      <c r="X245" s="244" t="s">
        <v>52</v>
      </c>
      <c r="Y245" s="1" t="s">
        <v>3403</v>
      </c>
      <c r="Z245" s="1" t="s">
        <v>52</v>
      </c>
      <c r="AA245" s="261"/>
      <c r="AB245" s="1" t="s">
        <v>52</v>
      </c>
    </row>
    <row r="246" spans="1:28" ht="30" customHeight="1">
      <c r="A246" s="244" t="s">
        <v>2985</v>
      </c>
      <c r="B246" s="244" t="s">
        <v>2983</v>
      </c>
      <c r="C246" s="244" t="s">
        <v>989</v>
      </c>
      <c r="D246" s="259" t="s">
        <v>401</v>
      </c>
      <c r="E246" s="260"/>
      <c r="F246" s="244"/>
      <c r="G246" s="260"/>
      <c r="H246" s="244"/>
      <c r="I246" s="260"/>
      <c r="J246" s="244"/>
      <c r="K246" s="260"/>
      <c r="L246" s="244"/>
      <c r="M246" s="260"/>
      <c r="N246" s="244"/>
      <c r="O246" s="260"/>
      <c r="P246" s="260"/>
      <c r="Q246" s="260"/>
      <c r="R246" s="260"/>
      <c r="S246" s="260"/>
      <c r="T246" s="260"/>
      <c r="U246" s="260"/>
      <c r="V246" s="260"/>
      <c r="W246" s="244" t="s">
        <v>2984</v>
      </c>
      <c r="X246" s="244" t="s">
        <v>52</v>
      </c>
      <c r="Y246" s="1" t="s">
        <v>3403</v>
      </c>
      <c r="Z246" s="1" t="s">
        <v>52</v>
      </c>
      <c r="AA246" s="261"/>
      <c r="AB246" s="1" t="s">
        <v>52</v>
      </c>
    </row>
    <row r="247" spans="1:28" ht="30" customHeight="1">
      <c r="A247" s="244" t="s">
        <v>1564</v>
      </c>
      <c r="B247" s="244" t="s">
        <v>1562</v>
      </c>
      <c r="C247" s="244" t="s">
        <v>989</v>
      </c>
      <c r="D247" s="259" t="s">
        <v>401</v>
      </c>
      <c r="E247" s="260"/>
      <c r="F247" s="244"/>
      <c r="G247" s="260"/>
      <c r="H247" s="244"/>
      <c r="I247" s="260"/>
      <c r="J247" s="244"/>
      <c r="K247" s="260"/>
      <c r="L247" s="244"/>
      <c r="M247" s="260"/>
      <c r="N247" s="244"/>
      <c r="O247" s="260"/>
      <c r="P247" s="260"/>
      <c r="Q247" s="260"/>
      <c r="R247" s="260"/>
      <c r="S247" s="260"/>
      <c r="T247" s="260"/>
      <c r="U247" s="260"/>
      <c r="V247" s="260"/>
      <c r="W247" s="244" t="s">
        <v>1563</v>
      </c>
      <c r="X247" s="244" t="s">
        <v>52</v>
      </c>
      <c r="Y247" s="1" t="s">
        <v>3403</v>
      </c>
      <c r="Z247" s="1" t="s">
        <v>52</v>
      </c>
      <c r="AA247" s="261"/>
      <c r="AB247" s="1" t="s">
        <v>52</v>
      </c>
    </row>
    <row r="248" spans="1:28" ht="30" customHeight="1">
      <c r="A248" s="244" t="s">
        <v>1625</v>
      </c>
      <c r="B248" s="244" t="s">
        <v>1623</v>
      </c>
      <c r="C248" s="244" t="s">
        <v>989</v>
      </c>
      <c r="D248" s="259" t="s">
        <v>401</v>
      </c>
      <c r="E248" s="260"/>
      <c r="F248" s="244"/>
      <c r="G248" s="260"/>
      <c r="H248" s="244"/>
      <c r="I248" s="260"/>
      <c r="J248" s="244"/>
      <c r="K248" s="260"/>
      <c r="L248" s="244"/>
      <c r="M248" s="260"/>
      <c r="N248" s="244"/>
      <c r="O248" s="260"/>
      <c r="P248" s="260"/>
      <c r="Q248" s="260"/>
      <c r="R248" s="260"/>
      <c r="S248" s="260"/>
      <c r="T248" s="260"/>
      <c r="U248" s="260"/>
      <c r="V248" s="260"/>
      <c r="W248" s="244" t="s">
        <v>1624</v>
      </c>
      <c r="X248" s="244" t="s">
        <v>52</v>
      </c>
      <c r="Y248" s="1" t="s">
        <v>3403</v>
      </c>
      <c r="Z248" s="1" t="s">
        <v>52</v>
      </c>
      <c r="AA248" s="261"/>
      <c r="AB248" s="1" t="s">
        <v>52</v>
      </c>
    </row>
    <row r="249" spans="1:28" ht="30" customHeight="1">
      <c r="A249" s="244" t="s">
        <v>1241</v>
      </c>
      <c r="B249" s="244" t="s">
        <v>1239</v>
      </c>
      <c r="C249" s="244" t="s">
        <v>989</v>
      </c>
      <c r="D249" s="259" t="s">
        <v>401</v>
      </c>
      <c r="E249" s="260"/>
      <c r="F249" s="244"/>
      <c r="G249" s="260"/>
      <c r="H249" s="244"/>
      <c r="I249" s="260"/>
      <c r="J249" s="244"/>
      <c r="K249" s="260"/>
      <c r="L249" s="244"/>
      <c r="M249" s="260"/>
      <c r="N249" s="244"/>
      <c r="O249" s="260"/>
      <c r="P249" s="260"/>
      <c r="Q249" s="260"/>
      <c r="R249" s="260"/>
      <c r="S249" s="260"/>
      <c r="T249" s="260"/>
      <c r="U249" s="260"/>
      <c r="V249" s="260"/>
      <c r="W249" s="244" t="s">
        <v>1240</v>
      </c>
      <c r="X249" s="244" t="s">
        <v>52</v>
      </c>
      <c r="Y249" s="1" t="s">
        <v>3403</v>
      </c>
      <c r="Z249" s="1" t="s">
        <v>52</v>
      </c>
      <c r="AA249" s="261"/>
      <c r="AB249" s="1" t="s">
        <v>52</v>
      </c>
    </row>
    <row r="250" spans="1:28" ht="30" customHeight="1">
      <c r="A250" s="244" t="s">
        <v>2387</v>
      </c>
      <c r="B250" s="244" t="s">
        <v>2385</v>
      </c>
      <c r="C250" s="244" t="s">
        <v>989</v>
      </c>
      <c r="D250" s="259" t="s">
        <v>401</v>
      </c>
      <c r="E250" s="260"/>
      <c r="F250" s="244"/>
      <c r="G250" s="260"/>
      <c r="H250" s="244"/>
      <c r="I250" s="260"/>
      <c r="J250" s="244"/>
      <c r="K250" s="260"/>
      <c r="L250" s="244"/>
      <c r="M250" s="260"/>
      <c r="N250" s="244"/>
      <c r="O250" s="260"/>
      <c r="P250" s="260"/>
      <c r="Q250" s="260"/>
      <c r="R250" s="260"/>
      <c r="S250" s="260"/>
      <c r="T250" s="260"/>
      <c r="U250" s="260"/>
      <c r="V250" s="260"/>
      <c r="W250" s="244" t="s">
        <v>2386</v>
      </c>
      <c r="X250" s="244" t="s">
        <v>52</v>
      </c>
      <c r="Y250" s="1" t="s">
        <v>3403</v>
      </c>
      <c r="Z250" s="1" t="s">
        <v>52</v>
      </c>
      <c r="AA250" s="261"/>
      <c r="AB250" s="1" t="s">
        <v>52</v>
      </c>
    </row>
    <row r="251" spans="1:28" ht="30" customHeight="1">
      <c r="A251" s="244" t="s">
        <v>2406</v>
      </c>
      <c r="B251" s="244" t="s">
        <v>2404</v>
      </c>
      <c r="C251" s="244" t="s">
        <v>989</v>
      </c>
      <c r="D251" s="259" t="s">
        <v>401</v>
      </c>
      <c r="E251" s="260"/>
      <c r="F251" s="244"/>
      <c r="G251" s="260"/>
      <c r="H251" s="244"/>
      <c r="I251" s="260"/>
      <c r="J251" s="244"/>
      <c r="K251" s="260"/>
      <c r="L251" s="244"/>
      <c r="M251" s="260"/>
      <c r="N251" s="244"/>
      <c r="O251" s="260"/>
      <c r="P251" s="260"/>
      <c r="Q251" s="260"/>
      <c r="R251" s="260"/>
      <c r="S251" s="260"/>
      <c r="T251" s="260"/>
      <c r="U251" s="260"/>
      <c r="V251" s="260"/>
      <c r="W251" s="244" t="s">
        <v>2405</v>
      </c>
      <c r="X251" s="244" t="s">
        <v>52</v>
      </c>
      <c r="Y251" s="1" t="s">
        <v>3403</v>
      </c>
      <c r="Z251" s="1" t="s">
        <v>52</v>
      </c>
      <c r="AA251" s="261"/>
      <c r="AB251" s="1" t="s">
        <v>52</v>
      </c>
    </row>
    <row r="252" spans="1:28" ht="30" customHeight="1">
      <c r="A252" s="244" t="s">
        <v>1682</v>
      </c>
      <c r="B252" s="244" t="s">
        <v>1680</v>
      </c>
      <c r="C252" s="244" t="s">
        <v>989</v>
      </c>
      <c r="D252" s="259" t="s">
        <v>401</v>
      </c>
      <c r="E252" s="260"/>
      <c r="F252" s="244"/>
      <c r="G252" s="260"/>
      <c r="H252" s="244"/>
      <c r="I252" s="260"/>
      <c r="J252" s="244"/>
      <c r="K252" s="260"/>
      <c r="L252" s="244"/>
      <c r="M252" s="260"/>
      <c r="N252" s="244"/>
      <c r="O252" s="260"/>
      <c r="P252" s="260"/>
      <c r="Q252" s="260"/>
      <c r="R252" s="260"/>
      <c r="S252" s="260"/>
      <c r="T252" s="260"/>
      <c r="U252" s="260"/>
      <c r="V252" s="260"/>
      <c r="W252" s="244" t="s">
        <v>1681</v>
      </c>
      <c r="X252" s="244" t="s">
        <v>52</v>
      </c>
      <c r="Y252" s="1" t="s">
        <v>3403</v>
      </c>
      <c r="Z252" s="1" t="s">
        <v>52</v>
      </c>
      <c r="AA252" s="261"/>
      <c r="AB252" s="1" t="s">
        <v>52</v>
      </c>
    </row>
    <row r="253" spans="1:28" ht="30" customHeight="1">
      <c r="A253" s="244" t="s">
        <v>1646</v>
      </c>
      <c r="B253" s="244" t="s">
        <v>1644</v>
      </c>
      <c r="C253" s="244" t="s">
        <v>989</v>
      </c>
      <c r="D253" s="259" t="s">
        <v>401</v>
      </c>
      <c r="E253" s="260"/>
      <c r="F253" s="244"/>
      <c r="G253" s="260"/>
      <c r="H253" s="244"/>
      <c r="I253" s="260"/>
      <c r="J253" s="244"/>
      <c r="K253" s="260"/>
      <c r="L253" s="244"/>
      <c r="M253" s="260"/>
      <c r="N253" s="244"/>
      <c r="O253" s="260"/>
      <c r="P253" s="260"/>
      <c r="Q253" s="260"/>
      <c r="R253" s="260"/>
      <c r="S253" s="260"/>
      <c r="T253" s="260"/>
      <c r="U253" s="260"/>
      <c r="V253" s="260"/>
      <c r="W253" s="244" t="s">
        <v>1645</v>
      </c>
      <c r="X253" s="244" t="s">
        <v>52</v>
      </c>
      <c r="Y253" s="1" t="s">
        <v>3403</v>
      </c>
      <c r="Z253" s="1" t="s">
        <v>52</v>
      </c>
      <c r="AA253" s="261"/>
      <c r="AB253" s="1" t="s">
        <v>52</v>
      </c>
    </row>
    <row r="254" spans="1:28" ht="30" customHeight="1">
      <c r="A254" s="244" t="s">
        <v>2449</v>
      </c>
      <c r="B254" s="244" t="s">
        <v>2447</v>
      </c>
      <c r="C254" s="244" t="s">
        <v>989</v>
      </c>
      <c r="D254" s="259" t="s">
        <v>401</v>
      </c>
      <c r="E254" s="260"/>
      <c r="F254" s="244"/>
      <c r="G254" s="260"/>
      <c r="H254" s="244"/>
      <c r="I254" s="260"/>
      <c r="J254" s="244"/>
      <c r="K254" s="260"/>
      <c r="L254" s="244"/>
      <c r="M254" s="260"/>
      <c r="N254" s="244"/>
      <c r="O254" s="260"/>
      <c r="P254" s="260"/>
      <c r="Q254" s="260"/>
      <c r="R254" s="260"/>
      <c r="S254" s="260"/>
      <c r="T254" s="260"/>
      <c r="U254" s="260"/>
      <c r="V254" s="260"/>
      <c r="W254" s="244" t="s">
        <v>2448</v>
      </c>
      <c r="X254" s="244" t="s">
        <v>52</v>
      </c>
      <c r="Y254" s="1" t="s">
        <v>3403</v>
      </c>
      <c r="Z254" s="1" t="s">
        <v>52</v>
      </c>
      <c r="AA254" s="261"/>
      <c r="AB254" s="1" t="s">
        <v>52</v>
      </c>
    </row>
    <row r="255" spans="1:28" ht="30" customHeight="1">
      <c r="A255" s="244" t="s">
        <v>2598</v>
      </c>
      <c r="B255" s="244" t="s">
        <v>2596</v>
      </c>
      <c r="C255" s="244" t="s">
        <v>989</v>
      </c>
      <c r="D255" s="259" t="s">
        <v>401</v>
      </c>
      <c r="E255" s="260"/>
      <c r="F255" s="244"/>
      <c r="G255" s="260"/>
      <c r="H255" s="244"/>
      <c r="I255" s="260"/>
      <c r="J255" s="244"/>
      <c r="K255" s="260"/>
      <c r="L255" s="244"/>
      <c r="M255" s="260"/>
      <c r="N255" s="244"/>
      <c r="O255" s="260"/>
      <c r="P255" s="260"/>
      <c r="Q255" s="260"/>
      <c r="R255" s="260"/>
      <c r="S255" s="260"/>
      <c r="T255" s="260"/>
      <c r="U255" s="260"/>
      <c r="V255" s="260"/>
      <c r="W255" s="244" t="s">
        <v>2597</v>
      </c>
      <c r="X255" s="244" t="s">
        <v>52</v>
      </c>
      <c r="Y255" s="1" t="s">
        <v>3403</v>
      </c>
      <c r="Z255" s="1" t="s">
        <v>52</v>
      </c>
      <c r="AA255" s="261"/>
      <c r="AB255" s="1" t="s">
        <v>52</v>
      </c>
    </row>
    <row r="256" spans="1:28" ht="30" customHeight="1">
      <c r="A256" s="244" t="s">
        <v>1897</v>
      </c>
      <c r="B256" s="244" t="s">
        <v>1895</v>
      </c>
      <c r="C256" s="244" t="s">
        <v>989</v>
      </c>
      <c r="D256" s="259" t="s">
        <v>401</v>
      </c>
      <c r="E256" s="260"/>
      <c r="F256" s="244"/>
      <c r="G256" s="260"/>
      <c r="H256" s="244"/>
      <c r="I256" s="260"/>
      <c r="J256" s="244"/>
      <c r="K256" s="260"/>
      <c r="L256" s="244"/>
      <c r="M256" s="260"/>
      <c r="N256" s="244"/>
      <c r="O256" s="260"/>
      <c r="P256" s="260"/>
      <c r="Q256" s="260"/>
      <c r="R256" s="260"/>
      <c r="S256" s="260"/>
      <c r="T256" s="260"/>
      <c r="U256" s="260"/>
      <c r="V256" s="260"/>
      <c r="W256" s="244" t="s">
        <v>1896</v>
      </c>
      <c r="X256" s="244" t="s">
        <v>52</v>
      </c>
      <c r="Y256" s="1" t="s">
        <v>3403</v>
      </c>
      <c r="Z256" s="1" t="s">
        <v>52</v>
      </c>
      <c r="AA256" s="261"/>
      <c r="AB256" s="1" t="s">
        <v>52</v>
      </c>
    </row>
    <row r="257" spans="1:28" ht="30" customHeight="1">
      <c r="A257" s="244" t="s">
        <v>2535</v>
      </c>
      <c r="B257" s="244" t="s">
        <v>2533</v>
      </c>
      <c r="C257" s="244" t="s">
        <v>989</v>
      </c>
      <c r="D257" s="259" t="s">
        <v>401</v>
      </c>
      <c r="E257" s="260"/>
      <c r="F257" s="244"/>
      <c r="G257" s="260"/>
      <c r="H257" s="244"/>
      <c r="I257" s="260"/>
      <c r="J257" s="244"/>
      <c r="K257" s="260"/>
      <c r="L257" s="244"/>
      <c r="M257" s="260"/>
      <c r="N257" s="244"/>
      <c r="O257" s="260"/>
      <c r="P257" s="260"/>
      <c r="Q257" s="260"/>
      <c r="R257" s="260"/>
      <c r="S257" s="260"/>
      <c r="T257" s="260"/>
      <c r="U257" s="260"/>
      <c r="V257" s="260"/>
      <c r="W257" s="244" t="s">
        <v>2534</v>
      </c>
      <c r="X257" s="244" t="s">
        <v>52</v>
      </c>
      <c r="Y257" s="1" t="s">
        <v>3403</v>
      </c>
      <c r="Z257" s="1" t="s">
        <v>52</v>
      </c>
      <c r="AA257" s="261"/>
      <c r="AB257" s="1" t="s">
        <v>52</v>
      </c>
    </row>
    <row r="258" spans="1:28" ht="30" customHeight="1">
      <c r="A258" s="244" t="s">
        <v>2481</v>
      </c>
      <c r="B258" s="244" t="s">
        <v>2479</v>
      </c>
      <c r="C258" s="244" t="s">
        <v>989</v>
      </c>
      <c r="D258" s="259" t="s">
        <v>401</v>
      </c>
      <c r="E258" s="260"/>
      <c r="F258" s="244"/>
      <c r="G258" s="260"/>
      <c r="H258" s="244"/>
      <c r="I258" s="260"/>
      <c r="J258" s="244"/>
      <c r="K258" s="260"/>
      <c r="L258" s="244"/>
      <c r="M258" s="260"/>
      <c r="N258" s="244"/>
      <c r="O258" s="260"/>
      <c r="P258" s="260"/>
      <c r="Q258" s="260"/>
      <c r="R258" s="260"/>
      <c r="S258" s="260"/>
      <c r="T258" s="260"/>
      <c r="U258" s="260"/>
      <c r="V258" s="260"/>
      <c r="W258" s="244" t="s">
        <v>2480</v>
      </c>
      <c r="X258" s="244" t="s">
        <v>52</v>
      </c>
      <c r="Y258" s="1" t="s">
        <v>3403</v>
      </c>
      <c r="Z258" s="1" t="s">
        <v>52</v>
      </c>
      <c r="AA258" s="261"/>
      <c r="AB258" s="1" t="s">
        <v>52</v>
      </c>
    </row>
    <row r="259" spans="1:28" ht="30" customHeight="1">
      <c r="A259" s="244" t="s">
        <v>3059</v>
      </c>
      <c r="B259" s="244" t="s">
        <v>3057</v>
      </c>
      <c r="C259" s="244" t="s">
        <v>989</v>
      </c>
      <c r="D259" s="259" t="s">
        <v>401</v>
      </c>
      <c r="E259" s="260"/>
      <c r="F259" s="244"/>
      <c r="G259" s="260"/>
      <c r="H259" s="244"/>
      <c r="I259" s="260"/>
      <c r="J259" s="244"/>
      <c r="K259" s="260"/>
      <c r="L259" s="244"/>
      <c r="M259" s="260"/>
      <c r="N259" s="244"/>
      <c r="O259" s="260"/>
      <c r="P259" s="260"/>
      <c r="Q259" s="260"/>
      <c r="R259" s="260"/>
      <c r="S259" s="260"/>
      <c r="T259" s="260"/>
      <c r="U259" s="260"/>
      <c r="V259" s="260"/>
      <c r="W259" s="244" t="s">
        <v>3058</v>
      </c>
      <c r="X259" s="244" t="s">
        <v>52</v>
      </c>
      <c r="Y259" s="1" t="s">
        <v>3403</v>
      </c>
      <c r="Z259" s="1" t="s">
        <v>52</v>
      </c>
      <c r="AA259" s="261"/>
      <c r="AB259" s="1" t="s">
        <v>52</v>
      </c>
    </row>
    <row r="260" spans="1:28" ht="30" customHeight="1">
      <c r="A260" s="244" t="s">
        <v>2568</v>
      </c>
      <c r="B260" s="244" t="s">
        <v>2566</v>
      </c>
      <c r="C260" s="244" t="s">
        <v>989</v>
      </c>
      <c r="D260" s="259" t="s">
        <v>401</v>
      </c>
      <c r="E260" s="260"/>
      <c r="F260" s="244"/>
      <c r="G260" s="260"/>
      <c r="H260" s="244"/>
      <c r="I260" s="260"/>
      <c r="J260" s="244"/>
      <c r="K260" s="260"/>
      <c r="L260" s="244"/>
      <c r="M260" s="260"/>
      <c r="N260" s="244"/>
      <c r="O260" s="260"/>
      <c r="P260" s="260"/>
      <c r="Q260" s="260"/>
      <c r="R260" s="260"/>
      <c r="S260" s="260"/>
      <c r="T260" s="260"/>
      <c r="U260" s="260"/>
      <c r="V260" s="260"/>
      <c r="W260" s="244" t="s">
        <v>2567</v>
      </c>
      <c r="X260" s="244" t="s">
        <v>52</v>
      </c>
      <c r="Y260" s="1" t="s">
        <v>3403</v>
      </c>
      <c r="Z260" s="1" t="s">
        <v>52</v>
      </c>
      <c r="AA260" s="261"/>
      <c r="AB260" s="1" t="s">
        <v>52</v>
      </c>
    </row>
    <row r="261" spans="1:28" ht="30" customHeight="1">
      <c r="A261" s="244" t="s">
        <v>991</v>
      </c>
      <c r="B261" s="244" t="s">
        <v>988</v>
      </c>
      <c r="C261" s="244" t="s">
        <v>989</v>
      </c>
      <c r="D261" s="259" t="s">
        <v>401</v>
      </c>
      <c r="E261" s="260"/>
      <c r="F261" s="244"/>
      <c r="G261" s="260"/>
      <c r="H261" s="244"/>
      <c r="I261" s="260"/>
      <c r="J261" s="244"/>
      <c r="K261" s="260"/>
      <c r="L261" s="244"/>
      <c r="M261" s="260"/>
      <c r="N261" s="244"/>
      <c r="O261" s="260"/>
      <c r="P261" s="260"/>
      <c r="Q261" s="260"/>
      <c r="R261" s="260"/>
      <c r="S261" s="260"/>
      <c r="T261" s="260"/>
      <c r="U261" s="260"/>
      <c r="V261" s="260"/>
      <c r="W261" s="244" t="s">
        <v>990</v>
      </c>
      <c r="X261" s="244" t="s">
        <v>52</v>
      </c>
      <c r="Y261" s="1" t="s">
        <v>3403</v>
      </c>
      <c r="Z261" s="1" t="s">
        <v>52</v>
      </c>
      <c r="AA261" s="261"/>
      <c r="AB261" s="1" t="s">
        <v>52</v>
      </c>
    </row>
    <row r="262" spans="1:28" ht="30" customHeight="1">
      <c r="A262" s="244" t="s">
        <v>1041</v>
      </c>
      <c r="B262" s="244" t="s">
        <v>1039</v>
      </c>
      <c r="C262" s="244" t="s">
        <v>989</v>
      </c>
      <c r="D262" s="259" t="s">
        <v>401</v>
      </c>
      <c r="E262" s="260"/>
      <c r="F262" s="244"/>
      <c r="G262" s="260"/>
      <c r="H262" s="244"/>
      <c r="I262" s="260"/>
      <c r="J262" s="244"/>
      <c r="K262" s="260"/>
      <c r="L262" s="244"/>
      <c r="M262" s="260"/>
      <c r="N262" s="244"/>
      <c r="O262" s="260"/>
      <c r="P262" s="260"/>
      <c r="Q262" s="260"/>
      <c r="R262" s="260"/>
      <c r="S262" s="260"/>
      <c r="T262" s="260"/>
      <c r="U262" s="260"/>
      <c r="V262" s="260"/>
      <c r="W262" s="244" t="s">
        <v>1040</v>
      </c>
      <c r="X262" s="244" t="s">
        <v>52</v>
      </c>
      <c r="Y262" s="1" t="s">
        <v>3403</v>
      </c>
      <c r="Z262" s="1" t="s">
        <v>52</v>
      </c>
      <c r="AA262" s="261"/>
      <c r="AB262" s="1" t="s">
        <v>52</v>
      </c>
    </row>
    <row r="263" spans="1:28" ht="30" customHeight="1">
      <c r="A263" s="244" t="s">
        <v>1075</v>
      </c>
      <c r="B263" s="244" t="s">
        <v>1073</v>
      </c>
      <c r="C263" s="244" t="s">
        <v>989</v>
      </c>
      <c r="D263" s="259" t="s">
        <v>401</v>
      </c>
      <c r="E263" s="260"/>
      <c r="F263" s="244"/>
      <c r="G263" s="260"/>
      <c r="H263" s="244"/>
      <c r="I263" s="260"/>
      <c r="J263" s="244"/>
      <c r="K263" s="260"/>
      <c r="L263" s="244"/>
      <c r="M263" s="260"/>
      <c r="N263" s="244"/>
      <c r="O263" s="260"/>
      <c r="P263" s="260"/>
      <c r="Q263" s="260"/>
      <c r="R263" s="260"/>
      <c r="S263" s="260"/>
      <c r="T263" s="260"/>
      <c r="U263" s="260"/>
      <c r="V263" s="260"/>
      <c r="W263" s="244" t="s">
        <v>1074</v>
      </c>
      <c r="X263" s="244" t="s">
        <v>52</v>
      </c>
      <c r="Y263" s="1" t="s">
        <v>3403</v>
      </c>
      <c r="Z263" s="1" t="s">
        <v>52</v>
      </c>
      <c r="AA263" s="261"/>
      <c r="AB263" s="1" t="s">
        <v>52</v>
      </c>
    </row>
    <row r="264" spans="1:28" ht="30" customHeight="1">
      <c r="A264" s="244" t="s">
        <v>1799</v>
      </c>
      <c r="B264" s="244" t="s">
        <v>1796</v>
      </c>
      <c r="C264" s="244" t="s">
        <v>1797</v>
      </c>
      <c r="D264" s="259" t="s">
        <v>401</v>
      </c>
      <c r="E264" s="260"/>
      <c r="F264" s="244"/>
      <c r="G264" s="260"/>
      <c r="H264" s="244"/>
      <c r="I264" s="260"/>
      <c r="J264" s="244"/>
      <c r="K264" s="260"/>
      <c r="L264" s="244"/>
      <c r="M264" s="260"/>
      <c r="N264" s="244"/>
      <c r="O264" s="260"/>
      <c r="P264" s="260"/>
      <c r="Q264" s="260"/>
      <c r="R264" s="260"/>
      <c r="S264" s="260"/>
      <c r="T264" s="260"/>
      <c r="U264" s="260"/>
      <c r="V264" s="260"/>
      <c r="W264" s="244" t="s">
        <v>1798</v>
      </c>
      <c r="X264" s="244" t="s">
        <v>52</v>
      </c>
      <c r="Y264" s="1" t="s">
        <v>3403</v>
      </c>
      <c r="Z264" s="1" t="s">
        <v>52</v>
      </c>
      <c r="AA264" s="261"/>
      <c r="AB264" s="1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3" type="noConversion"/>
  <pageMargins left="0.78740157480314965" right="0.19685039370078741" top="0.39370078740157483" bottom="0.39370078740157483" header="0" footer="0"/>
  <pageSetup paperSize="9" scale="3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/>
  </sheetViews>
  <sheetFormatPr defaultRowHeight="16.5"/>
  <sheetData>
    <row r="1" spans="1:7">
      <c r="A1" t="s">
        <v>3404</v>
      </c>
    </row>
    <row r="2" spans="1:7">
      <c r="A2" s="1" t="s">
        <v>3405</v>
      </c>
      <c r="B2" t="s">
        <v>975</v>
      </c>
      <c r="C2" s="1" t="s">
        <v>3406</v>
      </c>
    </row>
    <row r="3" spans="1:7">
      <c r="A3" s="1" t="s">
        <v>3407</v>
      </c>
      <c r="B3" t="s">
        <v>3408</v>
      </c>
    </row>
    <row r="4" spans="1:7">
      <c r="A4" s="1" t="s">
        <v>3409</v>
      </c>
      <c r="B4">
        <v>5</v>
      </c>
    </row>
    <row r="5" spans="1:7">
      <c r="A5" s="1" t="s">
        <v>3410</v>
      </c>
      <c r="B5">
        <v>5</v>
      </c>
    </row>
    <row r="6" spans="1:7">
      <c r="A6" s="1" t="s">
        <v>3411</v>
      </c>
      <c r="B6" t="s">
        <v>3412</v>
      </c>
    </row>
    <row r="7" spans="1:7">
      <c r="A7" s="1" t="s">
        <v>3413</v>
      </c>
      <c r="B7" t="s">
        <v>3079</v>
      </c>
      <c r="C7" t="s">
        <v>63</v>
      </c>
    </row>
    <row r="8" spans="1:7">
      <c r="A8" s="1" t="s">
        <v>3414</v>
      </c>
      <c r="B8" t="s">
        <v>3079</v>
      </c>
      <c r="C8">
        <v>2</v>
      </c>
    </row>
    <row r="9" spans="1:7">
      <c r="A9" s="1" t="s">
        <v>3415</v>
      </c>
      <c r="B9" t="s">
        <v>3373</v>
      </c>
      <c r="C9" t="s">
        <v>3375</v>
      </c>
      <c r="D9" t="s">
        <v>3376</v>
      </c>
      <c r="E9" t="s">
        <v>3377</v>
      </c>
      <c r="F9" t="s">
        <v>3378</v>
      </c>
      <c r="G9" t="s">
        <v>3416</v>
      </c>
    </row>
    <row r="10" spans="1:7">
      <c r="A10" s="1" t="s">
        <v>3417</v>
      </c>
      <c r="B10">
        <v>1466</v>
      </c>
      <c r="C10">
        <v>0</v>
      </c>
      <c r="D10">
        <v>0</v>
      </c>
    </row>
    <row r="11" spans="1:7">
      <c r="A11" s="1" t="s">
        <v>3418</v>
      </c>
      <c r="B11" t="s">
        <v>3419</v>
      </c>
      <c r="C11">
        <v>4</v>
      </c>
    </row>
    <row r="12" spans="1:7">
      <c r="A12" s="1" t="s">
        <v>3420</v>
      </c>
      <c r="B12" t="s">
        <v>3419</v>
      </c>
      <c r="C12">
        <v>4</v>
      </c>
    </row>
    <row r="13" spans="1:7">
      <c r="A13" s="1" t="s">
        <v>3421</v>
      </c>
      <c r="B13" t="s">
        <v>3419</v>
      </c>
      <c r="C13">
        <v>3</v>
      </c>
    </row>
    <row r="14" spans="1:7">
      <c r="A14" s="1" t="s">
        <v>3422</v>
      </c>
      <c r="B14" t="s">
        <v>3419</v>
      </c>
      <c r="C14">
        <v>5</v>
      </c>
    </row>
    <row r="15" spans="1:7">
      <c r="A15" s="1" t="s">
        <v>3423</v>
      </c>
      <c r="B15" t="s">
        <v>975</v>
      </c>
      <c r="C15" t="s">
        <v>3424</v>
      </c>
      <c r="D15" t="s">
        <v>3424</v>
      </c>
      <c r="E15" t="s">
        <v>3424</v>
      </c>
      <c r="F15">
        <v>1</v>
      </c>
    </row>
    <row r="16" spans="1:7">
      <c r="A16" s="1" t="s">
        <v>3425</v>
      </c>
      <c r="B16">
        <v>1.1100000000000001</v>
      </c>
      <c r="C16">
        <v>1.1200000000000001</v>
      </c>
    </row>
    <row r="17" spans="1:13">
      <c r="A17" s="1" t="s">
        <v>3426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3427</v>
      </c>
      <c r="B18">
        <v>1.25</v>
      </c>
      <c r="C18">
        <v>1.071</v>
      </c>
    </row>
    <row r="19" spans="1:13">
      <c r="A19" s="1" t="s">
        <v>3428</v>
      </c>
    </row>
    <row r="20" spans="1:13">
      <c r="A20" s="1" t="s">
        <v>3429</v>
      </c>
      <c r="B20" s="1" t="s">
        <v>3079</v>
      </c>
      <c r="C20">
        <v>1</v>
      </c>
    </row>
    <row r="21" spans="1:13">
      <c r="A21" t="s">
        <v>3071</v>
      </c>
      <c r="B21" t="s">
        <v>3431</v>
      </c>
      <c r="C21" t="s">
        <v>3432</v>
      </c>
    </row>
    <row r="22" spans="1:13">
      <c r="A22">
        <v>1</v>
      </c>
      <c r="B22" s="1" t="s">
        <v>3433</v>
      </c>
      <c r="C22" s="1" t="s">
        <v>3434</v>
      </c>
    </row>
    <row r="23" spans="1:13">
      <c r="A23">
        <v>2</v>
      </c>
      <c r="B23" s="1" t="s">
        <v>3435</v>
      </c>
      <c r="C23" s="1" t="s">
        <v>3436</v>
      </c>
    </row>
    <row r="24" spans="1:13">
      <c r="A24">
        <v>3</v>
      </c>
      <c r="B24" s="1" t="s">
        <v>3437</v>
      </c>
      <c r="C24" s="1" t="s">
        <v>3438</v>
      </c>
    </row>
    <row r="25" spans="1:13">
      <c r="A25">
        <v>4</v>
      </c>
      <c r="B25" s="1" t="s">
        <v>3439</v>
      </c>
      <c r="C25" s="1" t="s">
        <v>3440</v>
      </c>
    </row>
    <row r="26" spans="1:13">
      <c r="A26">
        <v>5</v>
      </c>
      <c r="B26" s="1" t="s">
        <v>3441</v>
      </c>
      <c r="C26" s="1" t="s">
        <v>52</v>
      </c>
    </row>
    <row r="27" spans="1:13">
      <c r="A27">
        <v>6</v>
      </c>
      <c r="B27" s="1" t="s">
        <v>3442</v>
      </c>
      <c r="C27" s="1" t="s">
        <v>52</v>
      </c>
    </row>
    <row r="28" spans="1:13">
      <c r="A28">
        <v>7</v>
      </c>
      <c r="B28" s="1" t="s">
        <v>3443</v>
      </c>
      <c r="C28" s="1" t="s">
        <v>52</v>
      </c>
    </row>
    <row r="29" spans="1:13">
      <c r="A29">
        <v>8</v>
      </c>
      <c r="B29" s="1" t="s">
        <v>3443</v>
      </c>
      <c r="C29" s="1" t="s">
        <v>52</v>
      </c>
    </row>
    <row r="30" spans="1:13">
      <c r="A30">
        <v>9</v>
      </c>
      <c r="B30" s="1" t="s">
        <v>3443</v>
      </c>
      <c r="C30" s="1" t="s">
        <v>52</v>
      </c>
    </row>
    <row r="31" spans="1:13">
      <c r="A31" t="s">
        <v>975</v>
      </c>
      <c r="B31" s="1" t="s">
        <v>3444</v>
      </c>
      <c r="C31" s="1" t="s">
        <v>52</v>
      </c>
    </row>
    <row r="32" spans="1:13">
      <c r="A32" t="s">
        <v>3403</v>
      </c>
      <c r="B32" s="1" t="s">
        <v>3445</v>
      </c>
      <c r="C32" s="1" t="s">
        <v>52</v>
      </c>
    </row>
    <row r="33" spans="1:3">
      <c r="A33" t="s">
        <v>3079</v>
      </c>
      <c r="B33" s="1" t="s">
        <v>3444</v>
      </c>
      <c r="C33" s="1" t="s">
        <v>52</v>
      </c>
    </row>
    <row r="34" spans="1:3">
      <c r="A34" t="s">
        <v>3446</v>
      </c>
      <c r="B34" s="1" t="s">
        <v>3444</v>
      </c>
      <c r="C34" s="1" t="s">
        <v>52</v>
      </c>
    </row>
    <row r="35" spans="1:3">
      <c r="A35" t="s">
        <v>3447</v>
      </c>
      <c r="B35" s="1" t="s">
        <v>3444</v>
      </c>
      <c r="C35" s="1" t="s">
        <v>52</v>
      </c>
    </row>
    <row r="36" spans="1:3">
      <c r="A36" t="s">
        <v>64</v>
      </c>
      <c r="B36" s="1" t="s">
        <v>3444</v>
      </c>
      <c r="C36" s="1" t="s">
        <v>52</v>
      </c>
    </row>
    <row r="37" spans="1:3">
      <c r="A37" t="s">
        <v>3448</v>
      </c>
      <c r="B37" s="1" t="s">
        <v>3444</v>
      </c>
      <c r="C37" s="1" t="s">
        <v>52</v>
      </c>
    </row>
    <row r="38" spans="1:3">
      <c r="A38" t="s">
        <v>3449</v>
      </c>
      <c r="B38" s="1" t="s">
        <v>3444</v>
      </c>
      <c r="C38" s="1" t="s">
        <v>52</v>
      </c>
    </row>
    <row r="39" spans="1:3">
      <c r="A39" t="s">
        <v>3450</v>
      </c>
      <c r="B39" s="1" t="s">
        <v>3444</v>
      </c>
      <c r="C39" s="1" t="s">
        <v>52</v>
      </c>
    </row>
    <row r="40" spans="1:3">
      <c r="A40" t="s">
        <v>3451</v>
      </c>
      <c r="B40" s="1" t="s">
        <v>3444</v>
      </c>
      <c r="C40" s="1" t="s">
        <v>52</v>
      </c>
    </row>
    <row r="43" spans="1:3">
      <c r="A43" t="s">
        <v>3430</v>
      </c>
      <c r="B43">
        <v>1234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view="pageBreakPreview" zoomScaleNormal="100" zoomScaleSheetLayoutView="100" workbookViewId="0">
      <pane xSplit="3" ySplit="2" topLeftCell="D3" activePane="bottomRight" state="frozen"/>
      <selection activeCell="A13" sqref="A13"/>
      <selection pane="topRight" activeCell="A13" sqref="A13"/>
      <selection pane="bottomLeft" activeCell="A13" sqref="A13"/>
      <selection pane="bottomRight" activeCell="E33" sqref="E33"/>
    </sheetView>
  </sheetViews>
  <sheetFormatPr defaultColWidth="8.875" defaultRowHeight="13.5"/>
  <cols>
    <col min="1" max="2" width="3.75" style="31" customWidth="1"/>
    <col min="3" max="3" width="29.875" style="31" customWidth="1"/>
    <col min="4" max="4" width="2.75" style="31" customWidth="1"/>
    <col min="5" max="5" width="19.75" style="31" customWidth="1"/>
    <col min="6" max="6" width="2.75" style="31" customWidth="1"/>
    <col min="7" max="7" width="17" style="31" customWidth="1"/>
    <col min="8" max="8" width="3.125" style="31" customWidth="1"/>
    <col min="9" max="9" width="6.75" style="31" customWidth="1"/>
    <col min="10" max="10" width="3.125" style="31" customWidth="1"/>
    <col min="11" max="11" width="11.375" style="31" bestFit="1" customWidth="1"/>
    <col min="12" max="12" width="3.125" style="31" customWidth="1"/>
    <col min="13" max="13" width="5.75" style="31" customWidth="1"/>
    <col min="14" max="14" width="14.75" style="31" customWidth="1"/>
    <col min="15" max="15" width="8.875" style="32"/>
    <col min="16" max="256" width="8.875" style="31"/>
    <col min="257" max="258" width="3.75" style="31" customWidth="1"/>
    <col min="259" max="259" width="29.875" style="31" customWidth="1"/>
    <col min="260" max="260" width="2.75" style="31" customWidth="1"/>
    <col min="261" max="261" width="19.75" style="31" customWidth="1"/>
    <col min="262" max="262" width="2.75" style="31" customWidth="1"/>
    <col min="263" max="263" width="17" style="31" customWidth="1"/>
    <col min="264" max="264" width="3.125" style="31" customWidth="1"/>
    <col min="265" max="265" width="6.75" style="31" customWidth="1"/>
    <col min="266" max="266" width="3.125" style="31" customWidth="1"/>
    <col min="267" max="267" width="11.375" style="31" bestFit="1" customWidth="1"/>
    <col min="268" max="268" width="3.125" style="31" customWidth="1"/>
    <col min="269" max="269" width="5.75" style="31" customWidth="1"/>
    <col min="270" max="270" width="14.75" style="31" customWidth="1"/>
    <col min="271" max="512" width="8.875" style="31"/>
    <col min="513" max="514" width="3.75" style="31" customWidth="1"/>
    <col min="515" max="515" width="29.875" style="31" customWidth="1"/>
    <col min="516" max="516" width="2.75" style="31" customWidth="1"/>
    <col min="517" max="517" width="19.75" style="31" customWidth="1"/>
    <col min="518" max="518" width="2.75" style="31" customWidth="1"/>
    <col min="519" max="519" width="17" style="31" customWidth="1"/>
    <col min="520" max="520" width="3.125" style="31" customWidth="1"/>
    <col min="521" max="521" width="6.75" style="31" customWidth="1"/>
    <col min="522" max="522" width="3.125" style="31" customWidth="1"/>
    <col min="523" max="523" width="11.375" style="31" bestFit="1" customWidth="1"/>
    <col min="524" max="524" width="3.125" style="31" customWidth="1"/>
    <col min="525" max="525" width="5.75" style="31" customWidth="1"/>
    <col min="526" max="526" width="14.75" style="31" customWidth="1"/>
    <col min="527" max="768" width="8.875" style="31"/>
    <col min="769" max="770" width="3.75" style="31" customWidth="1"/>
    <col min="771" max="771" width="29.875" style="31" customWidth="1"/>
    <col min="772" max="772" width="2.75" style="31" customWidth="1"/>
    <col min="773" max="773" width="19.75" style="31" customWidth="1"/>
    <col min="774" max="774" width="2.75" style="31" customWidth="1"/>
    <col min="775" max="775" width="17" style="31" customWidth="1"/>
    <col min="776" max="776" width="3.125" style="31" customWidth="1"/>
    <col min="777" max="777" width="6.75" style="31" customWidth="1"/>
    <col min="778" max="778" width="3.125" style="31" customWidth="1"/>
    <col min="779" max="779" width="11.375" style="31" bestFit="1" customWidth="1"/>
    <col min="780" max="780" width="3.125" style="31" customWidth="1"/>
    <col min="781" max="781" width="5.75" style="31" customWidth="1"/>
    <col min="782" max="782" width="14.75" style="31" customWidth="1"/>
    <col min="783" max="1024" width="8.875" style="31"/>
    <col min="1025" max="1026" width="3.75" style="31" customWidth="1"/>
    <col min="1027" max="1027" width="29.875" style="31" customWidth="1"/>
    <col min="1028" max="1028" width="2.75" style="31" customWidth="1"/>
    <col min="1029" max="1029" width="19.75" style="31" customWidth="1"/>
    <col min="1030" max="1030" width="2.75" style="31" customWidth="1"/>
    <col min="1031" max="1031" width="17" style="31" customWidth="1"/>
    <col min="1032" max="1032" width="3.125" style="31" customWidth="1"/>
    <col min="1033" max="1033" width="6.75" style="31" customWidth="1"/>
    <col min="1034" max="1034" width="3.125" style="31" customWidth="1"/>
    <col min="1035" max="1035" width="11.375" style="31" bestFit="1" customWidth="1"/>
    <col min="1036" max="1036" width="3.125" style="31" customWidth="1"/>
    <col min="1037" max="1037" width="5.75" style="31" customWidth="1"/>
    <col min="1038" max="1038" width="14.75" style="31" customWidth="1"/>
    <col min="1039" max="1280" width="8.875" style="31"/>
    <col min="1281" max="1282" width="3.75" style="31" customWidth="1"/>
    <col min="1283" max="1283" width="29.875" style="31" customWidth="1"/>
    <col min="1284" max="1284" width="2.75" style="31" customWidth="1"/>
    <col min="1285" max="1285" width="19.75" style="31" customWidth="1"/>
    <col min="1286" max="1286" width="2.75" style="31" customWidth="1"/>
    <col min="1287" max="1287" width="17" style="31" customWidth="1"/>
    <col min="1288" max="1288" width="3.125" style="31" customWidth="1"/>
    <col min="1289" max="1289" width="6.75" style="31" customWidth="1"/>
    <col min="1290" max="1290" width="3.125" style="31" customWidth="1"/>
    <col min="1291" max="1291" width="11.375" style="31" bestFit="1" customWidth="1"/>
    <col min="1292" max="1292" width="3.125" style="31" customWidth="1"/>
    <col min="1293" max="1293" width="5.75" style="31" customWidth="1"/>
    <col min="1294" max="1294" width="14.75" style="31" customWidth="1"/>
    <col min="1295" max="1536" width="8.875" style="31"/>
    <col min="1537" max="1538" width="3.75" style="31" customWidth="1"/>
    <col min="1539" max="1539" width="29.875" style="31" customWidth="1"/>
    <col min="1540" max="1540" width="2.75" style="31" customWidth="1"/>
    <col min="1541" max="1541" width="19.75" style="31" customWidth="1"/>
    <col min="1542" max="1542" width="2.75" style="31" customWidth="1"/>
    <col min="1543" max="1543" width="17" style="31" customWidth="1"/>
    <col min="1544" max="1544" width="3.125" style="31" customWidth="1"/>
    <col min="1545" max="1545" width="6.75" style="31" customWidth="1"/>
    <col min="1546" max="1546" width="3.125" style="31" customWidth="1"/>
    <col min="1547" max="1547" width="11.375" style="31" bestFit="1" customWidth="1"/>
    <col min="1548" max="1548" width="3.125" style="31" customWidth="1"/>
    <col min="1549" max="1549" width="5.75" style="31" customWidth="1"/>
    <col min="1550" max="1550" width="14.75" style="31" customWidth="1"/>
    <col min="1551" max="1792" width="8.875" style="31"/>
    <col min="1793" max="1794" width="3.75" style="31" customWidth="1"/>
    <col min="1795" max="1795" width="29.875" style="31" customWidth="1"/>
    <col min="1796" max="1796" width="2.75" style="31" customWidth="1"/>
    <col min="1797" max="1797" width="19.75" style="31" customWidth="1"/>
    <col min="1798" max="1798" width="2.75" style="31" customWidth="1"/>
    <col min="1799" max="1799" width="17" style="31" customWidth="1"/>
    <col min="1800" max="1800" width="3.125" style="31" customWidth="1"/>
    <col min="1801" max="1801" width="6.75" style="31" customWidth="1"/>
    <col min="1802" max="1802" width="3.125" style="31" customWidth="1"/>
    <col min="1803" max="1803" width="11.375" style="31" bestFit="1" customWidth="1"/>
    <col min="1804" max="1804" width="3.125" style="31" customWidth="1"/>
    <col min="1805" max="1805" width="5.75" style="31" customWidth="1"/>
    <col min="1806" max="1806" width="14.75" style="31" customWidth="1"/>
    <col min="1807" max="2048" width="8.875" style="31"/>
    <col min="2049" max="2050" width="3.75" style="31" customWidth="1"/>
    <col min="2051" max="2051" width="29.875" style="31" customWidth="1"/>
    <col min="2052" max="2052" width="2.75" style="31" customWidth="1"/>
    <col min="2053" max="2053" width="19.75" style="31" customWidth="1"/>
    <col min="2054" max="2054" width="2.75" style="31" customWidth="1"/>
    <col min="2055" max="2055" width="17" style="31" customWidth="1"/>
    <col min="2056" max="2056" width="3.125" style="31" customWidth="1"/>
    <col min="2057" max="2057" width="6.75" style="31" customWidth="1"/>
    <col min="2058" max="2058" width="3.125" style="31" customWidth="1"/>
    <col min="2059" max="2059" width="11.375" style="31" bestFit="1" customWidth="1"/>
    <col min="2060" max="2060" width="3.125" style="31" customWidth="1"/>
    <col min="2061" max="2061" width="5.75" style="31" customWidth="1"/>
    <col min="2062" max="2062" width="14.75" style="31" customWidth="1"/>
    <col min="2063" max="2304" width="8.875" style="31"/>
    <col min="2305" max="2306" width="3.75" style="31" customWidth="1"/>
    <col min="2307" max="2307" width="29.875" style="31" customWidth="1"/>
    <col min="2308" max="2308" width="2.75" style="31" customWidth="1"/>
    <col min="2309" max="2309" width="19.75" style="31" customWidth="1"/>
    <col min="2310" max="2310" width="2.75" style="31" customWidth="1"/>
    <col min="2311" max="2311" width="17" style="31" customWidth="1"/>
    <col min="2312" max="2312" width="3.125" style="31" customWidth="1"/>
    <col min="2313" max="2313" width="6.75" style="31" customWidth="1"/>
    <col min="2314" max="2314" width="3.125" style="31" customWidth="1"/>
    <col min="2315" max="2315" width="11.375" style="31" bestFit="1" customWidth="1"/>
    <col min="2316" max="2316" width="3.125" style="31" customWidth="1"/>
    <col min="2317" max="2317" width="5.75" style="31" customWidth="1"/>
    <col min="2318" max="2318" width="14.75" style="31" customWidth="1"/>
    <col min="2319" max="2560" width="8.875" style="31"/>
    <col min="2561" max="2562" width="3.75" style="31" customWidth="1"/>
    <col min="2563" max="2563" width="29.875" style="31" customWidth="1"/>
    <col min="2564" max="2564" width="2.75" style="31" customWidth="1"/>
    <col min="2565" max="2565" width="19.75" style="31" customWidth="1"/>
    <col min="2566" max="2566" width="2.75" style="31" customWidth="1"/>
    <col min="2567" max="2567" width="17" style="31" customWidth="1"/>
    <col min="2568" max="2568" width="3.125" style="31" customWidth="1"/>
    <col min="2569" max="2569" width="6.75" style="31" customWidth="1"/>
    <col min="2570" max="2570" width="3.125" style="31" customWidth="1"/>
    <col min="2571" max="2571" width="11.375" style="31" bestFit="1" customWidth="1"/>
    <col min="2572" max="2572" width="3.125" style="31" customWidth="1"/>
    <col min="2573" max="2573" width="5.75" style="31" customWidth="1"/>
    <col min="2574" max="2574" width="14.75" style="31" customWidth="1"/>
    <col min="2575" max="2816" width="8.875" style="31"/>
    <col min="2817" max="2818" width="3.75" style="31" customWidth="1"/>
    <col min="2819" max="2819" width="29.875" style="31" customWidth="1"/>
    <col min="2820" max="2820" width="2.75" style="31" customWidth="1"/>
    <col min="2821" max="2821" width="19.75" style="31" customWidth="1"/>
    <col min="2822" max="2822" width="2.75" style="31" customWidth="1"/>
    <col min="2823" max="2823" width="17" style="31" customWidth="1"/>
    <col min="2824" max="2824" width="3.125" style="31" customWidth="1"/>
    <col min="2825" max="2825" width="6.75" style="31" customWidth="1"/>
    <col min="2826" max="2826" width="3.125" style="31" customWidth="1"/>
    <col min="2827" max="2827" width="11.375" style="31" bestFit="1" customWidth="1"/>
    <col min="2828" max="2828" width="3.125" style="31" customWidth="1"/>
    <col min="2829" max="2829" width="5.75" style="31" customWidth="1"/>
    <col min="2830" max="2830" width="14.75" style="31" customWidth="1"/>
    <col min="2831" max="3072" width="8.875" style="31"/>
    <col min="3073" max="3074" width="3.75" style="31" customWidth="1"/>
    <col min="3075" max="3075" width="29.875" style="31" customWidth="1"/>
    <col min="3076" max="3076" width="2.75" style="31" customWidth="1"/>
    <col min="3077" max="3077" width="19.75" style="31" customWidth="1"/>
    <col min="3078" max="3078" width="2.75" style="31" customWidth="1"/>
    <col min="3079" max="3079" width="17" style="31" customWidth="1"/>
    <col min="3080" max="3080" width="3.125" style="31" customWidth="1"/>
    <col min="3081" max="3081" width="6.75" style="31" customWidth="1"/>
    <col min="3082" max="3082" width="3.125" style="31" customWidth="1"/>
    <col min="3083" max="3083" width="11.375" style="31" bestFit="1" customWidth="1"/>
    <col min="3084" max="3084" width="3.125" style="31" customWidth="1"/>
    <col min="3085" max="3085" width="5.75" style="31" customWidth="1"/>
    <col min="3086" max="3086" width="14.75" style="31" customWidth="1"/>
    <col min="3087" max="3328" width="8.875" style="31"/>
    <col min="3329" max="3330" width="3.75" style="31" customWidth="1"/>
    <col min="3331" max="3331" width="29.875" style="31" customWidth="1"/>
    <col min="3332" max="3332" width="2.75" style="31" customWidth="1"/>
    <col min="3333" max="3333" width="19.75" style="31" customWidth="1"/>
    <col min="3334" max="3334" width="2.75" style="31" customWidth="1"/>
    <col min="3335" max="3335" width="17" style="31" customWidth="1"/>
    <col min="3336" max="3336" width="3.125" style="31" customWidth="1"/>
    <col min="3337" max="3337" width="6.75" style="31" customWidth="1"/>
    <col min="3338" max="3338" width="3.125" style="31" customWidth="1"/>
    <col min="3339" max="3339" width="11.375" style="31" bestFit="1" customWidth="1"/>
    <col min="3340" max="3340" width="3.125" style="31" customWidth="1"/>
    <col min="3341" max="3341" width="5.75" style="31" customWidth="1"/>
    <col min="3342" max="3342" width="14.75" style="31" customWidth="1"/>
    <col min="3343" max="3584" width="8.875" style="31"/>
    <col min="3585" max="3586" width="3.75" style="31" customWidth="1"/>
    <col min="3587" max="3587" width="29.875" style="31" customWidth="1"/>
    <col min="3588" max="3588" width="2.75" style="31" customWidth="1"/>
    <col min="3589" max="3589" width="19.75" style="31" customWidth="1"/>
    <col min="3590" max="3590" width="2.75" style="31" customWidth="1"/>
    <col min="3591" max="3591" width="17" style="31" customWidth="1"/>
    <col min="3592" max="3592" width="3.125" style="31" customWidth="1"/>
    <col min="3593" max="3593" width="6.75" style="31" customWidth="1"/>
    <col min="3594" max="3594" width="3.125" style="31" customWidth="1"/>
    <col min="3595" max="3595" width="11.375" style="31" bestFit="1" customWidth="1"/>
    <col min="3596" max="3596" width="3.125" style="31" customWidth="1"/>
    <col min="3597" max="3597" width="5.75" style="31" customWidth="1"/>
    <col min="3598" max="3598" width="14.75" style="31" customWidth="1"/>
    <col min="3599" max="3840" width="8.875" style="31"/>
    <col min="3841" max="3842" width="3.75" style="31" customWidth="1"/>
    <col min="3843" max="3843" width="29.875" style="31" customWidth="1"/>
    <col min="3844" max="3844" width="2.75" style="31" customWidth="1"/>
    <col min="3845" max="3845" width="19.75" style="31" customWidth="1"/>
    <col min="3846" max="3846" width="2.75" style="31" customWidth="1"/>
    <col min="3847" max="3847" width="17" style="31" customWidth="1"/>
    <col min="3848" max="3848" width="3.125" style="31" customWidth="1"/>
    <col min="3849" max="3849" width="6.75" style="31" customWidth="1"/>
    <col min="3850" max="3850" width="3.125" style="31" customWidth="1"/>
    <col min="3851" max="3851" width="11.375" style="31" bestFit="1" customWidth="1"/>
    <col min="3852" max="3852" width="3.125" style="31" customWidth="1"/>
    <col min="3853" max="3853" width="5.75" style="31" customWidth="1"/>
    <col min="3854" max="3854" width="14.75" style="31" customWidth="1"/>
    <col min="3855" max="4096" width="8.875" style="31"/>
    <col min="4097" max="4098" width="3.75" style="31" customWidth="1"/>
    <col min="4099" max="4099" width="29.875" style="31" customWidth="1"/>
    <col min="4100" max="4100" width="2.75" style="31" customWidth="1"/>
    <col min="4101" max="4101" width="19.75" style="31" customWidth="1"/>
    <col min="4102" max="4102" width="2.75" style="31" customWidth="1"/>
    <col min="4103" max="4103" width="17" style="31" customWidth="1"/>
    <col min="4104" max="4104" width="3.125" style="31" customWidth="1"/>
    <col min="4105" max="4105" width="6.75" style="31" customWidth="1"/>
    <col min="4106" max="4106" width="3.125" style="31" customWidth="1"/>
    <col min="4107" max="4107" width="11.375" style="31" bestFit="1" customWidth="1"/>
    <col min="4108" max="4108" width="3.125" style="31" customWidth="1"/>
    <col min="4109" max="4109" width="5.75" style="31" customWidth="1"/>
    <col min="4110" max="4110" width="14.75" style="31" customWidth="1"/>
    <col min="4111" max="4352" width="8.875" style="31"/>
    <col min="4353" max="4354" width="3.75" style="31" customWidth="1"/>
    <col min="4355" max="4355" width="29.875" style="31" customWidth="1"/>
    <col min="4356" max="4356" width="2.75" style="31" customWidth="1"/>
    <col min="4357" max="4357" width="19.75" style="31" customWidth="1"/>
    <col min="4358" max="4358" width="2.75" style="31" customWidth="1"/>
    <col min="4359" max="4359" width="17" style="31" customWidth="1"/>
    <col min="4360" max="4360" width="3.125" style="31" customWidth="1"/>
    <col min="4361" max="4361" width="6.75" style="31" customWidth="1"/>
    <col min="4362" max="4362" width="3.125" style="31" customWidth="1"/>
    <col min="4363" max="4363" width="11.375" style="31" bestFit="1" customWidth="1"/>
    <col min="4364" max="4364" width="3.125" style="31" customWidth="1"/>
    <col min="4365" max="4365" width="5.75" style="31" customWidth="1"/>
    <col min="4366" max="4366" width="14.75" style="31" customWidth="1"/>
    <col min="4367" max="4608" width="8.875" style="31"/>
    <col min="4609" max="4610" width="3.75" style="31" customWidth="1"/>
    <col min="4611" max="4611" width="29.875" style="31" customWidth="1"/>
    <col min="4612" max="4612" width="2.75" style="31" customWidth="1"/>
    <col min="4613" max="4613" width="19.75" style="31" customWidth="1"/>
    <col min="4614" max="4614" width="2.75" style="31" customWidth="1"/>
    <col min="4615" max="4615" width="17" style="31" customWidth="1"/>
    <col min="4616" max="4616" width="3.125" style="31" customWidth="1"/>
    <col min="4617" max="4617" width="6.75" style="31" customWidth="1"/>
    <col min="4618" max="4618" width="3.125" style="31" customWidth="1"/>
    <col min="4619" max="4619" width="11.375" style="31" bestFit="1" customWidth="1"/>
    <col min="4620" max="4620" width="3.125" style="31" customWidth="1"/>
    <col min="4621" max="4621" width="5.75" style="31" customWidth="1"/>
    <col min="4622" max="4622" width="14.75" style="31" customWidth="1"/>
    <col min="4623" max="4864" width="8.875" style="31"/>
    <col min="4865" max="4866" width="3.75" style="31" customWidth="1"/>
    <col min="4867" max="4867" width="29.875" style="31" customWidth="1"/>
    <col min="4868" max="4868" width="2.75" style="31" customWidth="1"/>
    <col min="4869" max="4869" width="19.75" style="31" customWidth="1"/>
    <col min="4870" max="4870" width="2.75" style="31" customWidth="1"/>
    <col min="4871" max="4871" width="17" style="31" customWidth="1"/>
    <col min="4872" max="4872" width="3.125" style="31" customWidth="1"/>
    <col min="4873" max="4873" width="6.75" style="31" customWidth="1"/>
    <col min="4874" max="4874" width="3.125" style="31" customWidth="1"/>
    <col min="4875" max="4875" width="11.375" style="31" bestFit="1" customWidth="1"/>
    <col min="4876" max="4876" width="3.125" style="31" customWidth="1"/>
    <col min="4877" max="4877" width="5.75" style="31" customWidth="1"/>
    <col min="4878" max="4878" width="14.75" style="31" customWidth="1"/>
    <col min="4879" max="5120" width="8.875" style="31"/>
    <col min="5121" max="5122" width="3.75" style="31" customWidth="1"/>
    <col min="5123" max="5123" width="29.875" style="31" customWidth="1"/>
    <col min="5124" max="5124" width="2.75" style="31" customWidth="1"/>
    <col min="5125" max="5125" width="19.75" style="31" customWidth="1"/>
    <col min="5126" max="5126" width="2.75" style="31" customWidth="1"/>
    <col min="5127" max="5127" width="17" style="31" customWidth="1"/>
    <col min="5128" max="5128" width="3.125" style="31" customWidth="1"/>
    <col min="5129" max="5129" width="6.75" style="31" customWidth="1"/>
    <col min="5130" max="5130" width="3.125" style="31" customWidth="1"/>
    <col min="5131" max="5131" width="11.375" style="31" bestFit="1" customWidth="1"/>
    <col min="5132" max="5132" width="3.125" style="31" customWidth="1"/>
    <col min="5133" max="5133" width="5.75" style="31" customWidth="1"/>
    <col min="5134" max="5134" width="14.75" style="31" customWidth="1"/>
    <col min="5135" max="5376" width="8.875" style="31"/>
    <col min="5377" max="5378" width="3.75" style="31" customWidth="1"/>
    <col min="5379" max="5379" width="29.875" style="31" customWidth="1"/>
    <col min="5380" max="5380" width="2.75" style="31" customWidth="1"/>
    <col min="5381" max="5381" width="19.75" style="31" customWidth="1"/>
    <col min="5382" max="5382" width="2.75" style="31" customWidth="1"/>
    <col min="5383" max="5383" width="17" style="31" customWidth="1"/>
    <col min="5384" max="5384" width="3.125" style="31" customWidth="1"/>
    <col min="5385" max="5385" width="6.75" style="31" customWidth="1"/>
    <col min="5386" max="5386" width="3.125" style="31" customWidth="1"/>
    <col min="5387" max="5387" width="11.375" style="31" bestFit="1" customWidth="1"/>
    <col min="5388" max="5388" width="3.125" style="31" customWidth="1"/>
    <col min="5389" max="5389" width="5.75" style="31" customWidth="1"/>
    <col min="5390" max="5390" width="14.75" style="31" customWidth="1"/>
    <col min="5391" max="5632" width="8.875" style="31"/>
    <col min="5633" max="5634" width="3.75" style="31" customWidth="1"/>
    <col min="5635" max="5635" width="29.875" style="31" customWidth="1"/>
    <col min="5636" max="5636" width="2.75" style="31" customWidth="1"/>
    <col min="5637" max="5637" width="19.75" style="31" customWidth="1"/>
    <col min="5638" max="5638" width="2.75" style="31" customWidth="1"/>
    <col min="5639" max="5639" width="17" style="31" customWidth="1"/>
    <col min="5640" max="5640" width="3.125" style="31" customWidth="1"/>
    <col min="5641" max="5641" width="6.75" style="31" customWidth="1"/>
    <col min="5642" max="5642" width="3.125" style="31" customWidth="1"/>
    <col min="5643" max="5643" width="11.375" style="31" bestFit="1" customWidth="1"/>
    <col min="5644" max="5644" width="3.125" style="31" customWidth="1"/>
    <col min="5645" max="5645" width="5.75" style="31" customWidth="1"/>
    <col min="5646" max="5646" width="14.75" style="31" customWidth="1"/>
    <col min="5647" max="5888" width="8.875" style="31"/>
    <col min="5889" max="5890" width="3.75" style="31" customWidth="1"/>
    <col min="5891" max="5891" width="29.875" style="31" customWidth="1"/>
    <col min="5892" max="5892" width="2.75" style="31" customWidth="1"/>
    <col min="5893" max="5893" width="19.75" style="31" customWidth="1"/>
    <col min="5894" max="5894" width="2.75" style="31" customWidth="1"/>
    <col min="5895" max="5895" width="17" style="31" customWidth="1"/>
    <col min="5896" max="5896" width="3.125" style="31" customWidth="1"/>
    <col min="5897" max="5897" width="6.75" style="31" customWidth="1"/>
    <col min="5898" max="5898" width="3.125" style="31" customWidth="1"/>
    <col min="5899" max="5899" width="11.375" style="31" bestFit="1" customWidth="1"/>
    <col min="5900" max="5900" width="3.125" style="31" customWidth="1"/>
    <col min="5901" max="5901" width="5.75" style="31" customWidth="1"/>
    <col min="5902" max="5902" width="14.75" style="31" customWidth="1"/>
    <col min="5903" max="6144" width="8.875" style="31"/>
    <col min="6145" max="6146" width="3.75" style="31" customWidth="1"/>
    <col min="6147" max="6147" width="29.875" style="31" customWidth="1"/>
    <col min="6148" max="6148" width="2.75" style="31" customWidth="1"/>
    <col min="6149" max="6149" width="19.75" style="31" customWidth="1"/>
    <col min="6150" max="6150" width="2.75" style="31" customWidth="1"/>
    <col min="6151" max="6151" width="17" style="31" customWidth="1"/>
    <col min="6152" max="6152" width="3.125" style="31" customWidth="1"/>
    <col min="6153" max="6153" width="6.75" style="31" customWidth="1"/>
    <col min="6154" max="6154" width="3.125" style="31" customWidth="1"/>
    <col min="6155" max="6155" width="11.375" style="31" bestFit="1" customWidth="1"/>
    <col min="6156" max="6156" width="3.125" style="31" customWidth="1"/>
    <col min="6157" max="6157" width="5.75" style="31" customWidth="1"/>
    <col min="6158" max="6158" width="14.75" style="31" customWidth="1"/>
    <col min="6159" max="6400" width="8.875" style="31"/>
    <col min="6401" max="6402" width="3.75" style="31" customWidth="1"/>
    <col min="6403" max="6403" width="29.875" style="31" customWidth="1"/>
    <col min="6404" max="6404" width="2.75" style="31" customWidth="1"/>
    <col min="6405" max="6405" width="19.75" style="31" customWidth="1"/>
    <col min="6406" max="6406" width="2.75" style="31" customWidth="1"/>
    <col min="6407" max="6407" width="17" style="31" customWidth="1"/>
    <col min="6408" max="6408" width="3.125" style="31" customWidth="1"/>
    <col min="6409" max="6409" width="6.75" style="31" customWidth="1"/>
    <col min="6410" max="6410" width="3.125" style="31" customWidth="1"/>
    <col min="6411" max="6411" width="11.375" style="31" bestFit="1" customWidth="1"/>
    <col min="6412" max="6412" width="3.125" style="31" customWidth="1"/>
    <col min="6413" max="6413" width="5.75" style="31" customWidth="1"/>
    <col min="6414" max="6414" width="14.75" style="31" customWidth="1"/>
    <col min="6415" max="6656" width="8.875" style="31"/>
    <col min="6657" max="6658" width="3.75" style="31" customWidth="1"/>
    <col min="6659" max="6659" width="29.875" style="31" customWidth="1"/>
    <col min="6660" max="6660" width="2.75" style="31" customWidth="1"/>
    <col min="6661" max="6661" width="19.75" style="31" customWidth="1"/>
    <col min="6662" max="6662" width="2.75" style="31" customWidth="1"/>
    <col min="6663" max="6663" width="17" style="31" customWidth="1"/>
    <col min="6664" max="6664" width="3.125" style="31" customWidth="1"/>
    <col min="6665" max="6665" width="6.75" style="31" customWidth="1"/>
    <col min="6666" max="6666" width="3.125" style="31" customWidth="1"/>
    <col min="6667" max="6667" width="11.375" style="31" bestFit="1" customWidth="1"/>
    <col min="6668" max="6668" width="3.125" style="31" customWidth="1"/>
    <col min="6669" max="6669" width="5.75" style="31" customWidth="1"/>
    <col min="6670" max="6670" width="14.75" style="31" customWidth="1"/>
    <col min="6671" max="6912" width="8.875" style="31"/>
    <col min="6913" max="6914" width="3.75" style="31" customWidth="1"/>
    <col min="6915" max="6915" width="29.875" style="31" customWidth="1"/>
    <col min="6916" max="6916" width="2.75" style="31" customWidth="1"/>
    <col min="6917" max="6917" width="19.75" style="31" customWidth="1"/>
    <col min="6918" max="6918" width="2.75" style="31" customWidth="1"/>
    <col min="6919" max="6919" width="17" style="31" customWidth="1"/>
    <col min="6920" max="6920" width="3.125" style="31" customWidth="1"/>
    <col min="6921" max="6921" width="6.75" style="31" customWidth="1"/>
    <col min="6922" max="6922" width="3.125" style="31" customWidth="1"/>
    <col min="6923" max="6923" width="11.375" style="31" bestFit="1" customWidth="1"/>
    <col min="6924" max="6924" width="3.125" style="31" customWidth="1"/>
    <col min="6925" max="6925" width="5.75" style="31" customWidth="1"/>
    <col min="6926" max="6926" width="14.75" style="31" customWidth="1"/>
    <col min="6927" max="7168" width="8.875" style="31"/>
    <col min="7169" max="7170" width="3.75" style="31" customWidth="1"/>
    <col min="7171" max="7171" width="29.875" style="31" customWidth="1"/>
    <col min="7172" max="7172" width="2.75" style="31" customWidth="1"/>
    <col min="7173" max="7173" width="19.75" style="31" customWidth="1"/>
    <col min="7174" max="7174" width="2.75" style="31" customWidth="1"/>
    <col min="7175" max="7175" width="17" style="31" customWidth="1"/>
    <col min="7176" max="7176" width="3.125" style="31" customWidth="1"/>
    <col min="7177" max="7177" width="6.75" style="31" customWidth="1"/>
    <col min="7178" max="7178" width="3.125" style="31" customWidth="1"/>
    <col min="7179" max="7179" width="11.375" style="31" bestFit="1" customWidth="1"/>
    <col min="7180" max="7180" width="3.125" style="31" customWidth="1"/>
    <col min="7181" max="7181" width="5.75" style="31" customWidth="1"/>
    <col min="7182" max="7182" width="14.75" style="31" customWidth="1"/>
    <col min="7183" max="7424" width="8.875" style="31"/>
    <col min="7425" max="7426" width="3.75" style="31" customWidth="1"/>
    <col min="7427" max="7427" width="29.875" style="31" customWidth="1"/>
    <col min="7428" max="7428" width="2.75" style="31" customWidth="1"/>
    <col min="7429" max="7429" width="19.75" style="31" customWidth="1"/>
    <col min="7430" max="7430" width="2.75" style="31" customWidth="1"/>
    <col min="7431" max="7431" width="17" style="31" customWidth="1"/>
    <col min="7432" max="7432" width="3.125" style="31" customWidth="1"/>
    <col min="7433" max="7433" width="6.75" style="31" customWidth="1"/>
    <col min="7434" max="7434" width="3.125" style="31" customWidth="1"/>
    <col min="7435" max="7435" width="11.375" style="31" bestFit="1" customWidth="1"/>
    <col min="7436" max="7436" width="3.125" style="31" customWidth="1"/>
    <col min="7437" max="7437" width="5.75" style="31" customWidth="1"/>
    <col min="7438" max="7438" width="14.75" style="31" customWidth="1"/>
    <col min="7439" max="7680" width="8.875" style="31"/>
    <col min="7681" max="7682" width="3.75" style="31" customWidth="1"/>
    <col min="7683" max="7683" width="29.875" style="31" customWidth="1"/>
    <col min="7684" max="7684" width="2.75" style="31" customWidth="1"/>
    <col min="7685" max="7685" width="19.75" style="31" customWidth="1"/>
    <col min="7686" max="7686" width="2.75" style="31" customWidth="1"/>
    <col min="7687" max="7687" width="17" style="31" customWidth="1"/>
    <col min="7688" max="7688" width="3.125" style="31" customWidth="1"/>
    <col min="7689" max="7689" width="6.75" style="31" customWidth="1"/>
    <col min="7690" max="7690" width="3.125" style="31" customWidth="1"/>
    <col min="7691" max="7691" width="11.375" style="31" bestFit="1" customWidth="1"/>
    <col min="7692" max="7692" width="3.125" style="31" customWidth="1"/>
    <col min="7693" max="7693" width="5.75" style="31" customWidth="1"/>
    <col min="7694" max="7694" width="14.75" style="31" customWidth="1"/>
    <col min="7695" max="7936" width="8.875" style="31"/>
    <col min="7937" max="7938" width="3.75" style="31" customWidth="1"/>
    <col min="7939" max="7939" width="29.875" style="31" customWidth="1"/>
    <col min="7940" max="7940" width="2.75" style="31" customWidth="1"/>
    <col min="7941" max="7941" width="19.75" style="31" customWidth="1"/>
    <col min="7942" max="7942" width="2.75" style="31" customWidth="1"/>
    <col min="7943" max="7943" width="17" style="31" customWidth="1"/>
    <col min="7944" max="7944" width="3.125" style="31" customWidth="1"/>
    <col min="7945" max="7945" width="6.75" style="31" customWidth="1"/>
    <col min="7946" max="7946" width="3.125" style="31" customWidth="1"/>
    <col min="7947" max="7947" width="11.375" style="31" bestFit="1" customWidth="1"/>
    <col min="7948" max="7948" width="3.125" style="31" customWidth="1"/>
    <col min="7949" max="7949" width="5.75" style="31" customWidth="1"/>
    <col min="7950" max="7950" width="14.75" style="31" customWidth="1"/>
    <col min="7951" max="8192" width="8.875" style="31"/>
    <col min="8193" max="8194" width="3.75" style="31" customWidth="1"/>
    <col min="8195" max="8195" width="29.875" style="31" customWidth="1"/>
    <col min="8196" max="8196" width="2.75" style="31" customWidth="1"/>
    <col min="8197" max="8197" width="19.75" style="31" customWidth="1"/>
    <col min="8198" max="8198" width="2.75" style="31" customWidth="1"/>
    <col min="8199" max="8199" width="17" style="31" customWidth="1"/>
    <col min="8200" max="8200" width="3.125" style="31" customWidth="1"/>
    <col min="8201" max="8201" width="6.75" style="31" customWidth="1"/>
    <col min="8202" max="8202" width="3.125" style="31" customWidth="1"/>
    <col min="8203" max="8203" width="11.375" style="31" bestFit="1" customWidth="1"/>
    <col min="8204" max="8204" width="3.125" style="31" customWidth="1"/>
    <col min="8205" max="8205" width="5.75" style="31" customWidth="1"/>
    <col min="8206" max="8206" width="14.75" style="31" customWidth="1"/>
    <col min="8207" max="8448" width="8.875" style="31"/>
    <col min="8449" max="8450" width="3.75" style="31" customWidth="1"/>
    <col min="8451" max="8451" width="29.875" style="31" customWidth="1"/>
    <col min="8452" max="8452" width="2.75" style="31" customWidth="1"/>
    <col min="8453" max="8453" width="19.75" style="31" customWidth="1"/>
    <col min="8454" max="8454" width="2.75" style="31" customWidth="1"/>
    <col min="8455" max="8455" width="17" style="31" customWidth="1"/>
    <col min="8456" max="8456" width="3.125" style="31" customWidth="1"/>
    <col min="8457" max="8457" width="6.75" style="31" customWidth="1"/>
    <col min="8458" max="8458" width="3.125" style="31" customWidth="1"/>
    <col min="8459" max="8459" width="11.375" style="31" bestFit="1" customWidth="1"/>
    <col min="8460" max="8460" width="3.125" style="31" customWidth="1"/>
    <col min="8461" max="8461" width="5.75" style="31" customWidth="1"/>
    <col min="8462" max="8462" width="14.75" style="31" customWidth="1"/>
    <col min="8463" max="8704" width="8.875" style="31"/>
    <col min="8705" max="8706" width="3.75" style="31" customWidth="1"/>
    <col min="8707" max="8707" width="29.875" style="31" customWidth="1"/>
    <col min="8708" max="8708" width="2.75" style="31" customWidth="1"/>
    <col min="8709" max="8709" width="19.75" style="31" customWidth="1"/>
    <col min="8710" max="8710" width="2.75" style="31" customWidth="1"/>
    <col min="8711" max="8711" width="17" style="31" customWidth="1"/>
    <col min="8712" max="8712" width="3.125" style="31" customWidth="1"/>
    <col min="8713" max="8713" width="6.75" style="31" customWidth="1"/>
    <col min="8714" max="8714" width="3.125" style="31" customWidth="1"/>
    <col min="8715" max="8715" width="11.375" style="31" bestFit="1" customWidth="1"/>
    <col min="8716" max="8716" width="3.125" style="31" customWidth="1"/>
    <col min="8717" max="8717" width="5.75" style="31" customWidth="1"/>
    <col min="8718" max="8718" width="14.75" style="31" customWidth="1"/>
    <col min="8719" max="8960" width="8.875" style="31"/>
    <col min="8961" max="8962" width="3.75" style="31" customWidth="1"/>
    <col min="8963" max="8963" width="29.875" style="31" customWidth="1"/>
    <col min="8964" max="8964" width="2.75" style="31" customWidth="1"/>
    <col min="8965" max="8965" width="19.75" style="31" customWidth="1"/>
    <col min="8966" max="8966" width="2.75" style="31" customWidth="1"/>
    <col min="8967" max="8967" width="17" style="31" customWidth="1"/>
    <col min="8968" max="8968" width="3.125" style="31" customWidth="1"/>
    <col min="8969" max="8969" width="6.75" style="31" customWidth="1"/>
    <col min="8970" max="8970" width="3.125" style="31" customWidth="1"/>
    <col min="8971" max="8971" width="11.375" style="31" bestFit="1" customWidth="1"/>
    <col min="8972" max="8972" width="3.125" style="31" customWidth="1"/>
    <col min="8973" max="8973" width="5.75" style="31" customWidth="1"/>
    <col min="8974" max="8974" width="14.75" style="31" customWidth="1"/>
    <col min="8975" max="9216" width="8.875" style="31"/>
    <col min="9217" max="9218" width="3.75" style="31" customWidth="1"/>
    <col min="9219" max="9219" width="29.875" style="31" customWidth="1"/>
    <col min="9220" max="9220" width="2.75" style="31" customWidth="1"/>
    <col min="9221" max="9221" width="19.75" style="31" customWidth="1"/>
    <col min="9222" max="9222" width="2.75" style="31" customWidth="1"/>
    <col min="9223" max="9223" width="17" style="31" customWidth="1"/>
    <col min="9224" max="9224" width="3.125" style="31" customWidth="1"/>
    <col min="9225" max="9225" width="6.75" style="31" customWidth="1"/>
    <col min="9226" max="9226" width="3.125" style="31" customWidth="1"/>
    <col min="9227" max="9227" width="11.375" style="31" bestFit="1" customWidth="1"/>
    <col min="9228" max="9228" width="3.125" style="31" customWidth="1"/>
    <col min="9229" max="9229" width="5.75" style="31" customWidth="1"/>
    <col min="9230" max="9230" width="14.75" style="31" customWidth="1"/>
    <col min="9231" max="9472" width="8.875" style="31"/>
    <col min="9473" max="9474" width="3.75" style="31" customWidth="1"/>
    <col min="9475" max="9475" width="29.875" style="31" customWidth="1"/>
    <col min="9476" max="9476" width="2.75" style="31" customWidth="1"/>
    <col min="9477" max="9477" width="19.75" style="31" customWidth="1"/>
    <col min="9478" max="9478" width="2.75" style="31" customWidth="1"/>
    <col min="9479" max="9479" width="17" style="31" customWidth="1"/>
    <col min="9480" max="9480" width="3.125" style="31" customWidth="1"/>
    <col min="9481" max="9481" width="6.75" style="31" customWidth="1"/>
    <col min="9482" max="9482" width="3.125" style="31" customWidth="1"/>
    <col min="9483" max="9483" width="11.375" style="31" bestFit="1" customWidth="1"/>
    <col min="9484" max="9484" width="3.125" style="31" customWidth="1"/>
    <col min="9485" max="9485" width="5.75" style="31" customWidth="1"/>
    <col min="9486" max="9486" width="14.75" style="31" customWidth="1"/>
    <col min="9487" max="9728" width="8.875" style="31"/>
    <col min="9729" max="9730" width="3.75" style="31" customWidth="1"/>
    <col min="9731" max="9731" width="29.875" style="31" customWidth="1"/>
    <col min="9732" max="9732" width="2.75" style="31" customWidth="1"/>
    <col min="9733" max="9733" width="19.75" style="31" customWidth="1"/>
    <col min="9734" max="9734" width="2.75" style="31" customWidth="1"/>
    <col min="9735" max="9735" width="17" style="31" customWidth="1"/>
    <col min="9736" max="9736" width="3.125" style="31" customWidth="1"/>
    <col min="9737" max="9737" width="6.75" style="31" customWidth="1"/>
    <col min="9738" max="9738" width="3.125" style="31" customWidth="1"/>
    <col min="9739" max="9739" width="11.375" style="31" bestFit="1" customWidth="1"/>
    <col min="9740" max="9740" width="3.125" style="31" customWidth="1"/>
    <col min="9741" max="9741" width="5.75" style="31" customWidth="1"/>
    <col min="9742" max="9742" width="14.75" style="31" customWidth="1"/>
    <col min="9743" max="9984" width="8.875" style="31"/>
    <col min="9985" max="9986" width="3.75" style="31" customWidth="1"/>
    <col min="9987" max="9987" width="29.875" style="31" customWidth="1"/>
    <col min="9988" max="9988" width="2.75" style="31" customWidth="1"/>
    <col min="9989" max="9989" width="19.75" style="31" customWidth="1"/>
    <col min="9990" max="9990" width="2.75" style="31" customWidth="1"/>
    <col min="9991" max="9991" width="17" style="31" customWidth="1"/>
    <col min="9992" max="9992" width="3.125" style="31" customWidth="1"/>
    <col min="9993" max="9993" width="6.75" style="31" customWidth="1"/>
    <col min="9994" max="9994" width="3.125" style="31" customWidth="1"/>
    <col min="9995" max="9995" width="11.375" style="31" bestFit="1" customWidth="1"/>
    <col min="9996" max="9996" width="3.125" style="31" customWidth="1"/>
    <col min="9997" max="9997" width="5.75" style="31" customWidth="1"/>
    <col min="9998" max="9998" width="14.75" style="31" customWidth="1"/>
    <col min="9999" max="10240" width="8.875" style="31"/>
    <col min="10241" max="10242" width="3.75" style="31" customWidth="1"/>
    <col min="10243" max="10243" width="29.875" style="31" customWidth="1"/>
    <col min="10244" max="10244" width="2.75" style="31" customWidth="1"/>
    <col min="10245" max="10245" width="19.75" style="31" customWidth="1"/>
    <col min="10246" max="10246" width="2.75" style="31" customWidth="1"/>
    <col min="10247" max="10247" width="17" style="31" customWidth="1"/>
    <col min="10248" max="10248" width="3.125" style="31" customWidth="1"/>
    <col min="10249" max="10249" width="6.75" style="31" customWidth="1"/>
    <col min="10250" max="10250" width="3.125" style="31" customWidth="1"/>
    <col min="10251" max="10251" width="11.375" style="31" bestFit="1" customWidth="1"/>
    <col min="10252" max="10252" width="3.125" style="31" customWidth="1"/>
    <col min="10253" max="10253" width="5.75" style="31" customWidth="1"/>
    <col min="10254" max="10254" width="14.75" style="31" customWidth="1"/>
    <col min="10255" max="10496" width="8.875" style="31"/>
    <col min="10497" max="10498" width="3.75" style="31" customWidth="1"/>
    <col min="10499" max="10499" width="29.875" style="31" customWidth="1"/>
    <col min="10500" max="10500" width="2.75" style="31" customWidth="1"/>
    <col min="10501" max="10501" width="19.75" style="31" customWidth="1"/>
    <col min="10502" max="10502" width="2.75" style="31" customWidth="1"/>
    <col min="10503" max="10503" width="17" style="31" customWidth="1"/>
    <col min="10504" max="10504" width="3.125" style="31" customWidth="1"/>
    <col min="10505" max="10505" width="6.75" style="31" customWidth="1"/>
    <col min="10506" max="10506" width="3.125" style="31" customWidth="1"/>
    <col min="10507" max="10507" width="11.375" style="31" bestFit="1" customWidth="1"/>
    <col min="10508" max="10508" width="3.125" style="31" customWidth="1"/>
    <col min="10509" max="10509" width="5.75" style="31" customWidth="1"/>
    <col min="10510" max="10510" width="14.75" style="31" customWidth="1"/>
    <col min="10511" max="10752" width="8.875" style="31"/>
    <col min="10753" max="10754" width="3.75" style="31" customWidth="1"/>
    <col min="10755" max="10755" width="29.875" style="31" customWidth="1"/>
    <col min="10756" max="10756" width="2.75" style="31" customWidth="1"/>
    <col min="10757" max="10757" width="19.75" style="31" customWidth="1"/>
    <col min="10758" max="10758" width="2.75" style="31" customWidth="1"/>
    <col min="10759" max="10759" width="17" style="31" customWidth="1"/>
    <col min="10760" max="10760" width="3.125" style="31" customWidth="1"/>
    <col min="10761" max="10761" width="6.75" style="31" customWidth="1"/>
    <col min="10762" max="10762" width="3.125" style="31" customWidth="1"/>
    <col min="10763" max="10763" width="11.375" style="31" bestFit="1" customWidth="1"/>
    <col min="10764" max="10764" width="3.125" style="31" customWidth="1"/>
    <col min="10765" max="10765" width="5.75" style="31" customWidth="1"/>
    <col min="10766" max="10766" width="14.75" style="31" customWidth="1"/>
    <col min="10767" max="11008" width="8.875" style="31"/>
    <col min="11009" max="11010" width="3.75" style="31" customWidth="1"/>
    <col min="11011" max="11011" width="29.875" style="31" customWidth="1"/>
    <col min="11012" max="11012" width="2.75" style="31" customWidth="1"/>
    <col min="11013" max="11013" width="19.75" style="31" customWidth="1"/>
    <col min="11014" max="11014" width="2.75" style="31" customWidth="1"/>
    <col min="11015" max="11015" width="17" style="31" customWidth="1"/>
    <col min="11016" max="11016" width="3.125" style="31" customWidth="1"/>
    <col min="11017" max="11017" width="6.75" style="31" customWidth="1"/>
    <col min="11018" max="11018" width="3.125" style="31" customWidth="1"/>
    <col min="11019" max="11019" width="11.375" style="31" bestFit="1" customWidth="1"/>
    <col min="11020" max="11020" width="3.125" style="31" customWidth="1"/>
    <col min="11021" max="11021" width="5.75" style="31" customWidth="1"/>
    <col min="11022" max="11022" width="14.75" style="31" customWidth="1"/>
    <col min="11023" max="11264" width="8.875" style="31"/>
    <col min="11265" max="11266" width="3.75" style="31" customWidth="1"/>
    <col min="11267" max="11267" width="29.875" style="31" customWidth="1"/>
    <col min="11268" max="11268" width="2.75" style="31" customWidth="1"/>
    <col min="11269" max="11269" width="19.75" style="31" customWidth="1"/>
    <col min="11270" max="11270" width="2.75" style="31" customWidth="1"/>
    <col min="11271" max="11271" width="17" style="31" customWidth="1"/>
    <col min="11272" max="11272" width="3.125" style="31" customWidth="1"/>
    <col min="11273" max="11273" width="6.75" style="31" customWidth="1"/>
    <col min="11274" max="11274" width="3.125" style="31" customWidth="1"/>
    <col min="11275" max="11275" width="11.375" style="31" bestFit="1" customWidth="1"/>
    <col min="11276" max="11276" width="3.125" style="31" customWidth="1"/>
    <col min="11277" max="11277" width="5.75" style="31" customWidth="1"/>
    <col min="11278" max="11278" width="14.75" style="31" customWidth="1"/>
    <col min="11279" max="11520" width="8.875" style="31"/>
    <col min="11521" max="11522" width="3.75" style="31" customWidth="1"/>
    <col min="11523" max="11523" width="29.875" style="31" customWidth="1"/>
    <col min="11524" max="11524" width="2.75" style="31" customWidth="1"/>
    <col min="11525" max="11525" width="19.75" style="31" customWidth="1"/>
    <col min="11526" max="11526" width="2.75" style="31" customWidth="1"/>
    <col min="11527" max="11527" width="17" style="31" customWidth="1"/>
    <col min="11528" max="11528" width="3.125" style="31" customWidth="1"/>
    <col min="11529" max="11529" width="6.75" style="31" customWidth="1"/>
    <col min="11530" max="11530" width="3.125" style="31" customWidth="1"/>
    <col min="11531" max="11531" width="11.375" style="31" bestFit="1" customWidth="1"/>
    <col min="11532" max="11532" width="3.125" style="31" customWidth="1"/>
    <col min="11533" max="11533" width="5.75" style="31" customWidth="1"/>
    <col min="11534" max="11534" width="14.75" style="31" customWidth="1"/>
    <col min="11535" max="11776" width="8.875" style="31"/>
    <col min="11777" max="11778" width="3.75" style="31" customWidth="1"/>
    <col min="11779" max="11779" width="29.875" style="31" customWidth="1"/>
    <col min="11780" max="11780" width="2.75" style="31" customWidth="1"/>
    <col min="11781" max="11781" width="19.75" style="31" customWidth="1"/>
    <col min="11782" max="11782" width="2.75" style="31" customWidth="1"/>
    <col min="11783" max="11783" width="17" style="31" customWidth="1"/>
    <col min="11784" max="11784" width="3.125" style="31" customWidth="1"/>
    <col min="11785" max="11785" width="6.75" style="31" customWidth="1"/>
    <col min="11786" max="11786" width="3.125" style="31" customWidth="1"/>
    <col min="11787" max="11787" width="11.375" style="31" bestFit="1" customWidth="1"/>
    <col min="11788" max="11788" width="3.125" style="31" customWidth="1"/>
    <col min="11789" max="11789" width="5.75" style="31" customWidth="1"/>
    <col min="11790" max="11790" width="14.75" style="31" customWidth="1"/>
    <col min="11791" max="12032" width="8.875" style="31"/>
    <col min="12033" max="12034" width="3.75" style="31" customWidth="1"/>
    <col min="12035" max="12035" width="29.875" style="31" customWidth="1"/>
    <col min="12036" max="12036" width="2.75" style="31" customWidth="1"/>
    <col min="12037" max="12037" width="19.75" style="31" customWidth="1"/>
    <col min="12038" max="12038" width="2.75" style="31" customWidth="1"/>
    <col min="12039" max="12039" width="17" style="31" customWidth="1"/>
    <col min="12040" max="12040" width="3.125" style="31" customWidth="1"/>
    <col min="12041" max="12041" width="6.75" style="31" customWidth="1"/>
    <col min="12042" max="12042" width="3.125" style="31" customWidth="1"/>
    <col min="12043" max="12043" width="11.375" style="31" bestFit="1" customWidth="1"/>
    <col min="12044" max="12044" width="3.125" style="31" customWidth="1"/>
    <col min="12045" max="12045" width="5.75" style="31" customWidth="1"/>
    <col min="12046" max="12046" width="14.75" style="31" customWidth="1"/>
    <col min="12047" max="12288" width="8.875" style="31"/>
    <col min="12289" max="12290" width="3.75" style="31" customWidth="1"/>
    <col min="12291" max="12291" width="29.875" style="31" customWidth="1"/>
    <col min="12292" max="12292" width="2.75" style="31" customWidth="1"/>
    <col min="12293" max="12293" width="19.75" style="31" customWidth="1"/>
    <col min="12294" max="12294" width="2.75" style="31" customWidth="1"/>
    <col min="12295" max="12295" width="17" style="31" customWidth="1"/>
    <col min="12296" max="12296" width="3.125" style="31" customWidth="1"/>
    <col min="12297" max="12297" width="6.75" style="31" customWidth="1"/>
    <col min="12298" max="12298" width="3.125" style="31" customWidth="1"/>
    <col min="12299" max="12299" width="11.375" style="31" bestFit="1" customWidth="1"/>
    <col min="12300" max="12300" width="3.125" style="31" customWidth="1"/>
    <col min="12301" max="12301" width="5.75" style="31" customWidth="1"/>
    <col min="12302" max="12302" width="14.75" style="31" customWidth="1"/>
    <col min="12303" max="12544" width="8.875" style="31"/>
    <col min="12545" max="12546" width="3.75" style="31" customWidth="1"/>
    <col min="12547" max="12547" width="29.875" style="31" customWidth="1"/>
    <col min="12548" max="12548" width="2.75" style="31" customWidth="1"/>
    <col min="12549" max="12549" width="19.75" style="31" customWidth="1"/>
    <col min="12550" max="12550" width="2.75" style="31" customWidth="1"/>
    <col min="12551" max="12551" width="17" style="31" customWidth="1"/>
    <col min="12552" max="12552" width="3.125" style="31" customWidth="1"/>
    <col min="12553" max="12553" width="6.75" style="31" customWidth="1"/>
    <col min="12554" max="12554" width="3.125" style="31" customWidth="1"/>
    <col min="12555" max="12555" width="11.375" style="31" bestFit="1" customWidth="1"/>
    <col min="12556" max="12556" width="3.125" style="31" customWidth="1"/>
    <col min="12557" max="12557" width="5.75" style="31" customWidth="1"/>
    <col min="12558" max="12558" width="14.75" style="31" customWidth="1"/>
    <col min="12559" max="12800" width="8.875" style="31"/>
    <col min="12801" max="12802" width="3.75" style="31" customWidth="1"/>
    <col min="12803" max="12803" width="29.875" style="31" customWidth="1"/>
    <col min="12804" max="12804" width="2.75" style="31" customWidth="1"/>
    <col min="12805" max="12805" width="19.75" style="31" customWidth="1"/>
    <col min="12806" max="12806" width="2.75" style="31" customWidth="1"/>
    <col min="12807" max="12807" width="17" style="31" customWidth="1"/>
    <col min="12808" max="12808" width="3.125" style="31" customWidth="1"/>
    <col min="12809" max="12809" width="6.75" style="31" customWidth="1"/>
    <col min="12810" max="12810" width="3.125" style="31" customWidth="1"/>
    <col min="12811" max="12811" width="11.375" style="31" bestFit="1" customWidth="1"/>
    <col min="12812" max="12812" width="3.125" style="31" customWidth="1"/>
    <col min="12813" max="12813" width="5.75" style="31" customWidth="1"/>
    <col min="12814" max="12814" width="14.75" style="31" customWidth="1"/>
    <col min="12815" max="13056" width="8.875" style="31"/>
    <col min="13057" max="13058" width="3.75" style="31" customWidth="1"/>
    <col min="13059" max="13059" width="29.875" style="31" customWidth="1"/>
    <col min="13060" max="13060" width="2.75" style="31" customWidth="1"/>
    <col min="13061" max="13061" width="19.75" style="31" customWidth="1"/>
    <col min="13062" max="13062" width="2.75" style="31" customWidth="1"/>
    <col min="13063" max="13063" width="17" style="31" customWidth="1"/>
    <col min="13064" max="13064" width="3.125" style="31" customWidth="1"/>
    <col min="13065" max="13065" width="6.75" style="31" customWidth="1"/>
    <col min="13066" max="13066" width="3.125" style="31" customWidth="1"/>
    <col min="13067" max="13067" width="11.375" style="31" bestFit="1" customWidth="1"/>
    <col min="13068" max="13068" width="3.125" style="31" customWidth="1"/>
    <col min="13069" max="13069" width="5.75" style="31" customWidth="1"/>
    <col min="13070" max="13070" width="14.75" style="31" customWidth="1"/>
    <col min="13071" max="13312" width="8.875" style="31"/>
    <col min="13313" max="13314" width="3.75" style="31" customWidth="1"/>
    <col min="13315" max="13315" width="29.875" style="31" customWidth="1"/>
    <col min="13316" max="13316" width="2.75" style="31" customWidth="1"/>
    <col min="13317" max="13317" width="19.75" style="31" customWidth="1"/>
    <col min="13318" max="13318" width="2.75" style="31" customWidth="1"/>
    <col min="13319" max="13319" width="17" style="31" customWidth="1"/>
    <col min="13320" max="13320" width="3.125" style="31" customWidth="1"/>
    <col min="13321" max="13321" width="6.75" style="31" customWidth="1"/>
    <col min="13322" max="13322" width="3.125" style="31" customWidth="1"/>
    <col min="13323" max="13323" width="11.375" style="31" bestFit="1" customWidth="1"/>
    <col min="13324" max="13324" width="3.125" style="31" customWidth="1"/>
    <col min="13325" max="13325" width="5.75" style="31" customWidth="1"/>
    <col min="13326" max="13326" width="14.75" style="31" customWidth="1"/>
    <col min="13327" max="13568" width="8.875" style="31"/>
    <col min="13569" max="13570" width="3.75" style="31" customWidth="1"/>
    <col min="13571" max="13571" width="29.875" style="31" customWidth="1"/>
    <col min="13572" max="13572" width="2.75" style="31" customWidth="1"/>
    <col min="13573" max="13573" width="19.75" style="31" customWidth="1"/>
    <col min="13574" max="13574" width="2.75" style="31" customWidth="1"/>
    <col min="13575" max="13575" width="17" style="31" customWidth="1"/>
    <col min="13576" max="13576" width="3.125" style="31" customWidth="1"/>
    <col min="13577" max="13577" width="6.75" style="31" customWidth="1"/>
    <col min="13578" max="13578" width="3.125" style="31" customWidth="1"/>
    <col min="13579" max="13579" width="11.375" style="31" bestFit="1" customWidth="1"/>
    <col min="13580" max="13580" width="3.125" style="31" customWidth="1"/>
    <col min="13581" max="13581" width="5.75" style="31" customWidth="1"/>
    <col min="13582" max="13582" width="14.75" style="31" customWidth="1"/>
    <col min="13583" max="13824" width="8.875" style="31"/>
    <col min="13825" max="13826" width="3.75" style="31" customWidth="1"/>
    <col min="13827" max="13827" width="29.875" style="31" customWidth="1"/>
    <col min="13828" max="13828" width="2.75" style="31" customWidth="1"/>
    <col min="13829" max="13829" width="19.75" style="31" customWidth="1"/>
    <col min="13830" max="13830" width="2.75" style="31" customWidth="1"/>
    <col min="13831" max="13831" width="17" style="31" customWidth="1"/>
    <col min="13832" max="13832" width="3.125" style="31" customWidth="1"/>
    <col min="13833" max="13833" width="6.75" style="31" customWidth="1"/>
    <col min="13834" max="13834" width="3.125" style="31" customWidth="1"/>
    <col min="13835" max="13835" width="11.375" style="31" bestFit="1" customWidth="1"/>
    <col min="13836" max="13836" width="3.125" style="31" customWidth="1"/>
    <col min="13837" max="13837" width="5.75" style="31" customWidth="1"/>
    <col min="13838" max="13838" width="14.75" style="31" customWidth="1"/>
    <col min="13839" max="14080" width="8.875" style="31"/>
    <col min="14081" max="14082" width="3.75" style="31" customWidth="1"/>
    <col min="14083" max="14083" width="29.875" style="31" customWidth="1"/>
    <col min="14084" max="14084" width="2.75" style="31" customWidth="1"/>
    <col min="14085" max="14085" width="19.75" style="31" customWidth="1"/>
    <col min="14086" max="14086" width="2.75" style="31" customWidth="1"/>
    <col min="14087" max="14087" width="17" style="31" customWidth="1"/>
    <col min="14088" max="14088" width="3.125" style="31" customWidth="1"/>
    <col min="14089" max="14089" width="6.75" style="31" customWidth="1"/>
    <col min="14090" max="14090" width="3.125" style="31" customWidth="1"/>
    <col min="14091" max="14091" width="11.375" style="31" bestFit="1" customWidth="1"/>
    <col min="14092" max="14092" width="3.125" style="31" customWidth="1"/>
    <col min="14093" max="14093" width="5.75" style="31" customWidth="1"/>
    <col min="14094" max="14094" width="14.75" style="31" customWidth="1"/>
    <col min="14095" max="14336" width="8.875" style="31"/>
    <col min="14337" max="14338" width="3.75" style="31" customWidth="1"/>
    <col min="14339" max="14339" width="29.875" style="31" customWidth="1"/>
    <col min="14340" max="14340" width="2.75" style="31" customWidth="1"/>
    <col min="14341" max="14341" width="19.75" style="31" customWidth="1"/>
    <col min="14342" max="14342" width="2.75" style="31" customWidth="1"/>
    <col min="14343" max="14343" width="17" style="31" customWidth="1"/>
    <col min="14344" max="14344" width="3.125" style="31" customWidth="1"/>
    <col min="14345" max="14345" width="6.75" style="31" customWidth="1"/>
    <col min="14346" max="14346" width="3.125" style="31" customWidth="1"/>
    <col min="14347" max="14347" width="11.375" style="31" bestFit="1" customWidth="1"/>
    <col min="14348" max="14348" width="3.125" style="31" customWidth="1"/>
    <col min="14349" max="14349" width="5.75" style="31" customWidth="1"/>
    <col min="14350" max="14350" width="14.75" style="31" customWidth="1"/>
    <col min="14351" max="14592" width="8.875" style="31"/>
    <col min="14593" max="14594" width="3.75" style="31" customWidth="1"/>
    <col min="14595" max="14595" width="29.875" style="31" customWidth="1"/>
    <col min="14596" max="14596" width="2.75" style="31" customWidth="1"/>
    <col min="14597" max="14597" width="19.75" style="31" customWidth="1"/>
    <col min="14598" max="14598" width="2.75" style="31" customWidth="1"/>
    <col min="14599" max="14599" width="17" style="31" customWidth="1"/>
    <col min="14600" max="14600" width="3.125" style="31" customWidth="1"/>
    <col min="14601" max="14601" width="6.75" style="31" customWidth="1"/>
    <col min="14602" max="14602" width="3.125" style="31" customWidth="1"/>
    <col min="14603" max="14603" width="11.375" style="31" bestFit="1" customWidth="1"/>
    <col min="14604" max="14604" width="3.125" style="31" customWidth="1"/>
    <col min="14605" max="14605" width="5.75" style="31" customWidth="1"/>
    <col min="14606" max="14606" width="14.75" style="31" customWidth="1"/>
    <col min="14607" max="14848" width="8.875" style="31"/>
    <col min="14849" max="14850" width="3.75" style="31" customWidth="1"/>
    <col min="14851" max="14851" width="29.875" style="31" customWidth="1"/>
    <col min="14852" max="14852" width="2.75" style="31" customWidth="1"/>
    <col min="14853" max="14853" width="19.75" style="31" customWidth="1"/>
    <col min="14854" max="14854" width="2.75" style="31" customWidth="1"/>
    <col min="14855" max="14855" width="17" style="31" customWidth="1"/>
    <col min="14856" max="14856" width="3.125" style="31" customWidth="1"/>
    <col min="14857" max="14857" width="6.75" style="31" customWidth="1"/>
    <col min="14858" max="14858" width="3.125" style="31" customWidth="1"/>
    <col min="14859" max="14859" width="11.375" style="31" bestFit="1" customWidth="1"/>
    <col min="14860" max="14860" width="3.125" style="31" customWidth="1"/>
    <col min="14861" max="14861" width="5.75" style="31" customWidth="1"/>
    <col min="14862" max="14862" width="14.75" style="31" customWidth="1"/>
    <col min="14863" max="15104" width="8.875" style="31"/>
    <col min="15105" max="15106" width="3.75" style="31" customWidth="1"/>
    <col min="15107" max="15107" width="29.875" style="31" customWidth="1"/>
    <col min="15108" max="15108" width="2.75" style="31" customWidth="1"/>
    <col min="15109" max="15109" width="19.75" style="31" customWidth="1"/>
    <col min="15110" max="15110" width="2.75" style="31" customWidth="1"/>
    <col min="15111" max="15111" width="17" style="31" customWidth="1"/>
    <col min="15112" max="15112" width="3.125" style="31" customWidth="1"/>
    <col min="15113" max="15113" width="6.75" style="31" customWidth="1"/>
    <col min="15114" max="15114" width="3.125" style="31" customWidth="1"/>
    <col min="15115" max="15115" width="11.375" style="31" bestFit="1" customWidth="1"/>
    <col min="15116" max="15116" width="3.125" style="31" customWidth="1"/>
    <col min="15117" max="15117" width="5.75" style="31" customWidth="1"/>
    <col min="15118" max="15118" width="14.75" style="31" customWidth="1"/>
    <col min="15119" max="15360" width="8.875" style="31"/>
    <col min="15361" max="15362" width="3.75" style="31" customWidth="1"/>
    <col min="15363" max="15363" width="29.875" style="31" customWidth="1"/>
    <col min="15364" max="15364" width="2.75" style="31" customWidth="1"/>
    <col min="15365" max="15365" width="19.75" style="31" customWidth="1"/>
    <col min="15366" max="15366" width="2.75" style="31" customWidth="1"/>
    <col min="15367" max="15367" width="17" style="31" customWidth="1"/>
    <col min="15368" max="15368" width="3.125" style="31" customWidth="1"/>
    <col min="15369" max="15369" width="6.75" style="31" customWidth="1"/>
    <col min="15370" max="15370" width="3.125" style="31" customWidth="1"/>
    <col min="15371" max="15371" width="11.375" style="31" bestFit="1" customWidth="1"/>
    <col min="15372" max="15372" width="3.125" style="31" customWidth="1"/>
    <col min="15373" max="15373" width="5.75" style="31" customWidth="1"/>
    <col min="15374" max="15374" width="14.75" style="31" customWidth="1"/>
    <col min="15375" max="15616" width="8.875" style="31"/>
    <col min="15617" max="15618" width="3.75" style="31" customWidth="1"/>
    <col min="15619" max="15619" width="29.875" style="31" customWidth="1"/>
    <col min="15620" max="15620" width="2.75" style="31" customWidth="1"/>
    <col min="15621" max="15621" width="19.75" style="31" customWidth="1"/>
    <col min="15622" max="15622" width="2.75" style="31" customWidth="1"/>
    <col min="15623" max="15623" width="17" style="31" customWidth="1"/>
    <col min="15624" max="15624" width="3.125" style="31" customWidth="1"/>
    <col min="15625" max="15625" width="6.75" style="31" customWidth="1"/>
    <col min="15626" max="15626" width="3.125" style="31" customWidth="1"/>
    <col min="15627" max="15627" width="11.375" style="31" bestFit="1" customWidth="1"/>
    <col min="15628" max="15628" width="3.125" style="31" customWidth="1"/>
    <col min="15629" max="15629" width="5.75" style="31" customWidth="1"/>
    <col min="15630" max="15630" width="14.75" style="31" customWidth="1"/>
    <col min="15631" max="15872" width="8.875" style="31"/>
    <col min="15873" max="15874" width="3.75" style="31" customWidth="1"/>
    <col min="15875" max="15875" width="29.875" style="31" customWidth="1"/>
    <col min="15876" max="15876" width="2.75" style="31" customWidth="1"/>
    <col min="15877" max="15877" width="19.75" style="31" customWidth="1"/>
    <col min="15878" max="15878" width="2.75" style="31" customWidth="1"/>
    <col min="15879" max="15879" width="17" style="31" customWidth="1"/>
    <col min="15880" max="15880" width="3.125" style="31" customWidth="1"/>
    <col min="15881" max="15881" width="6.75" style="31" customWidth="1"/>
    <col min="15882" max="15882" width="3.125" style="31" customWidth="1"/>
    <col min="15883" max="15883" width="11.375" style="31" bestFit="1" customWidth="1"/>
    <col min="15884" max="15884" width="3.125" style="31" customWidth="1"/>
    <col min="15885" max="15885" width="5.75" style="31" customWidth="1"/>
    <col min="15886" max="15886" width="14.75" style="31" customWidth="1"/>
    <col min="15887" max="16128" width="8.875" style="31"/>
    <col min="16129" max="16130" width="3.75" style="31" customWidth="1"/>
    <col min="16131" max="16131" width="29.875" style="31" customWidth="1"/>
    <col min="16132" max="16132" width="2.75" style="31" customWidth="1"/>
    <col min="16133" max="16133" width="19.75" style="31" customWidth="1"/>
    <col min="16134" max="16134" width="2.75" style="31" customWidth="1"/>
    <col min="16135" max="16135" width="17" style="31" customWidth="1"/>
    <col min="16136" max="16136" width="3.125" style="31" customWidth="1"/>
    <col min="16137" max="16137" width="6.75" style="31" customWidth="1"/>
    <col min="16138" max="16138" width="3.125" style="31" customWidth="1"/>
    <col min="16139" max="16139" width="11.375" style="31" bestFit="1" customWidth="1"/>
    <col min="16140" max="16140" width="3.125" style="31" customWidth="1"/>
    <col min="16141" max="16141" width="5.75" style="31" customWidth="1"/>
    <col min="16142" max="16142" width="14.75" style="31" customWidth="1"/>
    <col min="16143" max="16384" width="8.875" style="31"/>
  </cols>
  <sheetData>
    <row r="1" spans="1:16" ht="13.5" customHeight="1" thickBot="1">
      <c r="A1" s="30" t="e">
        <f>#REF!</f>
        <v>#REF!</v>
      </c>
      <c r="G1" s="33"/>
      <c r="H1" s="34"/>
      <c r="I1" s="34"/>
      <c r="J1" s="34"/>
      <c r="K1" s="33"/>
      <c r="L1" s="34"/>
      <c r="M1" s="34"/>
      <c r="N1" s="34"/>
    </row>
    <row r="2" spans="1:16" ht="15.95" customHeight="1" thickBot="1">
      <c r="A2" s="267" t="s">
        <v>3452</v>
      </c>
      <c r="B2" s="268"/>
      <c r="C2" s="268"/>
      <c r="D2" s="274" t="s">
        <v>3471</v>
      </c>
      <c r="E2" s="275"/>
      <c r="F2" s="276"/>
      <c r="G2" s="267" t="s">
        <v>3456</v>
      </c>
      <c r="H2" s="268"/>
      <c r="I2" s="268"/>
      <c r="J2" s="268"/>
      <c r="K2" s="268"/>
      <c r="L2" s="268"/>
      <c r="M2" s="269"/>
      <c r="N2" s="42" t="s">
        <v>3472</v>
      </c>
    </row>
    <row r="3" spans="1:16" ht="15.75" customHeight="1">
      <c r="A3" s="42"/>
      <c r="B3" s="137" t="s">
        <v>1867</v>
      </c>
      <c r="C3" s="138" t="s">
        <v>3473</v>
      </c>
      <c r="D3" s="139"/>
      <c r="E3" s="140">
        <f>공종별집계표!E5</f>
        <v>0</v>
      </c>
      <c r="F3" s="141"/>
      <c r="G3" s="142"/>
      <c r="H3" s="48"/>
      <c r="I3" s="49"/>
      <c r="J3" s="48"/>
      <c r="K3" s="50"/>
      <c r="L3" s="48"/>
      <c r="M3" s="143"/>
      <c r="N3" s="51"/>
    </row>
    <row r="4" spans="1:16" ht="15.75" customHeight="1">
      <c r="A4" s="52"/>
      <c r="B4" s="144" t="s">
        <v>3458</v>
      </c>
      <c r="C4" s="145" t="s">
        <v>3474</v>
      </c>
      <c r="D4" s="146"/>
      <c r="E4" s="147"/>
      <c r="F4" s="148"/>
      <c r="G4" s="149"/>
      <c r="H4" s="58"/>
      <c r="I4" s="59"/>
      <c r="J4" s="58"/>
      <c r="K4" s="60"/>
      <c r="L4" s="58"/>
      <c r="M4" s="150"/>
      <c r="N4" s="61"/>
    </row>
    <row r="5" spans="1:16" ht="15.75" customHeight="1">
      <c r="A5" s="52"/>
      <c r="B5" s="144" t="s">
        <v>3459</v>
      </c>
      <c r="C5" s="151" t="s">
        <v>3475</v>
      </c>
      <c r="D5" s="146"/>
      <c r="E5" s="147"/>
      <c r="F5" s="148"/>
      <c r="G5" s="149"/>
      <c r="H5" s="58"/>
      <c r="I5" s="59"/>
      <c r="J5" s="58"/>
      <c r="K5" s="60"/>
      <c r="L5" s="58"/>
      <c r="M5" s="150"/>
      <c r="N5" s="61"/>
    </row>
    <row r="6" spans="1:16" ht="15.75" customHeight="1" thickBot="1">
      <c r="A6" s="52" t="s">
        <v>3460</v>
      </c>
      <c r="B6" s="152"/>
      <c r="C6" s="153" t="s">
        <v>3476</v>
      </c>
      <c r="D6" s="154"/>
      <c r="E6" s="155">
        <f>E3+E4-E5</f>
        <v>0</v>
      </c>
      <c r="F6" s="156"/>
      <c r="G6" s="157"/>
      <c r="H6" s="68"/>
      <c r="I6" s="69"/>
      <c r="J6" s="68"/>
      <c r="K6" s="70"/>
      <c r="L6" s="68"/>
      <c r="M6" s="158"/>
      <c r="N6" s="71"/>
    </row>
    <row r="7" spans="1:16" ht="15.75" customHeight="1">
      <c r="A7" s="52"/>
      <c r="B7" s="137" t="s">
        <v>3461</v>
      </c>
      <c r="C7" s="159" t="s">
        <v>3477</v>
      </c>
      <c r="D7" s="139"/>
      <c r="E7" s="140">
        <f>공종별집계표!G5</f>
        <v>0</v>
      </c>
      <c r="F7" s="141"/>
      <c r="G7" s="142"/>
      <c r="H7" s="48"/>
      <c r="I7" s="49"/>
      <c r="J7" s="48"/>
      <c r="K7" s="73"/>
      <c r="L7" s="48"/>
      <c r="M7" s="143"/>
      <c r="N7" s="51"/>
    </row>
    <row r="8" spans="1:16" ht="15.75" customHeight="1">
      <c r="A8" s="52"/>
      <c r="B8" s="144" t="s">
        <v>3462</v>
      </c>
      <c r="C8" s="145" t="s">
        <v>3478</v>
      </c>
      <c r="D8" s="146"/>
      <c r="E8" s="147">
        <f>TRUNC(E7*I8)</f>
        <v>0</v>
      </c>
      <c r="F8" s="148"/>
      <c r="G8" s="149" t="s">
        <v>3479</v>
      </c>
      <c r="H8" s="58" t="s">
        <v>3480</v>
      </c>
      <c r="I8" s="76">
        <v>0.15</v>
      </c>
      <c r="J8" s="77"/>
      <c r="K8" s="60"/>
      <c r="L8" s="77"/>
      <c r="M8" s="160"/>
      <c r="N8" s="61"/>
      <c r="O8" s="161">
        <v>6.7000000000000004E-2</v>
      </c>
      <c r="P8" s="31" t="s">
        <v>3481</v>
      </c>
    </row>
    <row r="9" spans="1:16" ht="15.75" customHeight="1" thickBot="1">
      <c r="A9" s="52" t="s">
        <v>3463</v>
      </c>
      <c r="B9" s="152" t="s">
        <v>3459</v>
      </c>
      <c r="C9" s="153" t="s">
        <v>3476</v>
      </c>
      <c r="D9" s="154"/>
      <c r="E9" s="155">
        <f>SUM(E7:E8)</f>
        <v>0</v>
      </c>
      <c r="F9" s="156"/>
      <c r="G9" s="157"/>
      <c r="H9" s="68"/>
      <c r="I9" s="162"/>
      <c r="J9" s="68"/>
      <c r="K9" s="70"/>
      <c r="L9" s="68"/>
      <c r="M9" s="158"/>
      <c r="N9" s="71"/>
    </row>
    <row r="10" spans="1:16" ht="15.75" customHeight="1">
      <c r="A10" s="52"/>
      <c r="B10" s="137"/>
      <c r="C10" s="159" t="s">
        <v>3482</v>
      </c>
      <c r="D10" s="139"/>
      <c r="E10" s="140">
        <f>공종별집계표!I5</f>
        <v>0</v>
      </c>
      <c r="F10" s="141"/>
      <c r="G10" s="142"/>
      <c r="H10" s="48"/>
      <c r="I10" s="163"/>
      <c r="J10" s="48"/>
      <c r="K10" s="73"/>
      <c r="L10" s="48"/>
      <c r="M10" s="143"/>
      <c r="N10" s="51"/>
    </row>
    <row r="11" spans="1:16" ht="15.75" customHeight="1">
      <c r="A11" s="52"/>
      <c r="B11" s="144"/>
      <c r="C11" s="151" t="s">
        <v>3483</v>
      </c>
      <c r="D11" s="146"/>
      <c r="E11" s="164">
        <v>0</v>
      </c>
      <c r="F11" s="148"/>
      <c r="G11" s="149"/>
      <c r="H11" s="58"/>
      <c r="I11" s="89"/>
      <c r="J11" s="58"/>
      <c r="K11" s="86"/>
      <c r="L11" s="58"/>
      <c r="M11" s="150"/>
      <c r="N11" s="61"/>
    </row>
    <row r="12" spans="1:16" ht="15.75" customHeight="1">
      <c r="A12" s="52" t="s">
        <v>3464</v>
      </c>
      <c r="B12" s="144" t="s">
        <v>3465</v>
      </c>
      <c r="C12" s="145" t="s">
        <v>3484</v>
      </c>
      <c r="D12" s="146"/>
      <c r="E12" s="147">
        <f>TRUNC(E9*I12)</f>
        <v>0</v>
      </c>
      <c r="F12" s="148"/>
      <c r="G12" s="149" t="s">
        <v>3485</v>
      </c>
      <c r="H12" s="58" t="s">
        <v>3480</v>
      </c>
      <c r="I12" s="85">
        <v>3.56E-2</v>
      </c>
      <c r="J12" s="77"/>
      <c r="K12" s="86"/>
      <c r="L12" s="77"/>
      <c r="M12" s="160"/>
      <c r="N12" s="61"/>
      <c r="P12" s="31" t="s">
        <v>3486</v>
      </c>
    </row>
    <row r="13" spans="1:16" ht="15.75" customHeight="1">
      <c r="A13" s="52"/>
      <c r="B13" s="144"/>
      <c r="C13" s="145" t="s">
        <v>3487</v>
      </c>
      <c r="D13" s="146"/>
      <c r="E13" s="147">
        <f>TRUNC(E9*I13)</f>
        <v>0</v>
      </c>
      <c r="F13" s="148"/>
      <c r="G13" s="149" t="s">
        <v>3485</v>
      </c>
      <c r="H13" s="58" t="s">
        <v>3480</v>
      </c>
      <c r="I13" s="85">
        <v>1.01E-2</v>
      </c>
      <c r="J13" s="77"/>
      <c r="K13" s="86"/>
      <c r="L13" s="77"/>
      <c r="M13" s="160"/>
      <c r="N13" s="61"/>
      <c r="P13" s="31" t="s">
        <v>3486</v>
      </c>
    </row>
    <row r="14" spans="1:16" ht="15.75" customHeight="1">
      <c r="A14" s="52"/>
      <c r="B14" s="144"/>
      <c r="C14" s="145" t="s">
        <v>3488</v>
      </c>
      <c r="D14" s="146"/>
      <c r="E14" s="147">
        <f>TRUNC(E7*I14)</f>
        <v>0</v>
      </c>
      <c r="F14" s="148"/>
      <c r="G14" s="149" t="s">
        <v>3489</v>
      </c>
      <c r="H14" s="58" t="s">
        <v>3480</v>
      </c>
      <c r="I14" s="94">
        <v>3.5450000000000002E-2</v>
      </c>
      <c r="J14" s="77"/>
      <c r="K14" s="86"/>
      <c r="L14" s="77"/>
      <c r="M14" s="160"/>
      <c r="N14" s="61"/>
      <c r="P14" s="31" t="s">
        <v>3490</v>
      </c>
    </row>
    <row r="15" spans="1:16" ht="15.75" customHeight="1">
      <c r="A15" s="52" t="s">
        <v>3491</v>
      </c>
      <c r="B15" s="144"/>
      <c r="C15" s="145" t="s">
        <v>3492</v>
      </c>
      <c r="D15" s="146"/>
      <c r="E15" s="147">
        <f>TRUNC(E7*I15)</f>
        <v>0</v>
      </c>
      <c r="F15" s="148"/>
      <c r="G15" s="149" t="s">
        <v>3489</v>
      </c>
      <c r="H15" s="58" t="s">
        <v>3480</v>
      </c>
      <c r="I15" s="85">
        <v>4.4999999999999998E-2</v>
      </c>
      <c r="J15" s="77"/>
      <c r="K15" s="86"/>
      <c r="L15" s="77"/>
      <c r="M15" s="160"/>
      <c r="N15" s="61"/>
      <c r="P15" s="31" t="s">
        <v>3490</v>
      </c>
    </row>
    <row r="16" spans="1:16" ht="15.75" customHeight="1">
      <c r="A16" s="52"/>
      <c r="B16" s="144"/>
      <c r="C16" s="145" t="s">
        <v>3493</v>
      </c>
      <c r="D16" s="146"/>
      <c r="E16" s="147">
        <f>TRUNC(E14*I16)</f>
        <v>0</v>
      </c>
      <c r="F16" s="148"/>
      <c r="G16" s="149" t="s">
        <v>3494</v>
      </c>
      <c r="H16" s="58" t="s">
        <v>3480</v>
      </c>
      <c r="I16" s="85">
        <v>0.1295</v>
      </c>
      <c r="J16" s="77"/>
      <c r="K16" s="86"/>
      <c r="L16" s="77"/>
      <c r="M16" s="160"/>
      <c r="N16" s="61"/>
      <c r="P16" s="31" t="s">
        <v>3490</v>
      </c>
    </row>
    <row r="17" spans="1:16" ht="15.75" customHeight="1">
      <c r="A17" s="52"/>
      <c r="B17" s="144"/>
      <c r="C17" s="151" t="s">
        <v>3495</v>
      </c>
      <c r="D17" s="146"/>
      <c r="E17" s="147">
        <f>TRUNC(E7*I17)</f>
        <v>0</v>
      </c>
      <c r="F17" s="148"/>
      <c r="G17" s="149" t="s">
        <v>3489</v>
      </c>
      <c r="H17" s="58" t="s">
        <v>3480</v>
      </c>
      <c r="I17" s="85">
        <v>2.3E-2</v>
      </c>
      <c r="J17" s="77"/>
      <c r="K17" s="86"/>
      <c r="L17" s="77"/>
      <c r="M17" s="160"/>
      <c r="N17" s="61"/>
      <c r="P17" s="31" t="s">
        <v>3496</v>
      </c>
    </row>
    <row r="18" spans="1:16" ht="15.75" customHeight="1">
      <c r="A18" s="52"/>
      <c r="B18" s="144"/>
      <c r="C18" s="151" t="s">
        <v>3497</v>
      </c>
      <c r="D18" s="146"/>
      <c r="E18" s="147"/>
      <c r="F18" s="148"/>
      <c r="G18" s="149" t="s">
        <v>3498</v>
      </c>
      <c r="H18" s="58" t="s">
        <v>3480</v>
      </c>
      <c r="I18" s="85">
        <v>2.2800000000000001E-2</v>
      </c>
      <c r="J18" s="164" t="s">
        <v>3499</v>
      </c>
      <c r="K18" s="84"/>
      <c r="L18" s="75"/>
      <c r="M18" s="165"/>
      <c r="N18" s="90">
        <f>E35/1.1</f>
        <v>0</v>
      </c>
    </row>
    <row r="19" spans="1:16" ht="15.75" customHeight="1">
      <c r="A19" s="52"/>
      <c r="B19" s="144"/>
      <c r="C19" s="151" t="s">
        <v>3500</v>
      </c>
      <c r="D19" s="166"/>
      <c r="E19" s="147"/>
      <c r="F19" s="148"/>
      <c r="G19" s="149"/>
      <c r="H19" s="58" t="s">
        <v>3480</v>
      </c>
      <c r="I19" s="85"/>
      <c r="J19" s="164"/>
      <c r="K19" s="84"/>
      <c r="L19" s="75"/>
      <c r="M19" s="165"/>
      <c r="N19" s="90"/>
    </row>
    <row r="20" spans="1:16" ht="15.75" customHeight="1">
      <c r="A20" s="52"/>
      <c r="B20" s="144"/>
      <c r="C20" s="151" t="s">
        <v>3501</v>
      </c>
      <c r="D20" s="166"/>
      <c r="E20" s="147"/>
      <c r="F20" s="148"/>
      <c r="G20" s="149"/>
      <c r="H20" s="58" t="s">
        <v>3480</v>
      </c>
      <c r="I20" s="85"/>
      <c r="J20" s="164"/>
      <c r="K20" s="84"/>
      <c r="L20" s="75"/>
      <c r="M20" s="165"/>
      <c r="N20" s="90"/>
    </row>
    <row r="21" spans="1:16" ht="15.75" customHeight="1">
      <c r="A21" s="52" t="s">
        <v>3502</v>
      </c>
      <c r="B21" s="144" t="s">
        <v>3459</v>
      </c>
      <c r="C21" s="145" t="s">
        <v>3503</v>
      </c>
      <c r="D21" s="146"/>
      <c r="E21" s="147">
        <f>TRUNC((E6+E9)*I21)</f>
        <v>0</v>
      </c>
      <c r="F21" s="148"/>
      <c r="G21" s="149" t="s">
        <v>3504</v>
      </c>
      <c r="H21" s="58" t="s">
        <v>3480</v>
      </c>
      <c r="I21" s="76">
        <v>4.5999999999999999E-2</v>
      </c>
      <c r="J21" s="77"/>
      <c r="K21" s="86"/>
      <c r="L21" s="77"/>
      <c r="M21" s="160"/>
      <c r="N21" s="61"/>
      <c r="P21" s="31" t="s">
        <v>3505</v>
      </c>
    </row>
    <row r="22" spans="1:16" ht="15.75" customHeight="1">
      <c r="A22" s="52"/>
      <c r="B22" s="144"/>
      <c r="C22" s="145" t="s">
        <v>3506</v>
      </c>
      <c r="D22" s="146"/>
      <c r="E22" s="147">
        <f>TRUNC((E6+E7+E10)*I22)</f>
        <v>0</v>
      </c>
      <c r="F22" s="148"/>
      <c r="G22" s="149" t="s">
        <v>3507</v>
      </c>
      <c r="H22" s="58" t="s">
        <v>3480</v>
      </c>
      <c r="I22" s="76">
        <v>5.0000000000000001E-3</v>
      </c>
      <c r="J22" s="77"/>
      <c r="K22" s="86"/>
      <c r="L22" s="77"/>
      <c r="M22" s="160"/>
      <c r="N22" s="61"/>
    </row>
    <row r="23" spans="1:16" ht="15.75" customHeight="1">
      <c r="A23" s="52"/>
      <c r="B23" s="144"/>
      <c r="C23" s="145" t="s">
        <v>3508</v>
      </c>
      <c r="D23" s="146"/>
      <c r="E23" s="147">
        <f>TRUNC(((E6+E7+E10)*I23+K23)*M23)</f>
        <v>0</v>
      </c>
      <c r="F23" s="148"/>
      <c r="G23" s="167" t="s">
        <v>3509</v>
      </c>
      <c r="H23" s="58" t="s">
        <v>3480</v>
      </c>
      <c r="I23" s="28"/>
      <c r="J23" s="164" t="s">
        <v>3499</v>
      </c>
      <c r="K23" s="168"/>
      <c r="L23" s="58" t="s">
        <v>3480</v>
      </c>
      <c r="M23" s="28"/>
      <c r="N23" s="61"/>
      <c r="P23" s="31" t="s">
        <v>3510</v>
      </c>
    </row>
    <row r="24" spans="1:16" ht="15.75" customHeight="1">
      <c r="A24" s="52"/>
      <c r="B24" s="144"/>
      <c r="C24" s="169" t="s">
        <v>3511</v>
      </c>
      <c r="D24" s="146"/>
      <c r="E24" s="147">
        <f>TRUNC((E6+E7+E10)*I24)</f>
        <v>0</v>
      </c>
      <c r="F24" s="148"/>
      <c r="G24" s="149" t="s">
        <v>3507</v>
      </c>
      <c r="H24" s="58" t="s">
        <v>3480</v>
      </c>
      <c r="I24" s="94">
        <v>8.0999999999999996E-4</v>
      </c>
      <c r="J24" s="77"/>
      <c r="K24" s="86"/>
      <c r="L24" s="77"/>
      <c r="M24" s="160"/>
      <c r="N24" s="170"/>
    </row>
    <row r="25" spans="1:16" ht="15.75" customHeight="1">
      <c r="A25" s="52"/>
      <c r="B25" s="144"/>
      <c r="C25" s="145" t="s">
        <v>3512</v>
      </c>
      <c r="D25" s="146"/>
      <c r="E25" s="147">
        <f>TRUNC((E6+E7+E10)*I25)</f>
        <v>0</v>
      </c>
      <c r="F25" s="148"/>
      <c r="G25" s="149" t="s">
        <v>3513</v>
      </c>
      <c r="H25" s="58" t="s">
        <v>3480</v>
      </c>
      <c r="I25" s="94">
        <v>6.9999999999999999E-4</v>
      </c>
      <c r="J25" s="164"/>
      <c r="K25" s="171"/>
      <c r="L25" s="58"/>
      <c r="M25" s="172"/>
      <c r="N25" s="61"/>
    </row>
    <row r="26" spans="1:16" ht="15.75" customHeight="1" thickBot="1">
      <c r="A26" s="52"/>
      <c r="B26" s="152"/>
      <c r="C26" s="153" t="s">
        <v>3476</v>
      </c>
      <c r="D26" s="154"/>
      <c r="E26" s="155"/>
      <c r="F26" s="156"/>
      <c r="G26" s="157"/>
      <c r="H26" s="68"/>
      <c r="I26" s="162"/>
      <c r="J26" s="68"/>
      <c r="K26" s="100"/>
      <c r="L26" s="68"/>
      <c r="M26" s="158"/>
      <c r="N26" s="71"/>
    </row>
    <row r="27" spans="1:16" ht="15.75" customHeight="1" thickBot="1">
      <c r="A27" s="62"/>
      <c r="B27" s="267" t="s">
        <v>3514</v>
      </c>
      <c r="C27" s="268"/>
      <c r="D27" s="35"/>
      <c r="E27" s="173">
        <f>E6+E9+E26</f>
        <v>0</v>
      </c>
      <c r="F27" s="174"/>
      <c r="G27" s="175"/>
      <c r="H27" s="126"/>
      <c r="I27" s="176"/>
      <c r="J27" s="126"/>
      <c r="K27" s="118"/>
      <c r="L27" s="126"/>
      <c r="M27" s="177"/>
      <c r="N27" s="119"/>
    </row>
    <row r="28" spans="1:16" ht="15.75" customHeight="1" thickBot="1">
      <c r="A28" s="267" t="s">
        <v>3515</v>
      </c>
      <c r="B28" s="268"/>
      <c r="C28" s="268"/>
      <c r="D28" s="35"/>
      <c r="E28" s="173">
        <f>TRUNC(E27*I28)</f>
        <v>0</v>
      </c>
      <c r="F28" s="174"/>
      <c r="G28" s="175" t="s">
        <v>3514</v>
      </c>
      <c r="H28" s="126" t="s">
        <v>3480</v>
      </c>
      <c r="I28" s="116">
        <v>0.08</v>
      </c>
      <c r="J28" s="117"/>
      <c r="K28" s="118"/>
      <c r="L28" s="117"/>
      <c r="M28" s="178"/>
      <c r="N28" s="119"/>
      <c r="O28" s="179">
        <v>0.05</v>
      </c>
      <c r="P28" s="31" t="s">
        <v>3516</v>
      </c>
    </row>
    <row r="29" spans="1:16" ht="15.75" customHeight="1" thickBot="1">
      <c r="A29" s="267" t="s">
        <v>3517</v>
      </c>
      <c r="B29" s="268"/>
      <c r="C29" s="268"/>
      <c r="D29" s="35"/>
      <c r="E29" s="173"/>
      <c r="F29" s="174"/>
      <c r="G29" s="175" t="s">
        <v>3518</v>
      </c>
      <c r="H29" s="126" t="s">
        <v>3480</v>
      </c>
      <c r="I29" s="180">
        <v>0.15</v>
      </c>
      <c r="J29" s="122"/>
      <c r="K29" s="123"/>
      <c r="L29" s="122"/>
      <c r="M29" s="178"/>
      <c r="N29" s="124"/>
      <c r="O29" s="179">
        <v>0.12</v>
      </c>
      <c r="P29" s="31" t="s">
        <v>3516</v>
      </c>
    </row>
    <row r="30" spans="1:16" ht="15.75" customHeight="1" thickBot="1">
      <c r="A30" s="267" t="s">
        <v>3519</v>
      </c>
      <c r="B30" s="268"/>
      <c r="C30" s="268"/>
      <c r="D30" s="35"/>
      <c r="E30" s="181">
        <v>0</v>
      </c>
      <c r="F30" s="174"/>
      <c r="G30" s="175"/>
      <c r="H30" s="126"/>
      <c r="I30" s="182"/>
      <c r="J30" s="117"/>
      <c r="K30" s="125"/>
      <c r="L30" s="117"/>
      <c r="M30" s="178"/>
      <c r="N30" s="119"/>
    </row>
    <row r="31" spans="1:16" ht="15.75" customHeight="1" thickBot="1">
      <c r="A31" s="267" t="s">
        <v>3520</v>
      </c>
      <c r="B31" s="268"/>
      <c r="C31" s="268"/>
      <c r="D31" s="35"/>
      <c r="E31" s="181">
        <f>공종별집계표!K30</f>
        <v>0</v>
      </c>
      <c r="F31" s="174"/>
      <c r="G31" s="175"/>
      <c r="H31" s="126"/>
      <c r="I31" s="182"/>
      <c r="J31" s="117"/>
      <c r="K31" s="125"/>
      <c r="L31" s="117"/>
      <c r="M31" s="178"/>
      <c r="N31" s="119"/>
    </row>
    <row r="32" spans="1:16" ht="15.75" customHeight="1" thickBot="1">
      <c r="A32" s="267" t="s">
        <v>3521</v>
      </c>
      <c r="B32" s="268"/>
      <c r="C32" s="268"/>
      <c r="D32" s="35"/>
      <c r="E32" s="173">
        <f>SUM(E27:E31)</f>
        <v>0</v>
      </c>
      <c r="F32" s="174"/>
      <c r="G32" s="175"/>
      <c r="H32" s="126"/>
      <c r="I32" s="129"/>
      <c r="J32" s="126"/>
      <c r="K32" s="125"/>
      <c r="L32" s="126"/>
      <c r="M32" s="177"/>
      <c r="N32" s="119"/>
    </row>
    <row r="33" spans="1:14" ht="15.75" customHeight="1" thickBot="1">
      <c r="A33" s="267" t="s">
        <v>3522</v>
      </c>
      <c r="B33" s="268"/>
      <c r="C33" s="268"/>
      <c r="D33" s="35"/>
      <c r="E33" s="173">
        <f>TRUNC(E32*I33)</f>
        <v>0</v>
      </c>
      <c r="F33" s="174"/>
      <c r="G33" s="175" t="s">
        <v>3523</v>
      </c>
      <c r="H33" s="126" t="s">
        <v>3480</v>
      </c>
      <c r="I33" s="183">
        <v>0.1</v>
      </c>
      <c r="J33" s="117"/>
      <c r="K33" s="125"/>
      <c r="L33" s="117"/>
      <c r="M33" s="178"/>
      <c r="N33" s="119"/>
    </row>
    <row r="34" spans="1:14" ht="15.75" customHeight="1" thickBot="1">
      <c r="A34" s="267" t="s">
        <v>3524</v>
      </c>
      <c r="B34" s="268"/>
      <c r="C34" s="268"/>
      <c r="D34" s="35"/>
      <c r="E34" s="173">
        <f>SUM(E32:E33)</f>
        <v>0</v>
      </c>
      <c r="F34" s="174"/>
      <c r="G34" s="175"/>
      <c r="H34" s="126"/>
      <c r="I34" s="129"/>
      <c r="J34" s="126"/>
      <c r="K34" s="125"/>
      <c r="L34" s="126"/>
      <c r="M34" s="177"/>
      <c r="N34" s="119"/>
    </row>
    <row r="35" spans="1:14" ht="15.75" customHeight="1" thickBot="1">
      <c r="A35" s="277" t="s">
        <v>3525</v>
      </c>
      <c r="B35" s="278"/>
      <c r="C35" s="36" t="s">
        <v>3526</v>
      </c>
      <c r="D35" s="35"/>
      <c r="E35" s="181">
        <v>0</v>
      </c>
      <c r="F35" s="174"/>
      <c r="G35" s="175"/>
      <c r="H35" s="126"/>
      <c r="I35" s="129"/>
      <c r="J35" s="126"/>
      <c r="K35" s="125"/>
      <c r="L35" s="126"/>
      <c r="M35" s="177"/>
      <c r="N35" s="119"/>
    </row>
    <row r="36" spans="1:14" ht="15.75" customHeight="1" thickBot="1">
      <c r="A36" s="277"/>
      <c r="B36" s="278"/>
      <c r="C36" s="36" t="s">
        <v>3527</v>
      </c>
      <c r="D36" s="35"/>
      <c r="E36" s="181">
        <f>공종별집계표!K28</f>
        <v>0</v>
      </c>
      <c r="F36" s="174"/>
      <c r="G36" s="175"/>
      <c r="H36" s="126"/>
      <c r="I36" s="129"/>
      <c r="J36" s="126"/>
      <c r="K36" s="125"/>
      <c r="L36" s="126"/>
      <c r="M36" s="177"/>
      <c r="N36" s="119"/>
    </row>
    <row r="37" spans="1:14" ht="15.75" customHeight="1" thickBot="1">
      <c r="A37" s="277"/>
      <c r="B37" s="278"/>
      <c r="C37" s="36" t="s">
        <v>3528</v>
      </c>
      <c r="D37" s="35"/>
      <c r="E37" s="173">
        <f>SUM(E35:E36)</f>
        <v>0</v>
      </c>
      <c r="F37" s="174"/>
      <c r="G37" s="175"/>
      <c r="H37" s="126"/>
      <c r="I37" s="129"/>
      <c r="J37" s="126"/>
      <c r="K37" s="125"/>
      <c r="L37" s="126"/>
      <c r="M37" s="177"/>
      <c r="N37" s="130"/>
    </row>
    <row r="38" spans="1:14" ht="15.75" hidden="1" customHeight="1" thickBot="1">
      <c r="A38" s="267" t="s">
        <v>3529</v>
      </c>
      <c r="B38" s="268"/>
      <c r="C38" s="268"/>
      <c r="D38" s="35"/>
      <c r="E38" s="181">
        <v>0</v>
      </c>
      <c r="F38" s="174"/>
      <c r="G38" s="175"/>
      <c r="H38" s="126"/>
      <c r="I38" s="129"/>
      <c r="J38" s="126"/>
      <c r="K38" s="125"/>
      <c r="L38" s="126"/>
      <c r="M38" s="177"/>
      <c r="N38" s="130"/>
    </row>
    <row r="39" spans="1:14" ht="15.75" customHeight="1" thickBot="1">
      <c r="A39" s="267" t="s">
        <v>3530</v>
      </c>
      <c r="B39" s="268"/>
      <c r="C39" s="268"/>
      <c r="D39" s="35"/>
      <c r="E39" s="181">
        <v>0</v>
      </c>
      <c r="F39" s="174"/>
      <c r="G39" s="175"/>
      <c r="H39" s="126"/>
      <c r="I39" s="129"/>
      <c r="J39" s="126"/>
      <c r="K39" s="125"/>
      <c r="L39" s="126"/>
      <c r="M39" s="177"/>
      <c r="N39" s="130"/>
    </row>
    <row r="40" spans="1:14" ht="15.75" customHeight="1" thickBot="1">
      <c r="A40" s="267" t="s">
        <v>3531</v>
      </c>
      <c r="B40" s="268"/>
      <c r="C40" s="268"/>
      <c r="D40" s="35"/>
      <c r="E40" s="173">
        <f>E34+E37+E38+E39</f>
        <v>0</v>
      </c>
      <c r="F40" s="174"/>
      <c r="G40" s="175"/>
      <c r="H40" s="126"/>
      <c r="I40" s="129"/>
      <c r="J40" s="126"/>
      <c r="K40" s="125"/>
      <c r="L40" s="126"/>
      <c r="M40" s="177"/>
      <c r="N40" s="119"/>
    </row>
    <row r="41" spans="1:14" ht="13.5" customHeight="1">
      <c r="A41" s="132"/>
      <c r="B41" s="132"/>
      <c r="C41" s="132"/>
      <c r="D41" s="132"/>
      <c r="E41" s="184"/>
      <c r="F41" s="184"/>
      <c r="G41" s="133"/>
      <c r="H41" s="134"/>
      <c r="I41" s="134"/>
      <c r="J41" s="134"/>
      <c r="K41" s="135"/>
      <c r="L41" s="134"/>
      <c r="M41" s="134"/>
      <c r="N41" s="135"/>
    </row>
    <row r="42" spans="1:14" s="136" customFormat="1" ht="15.75" customHeight="1">
      <c r="A42" s="185"/>
      <c r="B42" s="185"/>
      <c r="C42" s="186" t="s">
        <v>3532</v>
      </c>
      <c r="D42" s="187"/>
      <c r="E42" s="188">
        <f>TRUNC(((E3+E7+E30)*I18+K18)*1.2)</f>
        <v>0</v>
      </c>
      <c r="F42" s="187"/>
      <c r="G42" s="189" t="s">
        <v>3533</v>
      </c>
      <c r="H42" s="190" t="s">
        <v>3480</v>
      </c>
      <c r="I42" s="191" t="s">
        <v>3534</v>
      </c>
      <c r="J42" s="190" t="s">
        <v>3480</v>
      </c>
      <c r="K42" s="192">
        <v>1.2</v>
      </c>
    </row>
    <row r="43" spans="1:14" s="136" customFormat="1" ht="15.75" customHeight="1">
      <c r="C43" s="136" t="s">
        <v>3535</v>
      </c>
    </row>
    <row r="44" spans="1:14" s="136" customFormat="1" ht="16.5" customHeight="1">
      <c r="C44" s="193" t="s">
        <v>3536</v>
      </c>
    </row>
    <row r="45" spans="1:14" s="136" customFormat="1" ht="16.5" customHeight="1"/>
    <row r="46" spans="1:14" s="136" customFormat="1" ht="16.5" customHeight="1"/>
    <row r="47" spans="1:14" s="136" customFormat="1" ht="16.5" customHeight="1"/>
    <row r="48" spans="1:14" s="136" customFormat="1" ht="16.5" customHeight="1"/>
    <row r="49" s="136" customFormat="1" ht="16.5" customHeight="1"/>
    <row r="50" s="136" customFormat="1" ht="16.5" customHeight="1"/>
    <row r="51" s="136" customFormat="1" ht="16.5" customHeight="1"/>
    <row r="52" s="136" customFormat="1" ht="16.5" customHeight="1"/>
    <row r="53" s="136" customFormat="1" ht="16.5" customHeight="1"/>
    <row r="54" ht="16.5" customHeight="1"/>
    <row r="55" ht="16.5" customHeight="1"/>
  </sheetData>
  <mergeCells count="15">
    <mergeCell ref="A38:C38"/>
    <mergeCell ref="A39:C39"/>
    <mergeCell ref="A40:C40"/>
    <mergeCell ref="A30:C30"/>
    <mergeCell ref="A31:C31"/>
    <mergeCell ref="A32:C32"/>
    <mergeCell ref="A33:C33"/>
    <mergeCell ref="A34:C34"/>
    <mergeCell ref="A35:B37"/>
    <mergeCell ref="A29:C29"/>
    <mergeCell ref="A2:C2"/>
    <mergeCell ref="D2:F2"/>
    <mergeCell ref="G2:M2"/>
    <mergeCell ref="B27:C27"/>
    <mergeCell ref="A28:C28"/>
  </mergeCells>
  <phoneticPr fontId="3" type="noConversion"/>
  <printOptions horizontalCentered="1"/>
  <pageMargins left="0.74803149606299213" right="0.35433070866141736" top="0.75" bottom="0.27559055118110237" header="0.48" footer="0.19685039370078741"/>
  <pageSetup paperSize="9" scale="84" fitToWidth="0" orientation="landscape" horizontalDpi="360" verticalDpi="360" r:id="rId1"/>
  <headerFooter alignWithMargins="0">
    <oddHeader>&amp;C&amp;"굴림,굵게"&amp;16공    사    원    가    계    산    서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view="pageBreakPreview" zoomScaleNormal="100" zoomScaleSheetLayoutView="100" workbookViewId="0">
      <pane xSplit="3" ySplit="2" topLeftCell="D3" activePane="bottomRight" state="frozen"/>
      <selection activeCell="A13" sqref="A13"/>
      <selection pane="topRight" activeCell="A13" sqref="A13"/>
      <selection pane="bottomLeft" activeCell="A13" sqref="A13"/>
      <selection pane="bottomRight" activeCell="E40" sqref="E40"/>
    </sheetView>
  </sheetViews>
  <sheetFormatPr defaultColWidth="8.875" defaultRowHeight="13.5"/>
  <cols>
    <col min="1" max="2" width="3.75" style="31" customWidth="1"/>
    <col min="3" max="3" width="29.625" style="31" customWidth="1"/>
    <col min="4" max="4" width="2.75" style="31" customWidth="1"/>
    <col min="5" max="5" width="19.75" style="31" customWidth="1"/>
    <col min="6" max="6" width="2.75" style="31" customWidth="1"/>
    <col min="7" max="7" width="17" style="31" customWidth="1"/>
    <col min="8" max="8" width="3.125" style="31" customWidth="1"/>
    <col min="9" max="9" width="6.75" style="31" customWidth="1"/>
    <col min="10" max="10" width="3.125" style="31" customWidth="1"/>
    <col min="11" max="11" width="15.875" style="31" bestFit="1" customWidth="1"/>
    <col min="12" max="12" width="3.125" style="31" customWidth="1"/>
    <col min="13" max="13" width="5" style="31" customWidth="1"/>
    <col min="14" max="14" width="14.75" style="31" customWidth="1"/>
    <col min="15" max="256" width="8.875" style="31"/>
    <col min="257" max="258" width="3.75" style="31" customWidth="1"/>
    <col min="259" max="259" width="29.625" style="31" customWidth="1"/>
    <col min="260" max="260" width="2.75" style="31" customWidth="1"/>
    <col min="261" max="261" width="19.75" style="31" customWidth="1"/>
    <col min="262" max="262" width="2.75" style="31" customWidth="1"/>
    <col min="263" max="263" width="17" style="31" customWidth="1"/>
    <col min="264" max="264" width="3.125" style="31" customWidth="1"/>
    <col min="265" max="265" width="6.75" style="31" customWidth="1"/>
    <col min="266" max="266" width="3.125" style="31" customWidth="1"/>
    <col min="267" max="267" width="15.875" style="31" bestFit="1" customWidth="1"/>
    <col min="268" max="268" width="3.125" style="31" customWidth="1"/>
    <col min="269" max="269" width="5" style="31" customWidth="1"/>
    <col min="270" max="270" width="14.75" style="31" customWidth="1"/>
    <col min="271" max="512" width="8.875" style="31"/>
    <col min="513" max="514" width="3.75" style="31" customWidth="1"/>
    <col min="515" max="515" width="29.625" style="31" customWidth="1"/>
    <col min="516" max="516" width="2.75" style="31" customWidth="1"/>
    <col min="517" max="517" width="19.75" style="31" customWidth="1"/>
    <col min="518" max="518" width="2.75" style="31" customWidth="1"/>
    <col min="519" max="519" width="17" style="31" customWidth="1"/>
    <col min="520" max="520" width="3.125" style="31" customWidth="1"/>
    <col min="521" max="521" width="6.75" style="31" customWidth="1"/>
    <col min="522" max="522" width="3.125" style="31" customWidth="1"/>
    <col min="523" max="523" width="15.875" style="31" bestFit="1" customWidth="1"/>
    <col min="524" max="524" width="3.125" style="31" customWidth="1"/>
    <col min="525" max="525" width="5" style="31" customWidth="1"/>
    <col min="526" max="526" width="14.75" style="31" customWidth="1"/>
    <col min="527" max="768" width="8.875" style="31"/>
    <col min="769" max="770" width="3.75" style="31" customWidth="1"/>
    <col min="771" max="771" width="29.625" style="31" customWidth="1"/>
    <col min="772" max="772" width="2.75" style="31" customWidth="1"/>
    <col min="773" max="773" width="19.75" style="31" customWidth="1"/>
    <col min="774" max="774" width="2.75" style="31" customWidth="1"/>
    <col min="775" max="775" width="17" style="31" customWidth="1"/>
    <col min="776" max="776" width="3.125" style="31" customWidth="1"/>
    <col min="777" max="777" width="6.75" style="31" customWidth="1"/>
    <col min="778" max="778" width="3.125" style="31" customWidth="1"/>
    <col min="779" max="779" width="15.875" style="31" bestFit="1" customWidth="1"/>
    <col min="780" max="780" width="3.125" style="31" customWidth="1"/>
    <col min="781" max="781" width="5" style="31" customWidth="1"/>
    <col min="782" max="782" width="14.75" style="31" customWidth="1"/>
    <col min="783" max="1024" width="8.875" style="31"/>
    <col min="1025" max="1026" width="3.75" style="31" customWidth="1"/>
    <col min="1027" max="1027" width="29.625" style="31" customWidth="1"/>
    <col min="1028" max="1028" width="2.75" style="31" customWidth="1"/>
    <col min="1029" max="1029" width="19.75" style="31" customWidth="1"/>
    <col min="1030" max="1030" width="2.75" style="31" customWidth="1"/>
    <col min="1031" max="1031" width="17" style="31" customWidth="1"/>
    <col min="1032" max="1032" width="3.125" style="31" customWidth="1"/>
    <col min="1033" max="1033" width="6.75" style="31" customWidth="1"/>
    <col min="1034" max="1034" width="3.125" style="31" customWidth="1"/>
    <col min="1035" max="1035" width="15.875" style="31" bestFit="1" customWidth="1"/>
    <col min="1036" max="1036" width="3.125" style="31" customWidth="1"/>
    <col min="1037" max="1037" width="5" style="31" customWidth="1"/>
    <col min="1038" max="1038" width="14.75" style="31" customWidth="1"/>
    <col min="1039" max="1280" width="8.875" style="31"/>
    <col min="1281" max="1282" width="3.75" style="31" customWidth="1"/>
    <col min="1283" max="1283" width="29.625" style="31" customWidth="1"/>
    <col min="1284" max="1284" width="2.75" style="31" customWidth="1"/>
    <col min="1285" max="1285" width="19.75" style="31" customWidth="1"/>
    <col min="1286" max="1286" width="2.75" style="31" customWidth="1"/>
    <col min="1287" max="1287" width="17" style="31" customWidth="1"/>
    <col min="1288" max="1288" width="3.125" style="31" customWidth="1"/>
    <col min="1289" max="1289" width="6.75" style="31" customWidth="1"/>
    <col min="1290" max="1290" width="3.125" style="31" customWidth="1"/>
    <col min="1291" max="1291" width="15.875" style="31" bestFit="1" customWidth="1"/>
    <col min="1292" max="1292" width="3.125" style="31" customWidth="1"/>
    <col min="1293" max="1293" width="5" style="31" customWidth="1"/>
    <col min="1294" max="1294" width="14.75" style="31" customWidth="1"/>
    <col min="1295" max="1536" width="8.875" style="31"/>
    <col min="1537" max="1538" width="3.75" style="31" customWidth="1"/>
    <col min="1539" max="1539" width="29.625" style="31" customWidth="1"/>
    <col min="1540" max="1540" width="2.75" style="31" customWidth="1"/>
    <col min="1541" max="1541" width="19.75" style="31" customWidth="1"/>
    <col min="1542" max="1542" width="2.75" style="31" customWidth="1"/>
    <col min="1543" max="1543" width="17" style="31" customWidth="1"/>
    <col min="1544" max="1544" width="3.125" style="31" customWidth="1"/>
    <col min="1545" max="1545" width="6.75" style="31" customWidth="1"/>
    <col min="1546" max="1546" width="3.125" style="31" customWidth="1"/>
    <col min="1547" max="1547" width="15.875" style="31" bestFit="1" customWidth="1"/>
    <col min="1548" max="1548" width="3.125" style="31" customWidth="1"/>
    <col min="1549" max="1549" width="5" style="31" customWidth="1"/>
    <col min="1550" max="1550" width="14.75" style="31" customWidth="1"/>
    <col min="1551" max="1792" width="8.875" style="31"/>
    <col min="1793" max="1794" width="3.75" style="31" customWidth="1"/>
    <col min="1795" max="1795" width="29.625" style="31" customWidth="1"/>
    <col min="1796" max="1796" width="2.75" style="31" customWidth="1"/>
    <col min="1797" max="1797" width="19.75" style="31" customWidth="1"/>
    <col min="1798" max="1798" width="2.75" style="31" customWidth="1"/>
    <col min="1799" max="1799" width="17" style="31" customWidth="1"/>
    <col min="1800" max="1800" width="3.125" style="31" customWidth="1"/>
    <col min="1801" max="1801" width="6.75" style="31" customWidth="1"/>
    <col min="1802" max="1802" width="3.125" style="31" customWidth="1"/>
    <col min="1803" max="1803" width="15.875" style="31" bestFit="1" customWidth="1"/>
    <col min="1804" max="1804" width="3.125" style="31" customWidth="1"/>
    <col min="1805" max="1805" width="5" style="31" customWidth="1"/>
    <col min="1806" max="1806" width="14.75" style="31" customWidth="1"/>
    <col min="1807" max="2048" width="8.875" style="31"/>
    <col min="2049" max="2050" width="3.75" style="31" customWidth="1"/>
    <col min="2051" max="2051" width="29.625" style="31" customWidth="1"/>
    <col min="2052" max="2052" width="2.75" style="31" customWidth="1"/>
    <col min="2053" max="2053" width="19.75" style="31" customWidth="1"/>
    <col min="2054" max="2054" width="2.75" style="31" customWidth="1"/>
    <col min="2055" max="2055" width="17" style="31" customWidth="1"/>
    <col min="2056" max="2056" width="3.125" style="31" customWidth="1"/>
    <col min="2057" max="2057" width="6.75" style="31" customWidth="1"/>
    <col min="2058" max="2058" width="3.125" style="31" customWidth="1"/>
    <col min="2059" max="2059" width="15.875" style="31" bestFit="1" customWidth="1"/>
    <col min="2060" max="2060" width="3.125" style="31" customWidth="1"/>
    <col min="2061" max="2061" width="5" style="31" customWidth="1"/>
    <col min="2062" max="2062" width="14.75" style="31" customWidth="1"/>
    <col min="2063" max="2304" width="8.875" style="31"/>
    <col min="2305" max="2306" width="3.75" style="31" customWidth="1"/>
    <col min="2307" max="2307" width="29.625" style="31" customWidth="1"/>
    <col min="2308" max="2308" width="2.75" style="31" customWidth="1"/>
    <col min="2309" max="2309" width="19.75" style="31" customWidth="1"/>
    <col min="2310" max="2310" width="2.75" style="31" customWidth="1"/>
    <col min="2311" max="2311" width="17" style="31" customWidth="1"/>
    <col min="2312" max="2312" width="3.125" style="31" customWidth="1"/>
    <col min="2313" max="2313" width="6.75" style="31" customWidth="1"/>
    <col min="2314" max="2314" width="3.125" style="31" customWidth="1"/>
    <col min="2315" max="2315" width="15.875" style="31" bestFit="1" customWidth="1"/>
    <col min="2316" max="2316" width="3.125" style="31" customWidth="1"/>
    <col min="2317" max="2317" width="5" style="31" customWidth="1"/>
    <col min="2318" max="2318" width="14.75" style="31" customWidth="1"/>
    <col min="2319" max="2560" width="8.875" style="31"/>
    <col min="2561" max="2562" width="3.75" style="31" customWidth="1"/>
    <col min="2563" max="2563" width="29.625" style="31" customWidth="1"/>
    <col min="2564" max="2564" width="2.75" style="31" customWidth="1"/>
    <col min="2565" max="2565" width="19.75" style="31" customWidth="1"/>
    <col min="2566" max="2566" width="2.75" style="31" customWidth="1"/>
    <col min="2567" max="2567" width="17" style="31" customWidth="1"/>
    <col min="2568" max="2568" width="3.125" style="31" customWidth="1"/>
    <col min="2569" max="2569" width="6.75" style="31" customWidth="1"/>
    <col min="2570" max="2570" width="3.125" style="31" customWidth="1"/>
    <col min="2571" max="2571" width="15.875" style="31" bestFit="1" customWidth="1"/>
    <col min="2572" max="2572" width="3.125" style="31" customWidth="1"/>
    <col min="2573" max="2573" width="5" style="31" customWidth="1"/>
    <col min="2574" max="2574" width="14.75" style="31" customWidth="1"/>
    <col min="2575" max="2816" width="8.875" style="31"/>
    <col min="2817" max="2818" width="3.75" style="31" customWidth="1"/>
    <col min="2819" max="2819" width="29.625" style="31" customWidth="1"/>
    <col min="2820" max="2820" width="2.75" style="31" customWidth="1"/>
    <col min="2821" max="2821" width="19.75" style="31" customWidth="1"/>
    <col min="2822" max="2822" width="2.75" style="31" customWidth="1"/>
    <col min="2823" max="2823" width="17" style="31" customWidth="1"/>
    <col min="2824" max="2824" width="3.125" style="31" customWidth="1"/>
    <col min="2825" max="2825" width="6.75" style="31" customWidth="1"/>
    <col min="2826" max="2826" width="3.125" style="31" customWidth="1"/>
    <col min="2827" max="2827" width="15.875" style="31" bestFit="1" customWidth="1"/>
    <col min="2828" max="2828" width="3.125" style="31" customWidth="1"/>
    <col min="2829" max="2829" width="5" style="31" customWidth="1"/>
    <col min="2830" max="2830" width="14.75" style="31" customWidth="1"/>
    <col min="2831" max="3072" width="8.875" style="31"/>
    <col min="3073" max="3074" width="3.75" style="31" customWidth="1"/>
    <col min="3075" max="3075" width="29.625" style="31" customWidth="1"/>
    <col min="3076" max="3076" width="2.75" style="31" customWidth="1"/>
    <col min="3077" max="3077" width="19.75" style="31" customWidth="1"/>
    <col min="3078" max="3078" width="2.75" style="31" customWidth="1"/>
    <col min="3079" max="3079" width="17" style="31" customWidth="1"/>
    <col min="3080" max="3080" width="3.125" style="31" customWidth="1"/>
    <col min="3081" max="3081" width="6.75" style="31" customWidth="1"/>
    <col min="3082" max="3082" width="3.125" style="31" customWidth="1"/>
    <col min="3083" max="3083" width="15.875" style="31" bestFit="1" customWidth="1"/>
    <col min="3084" max="3084" width="3.125" style="31" customWidth="1"/>
    <col min="3085" max="3085" width="5" style="31" customWidth="1"/>
    <col min="3086" max="3086" width="14.75" style="31" customWidth="1"/>
    <col min="3087" max="3328" width="8.875" style="31"/>
    <col min="3329" max="3330" width="3.75" style="31" customWidth="1"/>
    <col min="3331" max="3331" width="29.625" style="31" customWidth="1"/>
    <col min="3332" max="3332" width="2.75" style="31" customWidth="1"/>
    <col min="3333" max="3333" width="19.75" style="31" customWidth="1"/>
    <col min="3334" max="3334" width="2.75" style="31" customWidth="1"/>
    <col min="3335" max="3335" width="17" style="31" customWidth="1"/>
    <col min="3336" max="3336" width="3.125" style="31" customWidth="1"/>
    <col min="3337" max="3337" width="6.75" style="31" customWidth="1"/>
    <col min="3338" max="3338" width="3.125" style="31" customWidth="1"/>
    <col min="3339" max="3339" width="15.875" style="31" bestFit="1" customWidth="1"/>
    <col min="3340" max="3340" width="3.125" style="31" customWidth="1"/>
    <col min="3341" max="3341" width="5" style="31" customWidth="1"/>
    <col min="3342" max="3342" width="14.75" style="31" customWidth="1"/>
    <col min="3343" max="3584" width="8.875" style="31"/>
    <col min="3585" max="3586" width="3.75" style="31" customWidth="1"/>
    <col min="3587" max="3587" width="29.625" style="31" customWidth="1"/>
    <col min="3588" max="3588" width="2.75" style="31" customWidth="1"/>
    <col min="3589" max="3589" width="19.75" style="31" customWidth="1"/>
    <col min="3590" max="3590" width="2.75" style="31" customWidth="1"/>
    <col min="3591" max="3591" width="17" style="31" customWidth="1"/>
    <col min="3592" max="3592" width="3.125" style="31" customWidth="1"/>
    <col min="3593" max="3593" width="6.75" style="31" customWidth="1"/>
    <col min="3594" max="3594" width="3.125" style="31" customWidth="1"/>
    <col min="3595" max="3595" width="15.875" style="31" bestFit="1" customWidth="1"/>
    <col min="3596" max="3596" width="3.125" style="31" customWidth="1"/>
    <col min="3597" max="3597" width="5" style="31" customWidth="1"/>
    <col min="3598" max="3598" width="14.75" style="31" customWidth="1"/>
    <col min="3599" max="3840" width="8.875" style="31"/>
    <col min="3841" max="3842" width="3.75" style="31" customWidth="1"/>
    <col min="3843" max="3843" width="29.625" style="31" customWidth="1"/>
    <col min="3844" max="3844" width="2.75" style="31" customWidth="1"/>
    <col min="3845" max="3845" width="19.75" style="31" customWidth="1"/>
    <col min="3846" max="3846" width="2.75" style="31" customWidth="1"/>
    <col min="3847" max="3847" width="17" style="31" customWidth="1"/>
    <col min="3848" max="3848" width="3.125" style="31" customWidth="1"/>
    <col min="3849" max="3849" width="6.75" style="31" customWidth="1"/>
    <col min="3850" max="3850" width="3.125" style="31" customWidth="1"/>
    <col min="3851" max="3851" width="15.875" style="31" bestFit="1" customWidth="1"/>
    <col min="3852" max="3852" width="3.125" style="31" customWidth="1"/>
    <col min="3853" max="3853" width="5" style="31" customWidth="1"/>
    <col min="3854" max="3854" width="14.75" style="31" customWidth="1"/>
    <col min="3855" max="4096" width="8.875" style="31"/>
    <col min="4097" max="4098" width="3.75" style="31" customWidth="1"/>
    <col min="4099" max="4099" width="29.625" style="31" customWidth="1"/>
    <col min="4100" max="4100" width="2.75" style="31" customWidth="1"/>
    <col min="4101" max="4101" width="19.75" style="31" customWidth="1"/>
    <col min="4102" max="4102" width="2.75" style="31" customWidth="1"/>
    <col min="4103" max="4103" width="17" style="31" customWidth="1"/>
    <col min="4104" max="4104" width="3.125" style="31" customWidth="1"/>
    <col min="4105" max="4105" width="6.75" style="31" customWidth="1"/>
    <col min="4106" max="4106" width="3.125" style="31" customWidth="1"/>
    <col min="4107" max="4107" width="15.875" style="31" bestFit="1" customWidth="1"/>
    <col min="4108" max="4108" width="3.125" style="31" customWidth="1"/>
    <col min="4109" max="4109" width="5" style="31" customWidth="1"/>
    <col min="4110" max="4110" width="14.75" style="31" customWidth="1"/>
    <col min="4111" max="4352" width="8.875" style="31"/>
    <col min="4353" max="4354" width="3.75" style="31" customWidth="1"/>
    <col min="4355" max="4355" width="29.625" style="31" customWidth="1"/>
    <col min="4356" max="4356" width="2.75" style="31" customWidth="1"/>
    <col min="4357" max="4357" width="19.75" style="31" customWidth="1"/>
    <col min="4358" max="4358" width="2.75" style="31" customWidth="1"/>
    <col min="4359" max="4359" width="17" style="31" customWidth="1"/>
    <col min="4360" max="4360" width="3.125" style="31" customWidth="1"/>
    <col min="4361" max="4361" width="6.75" style="31" customWidth="1"/>
    <col min="4362" max="4362" width="3.125" style="31" customWidth="1"/>
    <col min="4363" max="4363" width="15.875" style="31" bestFit="1" customWidth="1"/>
    <col min="4364" max="4364" width="3.125" style="31" customWidth="1"/>
    <col min="4365" max="4365" width="5" style="31" customWidth="1"/>
    <col min="4366" max="4366" width="14.75" style="31" customWidth="1"/>
    <col min="4367" max="4608" width="8.875" style="31"/>
    <col min="4609" max="4610" width="3.75" style="31" customWidth="1"/>
    <col min="4611" max="4611" width="29.625" style="31" customWidth="1"/>
    <col min="4612" max="4612" width="2.75" style="31" customWidth="1"/>
    <col min="4613" max="4613" width="19.75" style="31" customWidth="1"/>
    <col min="4614" max="4614" width="2.75" style="31" customWidth="1"/>
    <col min="4615" max="4615" width="17" style="31" customWidth="1"/>
    <col min="4616" max="4616" width="3.125" style="31" customWidth="1"/>
    <col min="4617" max="4617" width="6.75" style="31" customWidth="1"/>
    <col min="4618" max="4618" width="3.125" style="31" customWidth="1"/>
    <col min="4619" max="4619" width="15.875" style="31" bestFit="1" customWidth="1"/>
    <col min="4620" max="4620" width="3.125" style="31" customWidth="1"/>
    <col min="4621" max="4621" width="5" style="31" customWidth="1"/>
    <col min="4622" max="4622" width="14.75" style="31" customWidth="1"/>
    <col min="4623" max="4864" width="8.875" style="31"/>
    <col min="4865" max="4866" width="3.75" style="31" customWidth="1"/>
    <col min="4867" max="4867" width="29.625" style="31" customWidth="1"/>
    <col min="4868" max="4868" width="2.75" style="31" customWidth="1"/>
    <col min="4869" max="4869" width="19.75" style="31" customWidth="1"/>
    <col min="4870" max="4870" width="2.75" style="31" customWidth="1"/>
    <col min="4871" max="4871" width="17" style="31" customWidth="1"/>
    <col min="4872" max="4872" width="3.125" style="31" customWidth="1"/>
    <col min="4873" max="4873" width="6.75" style="31" customWidth="1"/>
    <col min="4874" max="4874" width="3.125" style="31" customWidth="1"/>
    <col min="4875" max="4875" width="15.875" style="31" bestFit="1" customWidth="1"/>
    <col min="4876" max="4876" width="3.125" style="31" customWidth="1"/>
    <col min="4877" max="4877" width="5" style="31" customWidth="1"/>
    <col min="4878" max="4878" width="14.75" style="31" customWidth="1"/>
    <col min="4879" max="5120" width="8.875" style="31"/>
    <col min="5121" max="5122" width="3.75" style="31" customWidth="1"/>
    <col min="5123" max="5123" width="29.625" style="31" customWidth="1"/>
    <col min="5124" max="5124" width="2.75" style="31" customWidth="1"/>
    <col min="5125" max="5125" width="19.75" style="31" customWidth="1"/>
    <col min="5126" max="5126" width="2.75" style="31" customWidth="1"/>
    <col min="5127" max="5127" width="17" style="31" customWidth="1"/>
    <col min="5128" max="5128" width="3.125" style="31" customWidth="1"/>
    <col min="5129" max="5129" width="6.75" style="31" customWidth="1"/>
    <col min="5130" max="5130" width="3.125" style="31" customWidth="1"/>
    <col min="5131" max="5131" width="15.875" style="31" bestFit="1" customWidth="1"/>
    <col min="5132" max="5132" width="3.125" style="31" customWidth="1"/>
    <col min="5133" max="5133" width="5" style="31" customWidth="1"/>
    <col min="5134" max="5134" width="14.75" style="31" customWidth="1"/>
    <col min="5135" max="5376" width="8.875" style="31"/>
    <col min="5377" max="5378" width="3.75" style="31" customWidth="1"/>
    <col min="5379" max="5379" width="29.625" style="31" customWidth="1"/>
    <col min="5380" max="5380" width="2.75" style="31" customWidth="1"/>
    <col min="5381" max="5381" width="19.75" style="31" customWidth="1"/>
    <col min="5382" max="5382" width="2.75" style="31" customWidth="1"/>
    <col min="5383" max="5383" width="17" style="31" customWidth="1"/>
    <col min="5384" max="5384" width="3.125" style="31" customWidth="1"/>
    <col min="5385" max="5385" width="6.75" style="31" customWidth="1"/>
    <col min="5386" max="5386" width="3.125" style="31" customWidth="1"/>
    <col min="5387" max="5387" width="15.875" style="31" bestFit="1" customWidth="1"/>
    <col min="5388" max="5388" width="3.125" style="31" customWidth="1"/>
    <col min="5389" max="5389" width="5" style="31" customWidth="1"/>
    <col min="5390" max="5390" width="14.75" style="31" customWidth="1"/>
    <col min="5391" max="5632" width="8.875" style="31"/>
    <col min="5633" max="5634" width="3.75" style="31" customWidth="1"/>
    <col min="5635" max="5635" width="29.625" style="31" customWidth="1"/>
    <col min="5636" max="5636" width="2.75" style="31" customWidth="1"/>
    <col min="5637" max="5637" width="19.75" style="31" customWidth="1"/>
    <col min="5638" max="5638" width="2.75" style="31" customWidth="1"/>
    <col min="5639" max="5639" width="17" style="31" customWidth="1"/>
    <col min="5640" max="5640" width="3.125" style="31" customWidth="1"/>
    <col min="5641" max="5641" width="6.75" style="31" customWidth="1"/>
    <col min="5642" max="5642" width="3.125" style="31" customWidth="1"/>
    <col min="5643" max="5643" width="15.875" style="31" bestFit="1" customWidth="1"/>
    <col min="5644" max="5644" width="3.125" style="31" customWidth="1"/>
    <col min="5645" max="5645" width="5" style="31" customWidth="1"/>
    <col min="5646" max="5646" width="14.75" style="31" customWidth="1"/>
    <col min="5647" max="5888" width="8.875" style="31"/>
    <col min="5889" max="5890" width="3.75" style="31" customWidth="1"/>
    <col min="5891" max="5891" width="29.625" style="31" customWidth="1"/>
    <col min="5892" max="5892" width="2.75" style="31" customWidth="1"/>
    <col min="5893" max="5893" width="19.75" style="31" customWidth="1"/>
    <col min="5894" max="5894" width="2.75" style="31" customWidth="1"/>
    <col min="5895" max="5895" width="17" style="31" customWidth="1"/>
    <col min="5896" max="5896" width="3.125" style="31" customWidth="1"/>
    <col min="5897" max="5897" width="6.75" style="31" customWidth="1"/>
    <col min="5898" max="5898" width="3.125" style="31" customWidth="1"/>
    <col min="5899" max="5899" width="15.875" style="31" bestFit="1" customWidth="1"/>
    <col min="5900" max="5900" width="3.125" style="31" customWidth="1"/>
    <col min="5901" max="5901" width="5" style="31" customWidth="1"/>
    <col min="5902" max="5902" width="14.75" style="31" customWidth="1"/>
    <col min="5903" max="6144" width="8.875" style="31"/>
    <col min="6145" max="6146" width="3.75" style="31" customWidth="1"/>
    <col min="6147" max="6147" width="29.625" style="31" customWidth="1"/>
    <col min="6148" max="6148" width="2.75" style="31" customWidth="1"/>
    <col min="6149" max="6149" width="19.75" style="31" customWidth="1"/>
    <col min="6150" max="6150" width="2.75" style="31" customWidth="1"/>
    <col min="6151" max="6151" width="17" style="31" customWidth="1"/>
    <col min="6152" max="6152" width="3.125" style="31" customWidth="1"/>
    <col min="6153" max="6153" width="6.75" style="31" customWidth="1"/>
    <col min="6154" max="6154" width="3.125" style="31" customWidth="1"/>
    <col min="6155" max="6155" width="15.875" style="31" bestFit="1" customWidth="1"/>
    <col min="6156" max="6156" width="3.125" style="31" customWidth="1"/>
    <col min="6157" max="6157" width="5" style="31" customWidth="1"/>
    <col min="6158" max="6158" width="14.75" style="31" customWidth="1"/>
    <col min="6159" max="6400" width="8.875" style="31"/>
    <col min="6401" max="6402" width="3.75" style="31" customWidth="1"/>
    <col min="6403" max="6403" width="29.625" style="31" customWidth="1"/>
    <col min="6404" max="6404" width="2.75" style="31" customWidth="1"/>
    <col min="6405" max="6405" width="19.75" style="31" customWidth="1"/>
    <col min="6406" max="6406" width="2.75" style="31" customWidth="1"/>
    <col min="6407" max="6407" width="17" style="31" customWidth="1"/>
    <col min="6408" max="6408" width="3.125" style="31" customWidth="1"/>
    <col min="6409" max="6409" width="6.75" style="31" customWidth="1"/>
    <col min="6410" max="6410" width="3.125" style="31" customWidth="1"/>
    <col min="6411" max="6411" width="15.875" style="31" bestFit="1" customWidth="1"/>
    <col min="6412" max="6412" width="3.125" style="31" customWidth="1"/>
    <col min="6413" max="6413" width="5" style="31" customWidth="1"/>
    <col min="6414" max="6414" width="14.75" style="31" customWidth="1"/>
    <col min="6415" max="6656" width="8.875" style="31"/>
    <col min="6657" max="6658" width="3.75" style="31" customWidth="1"/>
    <col min="6659" max="6659" width="29.625" style="31" customWidth="1"/>
    <col min="6660" max="6660" width="2.75" style="31" customWidth="1"/>
    <col min="6661" max="6661" width="19.75" style="31" customWidth="1"/>
    <col min="6662" max="6662" width="2.75" style="31" customWidth="1"/>
    <col min="6663" max="6663" width="17" style="31" customWidth="1"/>
    <col min="6664" max="6664" width="3.125" style="31" customWidth="1"/>
    <col min="6665" max="6665" width="6.75" style="31" customWidth="1"/>
    <col min="6666" max="6666" width="3.125" style="31" customWidth="1"/>
    <col min="6667" max="6667" width="15.875" style="31" bestFit="1" customWidth="1"/>
    <col min="6668" max="6668" width="3.125" style="31" customWidth="1"/>
    <col min="6669" max="6669" width="5" style="31" customWidth="1"/>
    <col min="6670" max="6670" width="14.75" style="31" customWidth="1"/>
    <col min="6671" max="6912" width="8.875" style="31"/>
    <col min="6913" max="6914" width="3.75" style="31" customWidth="1"/>
    <col min="6915" max="6915" width="29.625" style="31" customWidth="1"/>
    <col min="6916" max="6916" width="2.75" style="31" customWidth="1"/>
    <col min="6917" max="6917" width="19.75" style="31" customWidth="1"/>
    <col min="6918" max="6918" width="2.75" style="31" customWidth="1"/>
    <col min="6919" max="6919" width="17" style="31" customWidth="1"/>
    <col min="6920" max="6920" width="3.125" style="31" customWidth="1"/>
    <col min="6921" max="6921" width="6.75" style="31" customWidth="1"/>
    <col min="6922" max="6922" width="3.125" style="31" customWidth="1"/>
    <col min="6923" max="6923" width="15.875" style="31" bestFit="1" customWidth="1"/>
    <col min="6924" max="6924" width="3.125" style="31" customWidth="1"/>
    <col min="6925" max="6925" width="5" style="31" customWidth="1"/>
    <col min="6926" max="6926" width="14.75" style="31" customWidth="1"/>
    <col min="6927" max="7168" width="8.875" style="31"/>
    <col min="7169" max="7170" width="3.75" style="31" customWidth="1"/>
    <col min="7171" max="7171" width="29.625" style="31" customWidth="1"/>
    <col min="7172" max="7172" width="2.75" style="31" customWidth="1"/>
    <col min="7173" max="7173" width="19.75" style="31" customWidth="1"/>
    <col min="7174" max="7174" width="2.75" style="31" customWidth="1"/>
    <col min="7175" max="7175" width="17" style="31" customWidth="1"/>
    <col min="7176" max="7176" width="3.125" style="31" customWidth="1"/>
    <col min="7177" max="7177" width="6.75" style="31" customWidth="1"/>
    <col min="7178" max="7178" width="3.125" style="31" customWidth="1"/>
    <col min="7179" max="7179" width="15.875" style="31" bestFit="1" customWidth="1"/>
    <col min="7180" max="7180" width="3.125" style="31" customWidth="1"/>
    <col min="7181" max="7181" width="5" style="31" customWidth="1"/>
    <col min="7182" max="7182" width="14.75" style="31" customWidth="1"/>
    <col min="7183" max="7424" width="8.875" style="31"/>
    <col min="7425" max="7426" width="3.75" style="31" customWidth="1"/>
    <col min="7427" max="7427" width="29.625" style="31" customWidth="1"/>
    <col min="7428" max="7428" width="2.75" style="31" customWidth="1"/>
    <col min="7429" max="7429" width="19.75" style="31" customWidth="1"/>
    <col min="7430" max="7430" width="2.75" style="31" customWidth="1"/>
    <col min="7431" max="7431" width="17" style="31" customWidth="1"/>
    <col min="7432" max="7432" width="3.125" style="31" customWidth="1"/>
    <col min="7433" max="7433" width="6.75" style="31" customWidth="1"/>
    <col min="7434" max="7434" width="3.125" style="31" customWidth="1"/>
    <col min="7435" max="7435" width="15.875" style="31" bestFit="1" customWidth="1"/>
    <col min="7436" max="7436" width="3.125" style="31" customWidth="1"/>
    <col min="7437" max="7437" width="5" style="31" customWidth="1"/>
    <col min="7438" max="7438" width="14.75" style="31" customWidth="1"/>
    <col min="7439" max="7680" width="8.875" style="31"/>
    <col min="7681" max="7682" width="3.75" style="31" customWidth="1"/>
    <col min="7683" max="7683" width="29.625" style="31" customWidth="1"/>
    <col min="7684" max="7684" width="2.75" style="31" customWidth="1"/>
    <col min="7685" max="7685" width="19.75" style="31" customWidth="1"/>
    <col min="7686" max="7686" width="2.75" style="31" customWidth="1"/>
    <col min="7687" max="7687" width="17" style="31" customWidth="1"/>
    <col min="7688" max="7688" width="3.125" style="31" customWidth="1"/>
    <col min="7689" max="7689" width="6.75" style="31" customWidth="1"/>
    <col min="7690" max="7690" width="3.125" style="31" customWidth="1"/>
    <col min="7691" max="7691" width="15.875" style="31" bestFit="1" customWidth="1"/>
    <col min="7692" max="7692" width="3.125" style="31" customWidth="1"/>
    <col min="7693" max="7693" width="5" style="31" customWidth="1"/>
    <col min="7694" max="7694" width="14.75" style="31" customWidth="1"/>
    <col min="7695" max="7936" width="8.875" style="31"/>
    <col min="7937" max="7938" width="3.75" style="31" customWidth="1"/>
    <col min="7939" max="7939" width="29.625" style="31" customWidth="1"/>
    <col min="7940" max="7940" width="2.75" style="31" customWidth="1"/>
    <col min="7941" max="7941" width="19.75" style="31" customWidth="1"/>
    <col min="7942" max="7942" width="2.75" style="31" customWidth="1"/>
    <col min="7943" max="7943" width="17" style="31" customWidth="1"/>
    <col min="7944" max="7944" width="3.125" style="31" customWidth="1"/>
    <col min="7945" max="7945" width="6.75" style="31" customWidth="1"/>
    <col min="7946" max="7946" width="3.125" style="31" customWidth="1"/>
    <col min="7947" max="7947" width="15.875" style="31" bestFit="1" customWidth="1"/>
    <col min="7948" max="7948" width="3.125" style="31" customWidth="1"/>
    <col min="7949" max="7949" width="5" style="31" customWidth="1"/>
    <col min="7950" max="7950" width="14.75" style="31" customWidth="1"/>
    <col min="7951" max="8192" width="8.875" style="31"/>
    <col min="8193" max="8194" width="3.75" style="31" customWidth="1"/>
    <col min="8195" max="8195" width="29.625" style="31" customWidth="1"/>
    <col min="8196" max="8196" width="2.75" style="31" customWidth="1"/>
    <col min="8197" max="8197" width="19.75" style="31" customWidth="1"/>
    <col min="8198" max="8198" width="2.75" style="31" customWidth="1"/>
    <col min="8199" max="8199" width="17" style="31" customWidth="1"/>
    <col min="8200" max="8200" width="3.125" style="31" customWidth="1"/>
    <col min="8201" max="8201" width="6.75" style="31" customWidth="1"/>
    <col min="8202" max="8202" width="3.125" style="31" customWidth="1"/>
    <col min="8203" max="8203" width="15.875" style="31" bestFit="1" customWidth="1"/>
    <col min="8204" max="8204" width="3.125" style="31" customWidth="1"/>
    <col min="8205" max="8205" width="5" style="31" customWidth="1"/>
    <col min="8206" max="8206" width="14.75" style="31" customWidth="1"/>
    <col min="8207" max="8448" width="8.875" style="31"/>
    <col min="8449" max="8450" width="3.75" style="31" customWidth="1"/>
    <col min="8451" max="8451" width="29.625" style="31" customWidth="1"/>
    <col min="8452" max="8452" width="2.75" style="31" customWidth="1"/>
    <col min="8453" max="8453" width="19.75" style="31" customWidth="1"/>
    <col min="8454" max="8454" width="2.75" style="31" customWidth="1"/>
    <col min="8455" max="8455" width="17" style="31" customWidth="1"/>
    <col min="8456" max="8456" width="3.125" style="31" customWidth="1"/>
    <col min="8457" max="8457" width="6.75" style="31" customWidth="1"/>
    <col min="8458" max="8458" width="3.125" style="31" customWidth="1"/>
    <col min="8459" max="8459" width="15.875" style="31" bestFit="1" customWidth="1"/>
    <col min="8460" max="8460" width="3.125" style="31" customWidth="1"/>
    <col min="8461" max="8461" width="5" style="31" customWidth="1"/>
    <col min="8462" max="8462" width="14.75" style="31" customWidth="1"/>
    <col min="8463" max="8704" width="8.875" style="31"/>
    <col min="8705" max="8706" width="3.75" style="31" customWidth="1"/>
    <col min="8707" max="8707" width="29.625" style="31" customWidth="1"/>
    <col min="8708" max="8708" width="2.75" style="31" customWidth="1"/>
    <col min="8709" max="8709" width="19.75" style="31" customWidth="1"/>
    <col min="8710" max="8710" width="2.75" style="31" customWidth="1"/>
    <col min="8711" max="8711" width="17" style="31" customWidth="1"/>
    <col min="8712" max="8712" width="3.125" style="31" customWidth="1"/>
    <col min="8713" max="8713" width="6.75" style="31" customWidth="1"/>
    <col min="8714" max="8714" width="3.125" style="31" customWidth="1"/>
    <col min="8715" max="8715" width="15.875" style="31" bestFit="1" customWidth="1"/>
    <col min="8716" max="8716" width="3.125" style="31" customWidth="1"/>
    <col min="8717" max="8717" width="5" style="31" customWidth="1"/>
    <col min="8718" max="8718" width="14.75" style="31" customWidth="1"/>
    <col min="8719" max="8960" width="8.875" style="31"/>
    <col min="8961" max="8962" width="3.75" style="31" customWidth="1"/>
    <col min="8963" max="8963" width="29.625" style="31" customWidth="1"/>
    <col min="8964" max="8964" width="2.75" style="31" customWidth="1"/>
    <col min="8965" max="8965" width="19.75" style="31" customWidth="1"/>
    <col min="8966" max="8966" width="2.75" style="31" customWidth="1"/>
    <col min="8967" max="8967" width="17" style="31" customWidth="1"/>
    <col min="8968" max="8968" width="3.125" style="31" customWidth="1"/>
    <col min="8969" max="8969" width="6.75" style="31" customWidth="1"/>
    <col min="8970" max="8970" width="3.125" style="31" customWidth="1"/>
    <col min="8971" max="8971" width="15.875" style="31" bestFit="1" customWidth="1"/>
    <col min="8972" max="8972" width="3.125" style="31" customWidth="1"/>
    <col min="8973" max="8973" width="5" style="31" customWidth="1"/>
    <col min="8974" max="8974" width="14.75" style="31" customWidth="1"/>
    <col min="8975" max="9216" width="8.875" style="31"/>
    <col min="9217" max="9218" width="3.75" style="31" customWidth="1"/>
    <col min="9219" max="9219" width="29.625" style="31" customWidth="1"/>
    <col min="9220" max="9220" width="2.75" style="31" customWidth="1"/>
    <col min="9221" max="9221" width="19.75" style="31" customWidth="1"/>
    <col min="9222" max="9222" width="2.75" style="31" customWidth="1"/>
    <col min="9223" max="9223" width="17" style="31" customWidth="1"/>
    <col min="9224" max="9224" width="3.125" style="31" customWidth="1"/>
    <col min="9225" max="9225" width="6.75" style="31" customWidth="1"/>
    <col min="9226" max="9226" width="3.125" style="31" customWidth="1"/>
    <col min="9227" max="9227" width="15.875" style="31" bestFit="1" customWidth="1"/>
    <col min="9228" max="9228" width="3.125" style="31" customWidth="1"/>
    <col min="9229" max="9229" width="5" style="31" customWidth="1"/>
    <col min="9230" max="9230" width="14.75" style="31" customWidth="1"/>
    <col min="9231" max="9472" width="8.875" style="31"/>
    <col min="9473" max="9474" width="3.75" style="31" customWidth="1"/>
    <col min="9475" max="9475" width="29.625" style="31" customWidth="1"/>
    <col min="9476" max="9476" width="2.75" style="31" customWidth="1"/>
    <col min="9477" max="9477" width="19.75" style="31" customWidth="1"/>
    <col min="9478" max="9478" width="2.75" style="31" customWidth="1"/>
    <col min="9479" max="9479" width="17" style="31" customWidth="1"/>
    <col min="9480" max="9480" width="3.125" style="31" customWidth="1"/>
    <col min="9481" max="9481" width="6.75" style="31" customWidth="1"/>
    <col min="9482" max="9482" width="3.125" style="31" customWidth="1"/>
    <col min="9483" max="9483" width="15.875" style="31" bestFit="1" customWidth="1"/>
    <col min="9484" max="9484" width="3.125" style="31" customWidth="1"/>
    <col min="9485" max="9485" width="5" style="31" customWidth="1"/>
    <col min="9486" max="9486" width="14.75" style="31" customWidth="1"/>
    <col min="9487" max="9728" width="8.875" style="31"/>
    <col min="9729" max="9730" width="3.75" style="31" customWidth="1"/>
    <col min="9731" max="9731" width="29.625" style="31" customWidth="1"/>
    <col min="9732" max="9732" width="2.75" style="31" customWidth="1"/>
    <col min="9733" max="9733" width="19.75" style="31" customWidth="1"/>
    <col min="9734" max="9734" width="2.75" style="31" customWidth="1"/>
    <col min="9735" max="9735" width="17" style="31" customWidth="1"/>
    <col min="9736" max="9736" width="3.125" style="31" customWidth="1"/>
    <col min="9737" max="9737" width="6.75" style="31" customWidth="1"/>
    <col min="9738" max="9738" width="3.125" style="31" customWidth="1"/>
    <col min="9739" max="9739" width="15.875" style="31" bestFit="1" customWidth="1"/>
    <col min="9740" max="9740" width="3.125" style="31" customWidth="1"/>
    <col min="9741" max="9741" width="5" style="31" customWidth="1"/>
    <col min="9742" max="9742" width="14.75" style="31" customWidth="1"/>
    <col min="9743" max="9984" width="8.875" style="31"/>
    <col min="9985" max="9986" width="3.75" style="31" customWidth="1"/>
    <col min="9987" max="9987" width="29.625" style="31" customWidth="1"/>
    <col min="9988" max="9988" width="2.75" style="31" customWidth="1"/>
    <col min="9989" max="9989" width="19.75" style="31" customWidth="1"/>
    <col min="9990" max="9990" width="2.75" style="31" customWidth="1"/>
    <col min="9991" max="9991" width="17" style="31" customWidth="1"/>
    <col min="9992" max="9992" width="3.125" style="31" customWidth="1"/>
    <col min="9993" max="9993" width="6.75" style="31" customWidth="1"/>
    <col min="9994" max="9994" width="3.125" style="31" customWidth="1"/>
    <col min="9995" max="9995" width="15.875" style="31" bestFit="1" customWidth="1"/>
    <col min="9996" max="9996" width="3.125" style="31" customWidth="1"/>
    <col min="9997" max="9997" width="5" style="31" customWidth="1"/>
    <col min="9998" max="9998" width="14.75" style="31" customWidth="1"/>
    <col min="9999" max="10240" width="8.875" style="31"/>
    <col min="10241" max="10242" width="3.75" style="31" customWidth="1"/>
    <col min="10243" max="10243" width="29.625" style="31" customWidth="1"/>
    <col min="10244" max="10244" width="2.75" style="31" customWidth="1"/>
    <col min="10245" max="10245" width="19.75" style="31" customWidth="1"/>
    <col min="10246" max="10246" width="2.75" style="31" customWidth="1"/>
    <col min="10247" max="10247" width="17" style="31" customWidth="1"/>
    <col min="10248" max="10248" width="3.125" style="31" customWidth="1"/>
    <col min="10249" max="10249" width="6.75" style="31" customWidth="1"/>
    <col min="10250" max="10250" width="3.125" style="31" customWidth="1"/>
    <col min="10251" max="10251" width="15.875" style="31" bestFit="1" customWidth="1"/>
    <col min="10252" max="10252" width="3.125" style="31" customWidth="1"/>
    <col min="10253" max="10253" width="5" style="31" customWidth="1"/>
    <col min="10254" max="10254" width="14.75" style="31" customWidth="1"/>
    <col min="10255" max="10496" width="8.875" style="31"/>
    <col min="10497" max="10498" width="3.75" style="31" customWidth="1"/>
    <col min="10499" max="10499" width="29.625" style="31" customWidth="1"/>
    <col min="10500" max="10500" width="2.75" style="31" customWidth="1"/>
    <col min="10501" max="10501" width="19.75" style="31" customWidth="1"/>
    <col min="10502" max="10502" width="2.75" style="31" customWidth="1"/>
    <col min="10503" max="10503" width="17" style="31" customWidth="1"/>
    <col min="10504" max="10504" width="3.125" style="31" customWidth="1"/>
    <col min="10505" max="10505" width="6.75" style="31" customWidth="1"/>
    <col min="10506" max="10506" width="3.125" style="31" customWidth="1"/>
    <col min="10507" max="10507" width="15.875" style="31" bestFit="1" customWidth="1"/>
    <col min="10508" max="10508" width="3.125" style="31" customWidth="1"/>
    <col min="10509" max="10509" width="5" style="31" customWidth="1"/>
    <col min="10510" max="10510" width="14.75" style="31" customWidth="1"/>
    <col min="10511" max="10752" width="8.875" style="31"/>
    <col min="10753" max="10754" width="3.75" style="31" customWidth="1"/>
    <col min="10755" max="10755" width="29.625" style="31" customWidth="1"/>
    <col min="10756" max="10756" width="2.75" style="31" customWidth="1"/>
    <col min="10757" max="10757" width="19.75" style="31" customWidth="1"/>
    <col min="10758" max="10758" width="2.75" style="31" customWidth="1"/>
    <col min="10759" max="10759" width="17" style="31" customWidth="1"/>
    <col min="10760" max="10760" width="3.125" style="31" customWidth="1"/>
    <col min="10761" max="10761" width="6.75" style="31" customWidth="1"/>
    <col min="10762" max="10762" width="3.125" style="31" customWidth="1"/>
    <col min="10763" max="10763" width="15.875" style="31" bestFit="1" customWidth="1"/>
    <col min="10764" max="10764" width="3.125" style="31" customWidth="1"/>
    <col min="10765" max="10765" width="5" style="31" customWidth="1"/>
    <col min="10766" max="10766" width="14.75" style="31" customWidth="1"/>
    <col min="10767" max="11008" width="8.875" style="31"/>
    <col min="11009" max="11010" width="3.75" style="31" customWidth="1"/>
    <col min="11011" max="11011" width="29.625" style="31" customWidth="1"/>
    <col min="11012" max="11012" width="2.75" style="31" customWidth="1"/>
    <col min="11013" max="11013" width="19.75" style="31" customWidth="1"/>
    <col min="11014" max="11014" width="2.75" style="31" customWidth="1"/>
    <col min="11015" max="11015" width="17" style="31" customWidth="1"/>
    <col min="11016" max="11016" width="3.125" style="31" customWidth="1"/>
    <col min="11017" max="11017" width="6.75" style="31" customWidth="1"/>
    <col min="11018" max="11018" width="3.125" style="31" customWidth="1"/>
    <col min="11019" max="11019" width="15.875" style="31" bestFit="1" customWidth="1"/>
    <col min="11020" max="11020" width="3.125" style="31" customWidth="1"/>
    <col min="11021" max="11021" width="5" style="31" customWidth="1"/>
    <col min="11022" max="11022" width="14.75" style="31" customWidth="1"/>
    <col min="11023" max="11264" width="8.875" style="31"/>
    <col min="11265" max="11266" width="3.75" style="31" customWidth="1"/>
    <col min="11267" max="11267" width="29.625" style="31" customWidth="1"/>
    <col min="11268" max="11268" width="2.75" style="31" customWidth="1"/>
    <col min="11269" max="11269" width="19.75" style="31" customWidth="1"/>
    <col min="11270" max="11270" width="2.75" style="31" customWidth="1"/>
    <col min="11271" max="11271" width="17" style="31" customWidth="1"/>
    <col min="11272" max="11272" width="3.125" style="31" customWidth="1"/>
    <col min="11273" max="11273" width="6.75" style="31" customWidth="1"/>
    <col min="11274" max="11274" width="3.125" style="31" customWidth="1"/>
    <col min="11275" max="11275" width="15.875" style="31" bestFit="1" customWidth="1"/>
    <col min="11276" max="11276" width="3.125" style="31" customWidth="1"/>
    <col min="11277" max="11277" width="5" style="31" customWidth="1"/>
    <col min="11278" max="11278" width="14.75" style="31" customWidth="1"/>
    <col min="11279" max="11520" width="8.875" style="31"/>
    <col min="11521" max="11522" width="3.75" style="31" customWidth="1"/>
    <col min="11523" max="11523" width="29.625" style="31" customWidth="1"/>
    <col min="11524" max="11524" width="2.75" style="31" customWidth="1"/>
    <col min="11525" max="11525" width="19.75" style="31" customWidth="1"/>
    <col min="11526" max="11526" width="2.75" style="31" customWidth="1"/>
    <col min="11527" max="11527" width="17" style="31" customWidth="1"/>
    <col min="11528" max="11528" width="3.125" style="31" customWidth="1"/>
    <col min="11529" max="11529" width="6.75" style="31" customWidth="1"/>
    <col min="11530" max="11530" width="3.125" style="31" customWidth="1"/>
    <col min="11531" max="11531" width="15.875" style="31" bestFit="1" customWidth="1"/>
    <col min="11532" max="11532" width="3.125" style="31" customWidth="1"/>
    <col min="11533" max="11533" width="5" style="31" customWidth="1"/>
    <col min="11534" max="11534" width="14.75" style="31" customWidth="1"/>
    <col min="11535" max="11776" width="8.875" style="31"/>
    <col min="11777" max="11778" width="3.75" style="31" customWidth="1"/>
    <col min="11779" max="11779" width="29.625" style="31" customWidth="1"/>
    <col min="11780" max="11780" width="2.75" style="31" customWidth="1"/>
    <col min="11781" max="11781" width="19.75" style="31" customWidth="1"/>
    <col min="11782" max="11782" width="2.75" style="31" customWidth="1"/>
    <col min="11783" max="11783" width="17" style="31" customWidth="1"/>
    <col min="11784" max="11784" width="3.125" style="31" customWidth="1"/>
    <col min="11785" max="11785" width="6.75" style="31" customWidth="1"/>
    <col min="11786" max="11786" width="3.125" style="31" customWidth="1"/>
    <col min="11787" max="11787" width="15.875" style="31" bestFit="1" customWidth="1"/>
    <col min="11788" max="11788" width="3.125" style="31" customWidth="1"/>
    <col min="11789" max="11789" width="5" style="31" customWidth="1"/>
    <col min="11790" max="11790" width="14.75" style="31" customWidth="1"/>
    <col min="11791" max="12032" width="8.875" style="31"/>
    <col min="12033" max="12034" width="3.75" style="31" customWidth="1"/>
    <col min="12035" max="12035" width="29.625" style="31" customWidth="1"/>
    <col min="12036" max="12036" width="2.75" style="31" customWidth="1"/>
    <col min="12037" max="12037" width="19.75" style="31" customWidth="1"/>
    <col min="12038" max="12038" width="2.75" style="31" customWidth="1"/>
    <col min="12039" max="12039" width="17" style="31" customWidth="1"/>
    <col min="12040" max="12040" width="3.125" style="31" customWidth="1"/>
    <col min="12041" max="12041" width="6.75" style="31" customWidth="1"/>
    <col min="12042" max="12042" width="3.125" style="31" customWidth="1"/>
    <col min="12043" max="12043" width="15.875" style="31" bestFit="1" customWidth="1"/>
    <col min="12044" max="12044" width="3.125" style="31" customWidth="1"/>
    <col min="12045" max="12045" width="5" style="31" customWidth="1"/>
    <col min="12046" max="12046" width="14.75" style="31" customWidth="1"/>
    <col min="12047" max="12288" width="8.875" style="31"/>
    <col min="12289" max="12290" width="3.75" style="31" customWidth="1"/>
    <col min="12291" max="12291" width="29.625" style="31" customWidth="1"/>
    <col min="12292" max="12292" width="2.75" style="31" customWidth="1"/>
    <col min="12293" max="12293" width="19.75" style="31" customWidth="1"/>
    <col min="12294" max="12294" width="2.75" style="31" customWidth="1"/>
    <col min="12295" max="12295" width="17" style="31" customWidth="1"/>
    <col min="12296" max="12296" width="3.125" style="31" customWidth="1"/>
    <col min="12297" max="12297" width="6.75" style="31" customWidth="1"/>
    <col min="12298" max="12298" width="3.125" style="31" customWidth="1"/>
    <col min="12299" max="12299" width="15.875" style="31" bestFit="1" customWidth="1"/>
    <col min="12300" max="12300" width="3.125" style="31" customWidth="1"/>
    <col min="12301" max="12301" width="5" style="31" customWidth="1"/>
    <col min="12302" max="12302" width="14.75" style="31" customWidth="1"/>
    <col min="12303" max="12544" width="8.875" style="31"/>
    <col min="12545" max="12546" width="3.75" style="31" customWidth="1"/>
    <col min="12547" max="12547" width="29.625" style="31" customWidth="1"/>
    <col min="12548" max="12548" width="2.75" style="31" customWidth="1"/>
    <col min="12549" max="12549" width="19.75" style="31" customWidth="1"/>
    <col min="12550" max="12550" width="2.75" style="31" customWidth="1"/>
    <col min="12551" max="12551" width="17" style="31" customWidth="1"/>
    <col min="12552" max="12552" width="3.125" style="31" customWidth="1"/>
    <col min="12553" max="12553" width="6.75" style="31" customWidth="1"/>
    <col min="12554" max="12554" width="3.125" style="31" customWidth="1"/>
    <col min="12555" max="12555" width="15.875" style="31" bestFit="1" customWidth="1"/>
    <col min="12556" max="12556" width="3.125" style="31" customWidth="1"/>
    <col min="12557" max="12557" width="5" style="31" customWidth="1"/>
    <col min="12558" max="12558" width="14.75" style="31" customWidth="1"/>
    <col min="12559" max="12800" width="8.875" style="31"/>
    <col min="12801" max="12802" width="3.75" style="31" customWidth="1"/>
    <col min="12803" max="12803" width="29.625" style="31" customWidth="1"/>
    <col min="12804" max="12804" width="2.75" style="31" customWidth="1"/>
    <col min="12805" max="12805" width="19.75" style="31" customWidth="1"/>
    <col min="12806" max="12806" width="2.75" style="31" customWidth="1"/>
    <col min="12807" max="12807" width="17" style="31" customWidth="1"/>
    <col min="12808" max="12808" width="3.125" style="31" customWidth="1"/>
    <col min="12809" max="12809" width="6.75" style="31" customWidth="1"/>
    <col min="12810" max="12810" width="3.125" style="31" customWidth="1"/>
    <col min="12811" max="12811" width="15.875" style="31" bestFit="1" customWidth="1"/>
    <col min="12812" max="12812" width="3.125" style="31" customWidth="1"/>
    <col min="12813" max="12813" width="5" style="31" customWidth="1"/>
    <col min="12814" max="12814" width="14.75" style="31" customWidth="1"/>
    <col min="12815" max="13056" width="8.875" style="31"/>
    <col min="13057" max="13058" width="3.75" style="31" customWidth="1"/>
    <col min="13059" max="13059" width="29.625" style="31" customWidth="1"/>
    <col min="13060" max="13060" width="2.75" style="31" customWidth="1"/>
    <col min="13061" max="13061" width="19.75" style="31" customWidth="1"/>
    <col min="13062" max="13062" width="2.75" style="31" customWidth="1"/>
    <col min="13063" max="13063" width="17" style="31" customWidth="1"/>
    <col min="13064" max="13064" width="3.125" style="31" customWidth="1"/>
    <col min="13065" max="13065" width="6.75" style="31" customWidth="1"/>
    <col min="13066" max="13066" width="3.125" style="31" customWidth="1"/>
    <col min="13067" max="13067" width="15.875" style="31" bestFit="1" customWidth="1"/>
    <col min="13068" max="13068" width="3.125" style="31" customWidth="1"/>
    <col min="13069" max="13069" width="5" style="31" customWidth="1"/>
    <col min="13070" max="13070" width="14.75" style="31" customWidth="1"/>
    <col min="13071" max="13312" width="8.875" style="31"/>
    <col min="13313" max="13314" width="3.75" style="31" customWidth="1"/>
    <col min="13315" max="13315" width="29.625" style="31" customWidth="1"/>
    <col min="13316" max="13316" width="2.75" style="31" customWidth="1"/>
    <col min="13317" max="13317" width="19.75" style="31" customWidth="1"/>
    <col min="13318" max="13318" width="2.75" style="31" customWidth="1"/>
    <col min="13319" max="13319" width="17" style="31" customWidth="1"/>
    <col min="13320" max="13320" width="3.125" style="31" customWidth="1"/>
    <col min="13321" max="13321" width="6.75" style="31" customWidth="1"/>
    <col min="13322" max="13322" width="3.125" style="31" customWidth="1"/>
    <col min="13323" max="13323" width="15.875" style="31" bestFit="1" customWidth="1"/>
    <col min="13324" max="13324" width="3.125" style="31" customWidth="1"/>
    <col min="13325" max="13325" width="5" style="31" customWidth="1"/>
    <col min="13326" max="13326" width="14.75" style="31" customWidth="1"/>
    <col min="13327" max="13568" width="8.875" style="31"/>
    <col min="13569" max="13570" width="3.75" style="31" customWidth="1"/>
    <col min="13571" max="13571" width="29.625" style="31" customWidth="1"/>
    <col min="13572" max="13572" width="2.75" style="31" customWidth="1"/>
    <col min="13573" max="13573" width="19.75" style="31" customWidth="1"/>
    <col min="13574" max="13574" width="2.75" style="31" customWidth="1"/>
    <col min="13575" max="13575" width="17" style="31" customWidth="1"/>
    <col min="13576" max="13576" width="3.125" style="31" customWidth="1"/>
    <col min="13577" max="13577" width="6.75" style="31" customWidth="1"/>
    <col min="13578" max="13578" width="3.125" style="31" customWidth="1"/>
    <col min="13579" max="13579" width="15.875" style="31" bestFit="1" customWidth="1"/>
    <col min="13580" max="13580" width="3.125" style="31" customWidth="1"/>
    <col min="13581" max="13581" width="5" style="31" customWidth="1"/>
    <col min="13582" max="13582" width="14.75" style="31" customWidth="1"/>
    <col min="13583" max="13824" width="8.875" style="31"/>
    <col min="13825" max="13826" width="3.75" style="31" customWidth="1"/>
    <col min="13827" max="13827" width="29.625" style="31" customWidth="1"/>
    <col min="13828" max="13828" width="2.75" style="31" customWidth="1"/>
    <col min="13829" max="13829" width="19.75" style="31" customWidth="1"/>
    <col min="13830" max="13830" width="2.75" style="31" customWidth="1"/>
    <col min="13831" max="13831" width="17" style="31" customWidth="1"/>
    <col min="13832" max="13832" width="3.125" style="31" customWidth="1"/>
    <col min="13833" max="13833" width="6.75" style="31" customWidth="1"/>
    <col min="13834" max="13834" width="3.125" style="31" customWidth="1"/>
    <col min="13835" max="13835" width="15.875" style="31" bestFit="1" customWidth="1"/>
    <col min="13836" max="13836" width="3.125" style="31" customWidth="1"/>
    <col min="13837" max="13837" width="5" style="31" customWidth="1"/>
    <col min="13838" max="13838" width="14.75" style="31" customWidth="1"/>
    <col min="13839" max="14080" width="8.875" style="31"/>
    <col min="14081" max="14082" width="3.75" style="31" customWidth="1"/>
    <col min="14083" max="14083" width="29.625" style="31" customWidth="1"/>
    <col min="14084" max="14084" width="2.75" style="31" customWidth="1"/>
    <col min="14085" max="14085" width="19.75" style="31" customWidth="1"/>
    <col min="14086" max="14086" width="2.75" style="31" customWidth="1"/>
    <col min="14087" max="14087" width="17" style="31" customWidth="1"/>
    <col min="14088" max="14088" width="3.125" style="31" customWidth="1"/>
    <col min="14089" max="14089" width="6.75" style="31" customWidth="1"/>
    <col min="14090" max="14090" width="3.125" style="31" customWidth="1"/>
    <col min="14091" max="14091" width="15.875" style="31" bestFit="1" customWidth="1"/>
    <col min="14092" max="14092" width="3.125" style="31" customWidth="1"/>
    <col min="14093" max="14093" width="5" style="31" customWidth="1"/>
    <col min="14094" max="14094" width="14.75" style="31" customWidth="1"/>
    <col min="14095" max="14336" width="8.875" style="31"/>
    <col min="14337" max="14338" width="3.75" style="31" customWidth="1"/>
    <col min="14339" max="14339" width="29.625" style="31" customWidth="1"/>
    <col min="14340" max="14340" width="2.75" style="31" customWidth="1"/>
    <col min="14341" max="14341" width="19.75" style="31" customWidth="1"/>
    <col min="14342" max="14342" width="2.75" style="31" customWidth="1"/>
    <col min="14343" max="14343" width="17" style="31" customWidth="1"/>
    <col min="14344" max="14344" width="3.125" style="31" customWidth="1"/>
    <col min="14345" max="14345" width="6.75" style="31" customWidth="1"/>
    <col min="14346" max="14346" width="3.125" style="31" customWidth="1"/>
    <col min="14347" max="14347" width="15.875" style="31" bestFit="1" customWidth="1"/>
    <col min="14348" max="14348" width="3.125" style="31" customWidth="1"/>
    <col min="14349" max="14349" width="5" style="31" customWidth="1"/>
    <col min="14350" max="14350" width="14.75" style="31" customWidth="1"/>
    <col min="14351" max="14592" width="8.875" style="31"/>
    <col min="14593" max="14594" width="3.75" style="31" customWidth="1"/>
    <col min="14595" max="14595" width="29.625" style="31" customWidth="1"/>
    <col min="14596" max="14596" width="2.75" style="31" customWidth="1"/>
    <col min="14597" max="14597" width="19.75" style="31" customWidth="1"/>
    <col min="14598" max="14598" width="2.75" style="31" customWidth="1"/>
    <col min="14599" max="14599" width="17" style="31" customWidth="1"/>
    <col min="14600" max="14600" width="3.125" style="31" customWidth="1"/>
    <col min="14601" max="14601" width="6.75" style="31" customWidth="1"/>
    <col min="14602" max="14602" width="3.125" style="31" customWidth="1"/>
    <col min="14603" max="14603" width="15.875" style="31" bestFit="1" customWidth="1"/>
    <col min="14604" max="14604" width="3.125" style="31" customWidth="1"/>
    <col min="14605" max="14605" width="5" style="31" customWidth="1"/>
    <col min="14606" max="14606" width="14.75" style="31" customWidth="1"/>
    <col min="14607" max="14848" width="8.875" style="31"/>
    <col min="14849" max="14850" width="3.75" style="31" customWidth="1"/>
    <col min="14851" max="14851" width="29.625" style="31" customWidth="1"/>
    <col min="14852" max="14852" width="2.75" style="31" customWidth="1"/>
    <col min="14853" max="14853" width="19.75" style="31" customWidth="1"/>
    <col min="14854" max="14854" width="2.75" style="31" customWidth="1"/>
    <col min="14855" max="14855" width="17" style="31" customWidth="1"/>
    <col min="14856" max="14856" width="3.125" style="31" customWidth="1"/>
    <col min="14857" max="14857" width="6.75" style="31" customWidth="1"/>
    <col min="14858" max="14858" width="3.125" style="31" customWidth="1"/>
    <col min="14859" max="14859" width="15.875" style="31" bestFit="1" customWidth="1"/>
    <col min="14860" max="14860" width="3.125" style="31" customWidth="1"/>
    <col min="14861" max="14861" width="5" style="31" customWidth="1"/>
    <col min="14862" max="14862" width="14.75" style="31" customWidth="1"/>
    <col min="14863" max="15104" width="8.875" style="31"/>
    <col min="15105" max="15106" width="3.75" style="31" customWidth="1"/>
    <col min="15107" max="15107" width="29.625" style="31" customWidth="1"/>
    <col min="15108" max="15108" width="2.75" style="31" customWidth="1"/>
    <col min="15109" max="15109" width="19.75" style="31" customWidth="1"/>
    <col min="15110" max="15110" width="2.75" style="31" customWidth="1"/>
    <col min="15111" max="15111" width="17" style="31" customWidth="1"/>
    <col min="15112" max="15112" width="3.125" style="31" customWidth="1"/>
    <col min="15113" max="15113" width="6.75" style="31" customWidth="1"/>
    <col min="15114" max="15114" width="3.125" style="31" customWidth="1"/>
    <col min="15115" max="15115" width="15.875" style="31" bestFit="1" customWidth="1"/>
    <col min="15116" max="15116" width="3.125" style="31" customWidth="1"/>
    <col min="15117" max="15117" width="5" style="31" customWidth="1"/>
    <col min="15118" max="15118" width="14.75" style="31" customWidth="1"/>
    <col min="15119" max="15360" width="8.875" style="31"/>
    <col min="15361" max="15362" width="3.75" style="31" customWidth="1"/>
    <col min="15363" max="15363" width="29.625" style="31" customWidth="1"/>
    <col min="15364" max="15364" width="2.75" style="31" customWidth="1"/>
    <col min="15365" max="15365" width="19.75" style="31" customWidth="1"/>
    <col min="15366" max="15366" width="2.75" style="31" customWidth="1"/>
    <col min="15367" max="15367" width="17" style="31" customWidth="1"/>
    <col min="15368" max="15368" width="3.125" style="31" customWidth="1"/>
    <col min="15369" max="15369" width="6.75" style="31" customWidth="1"/>
    <col min="15370" max="15370" width="3.125" style="31" customWidth="1"/>
    <col min="15371" max="15371" width="15.875" style="31" bestFit="1" customWidth="1"/>
    <col min="15372" max="15372" width="3.125" style="31" customWidth="1"/>
    <col min="15373" max="15373" width="5" style="31" customWidth="1"/>
    <col min="15374" max="15374" width="14.75" style="31" customWidth="1"/>
    <col min="15375" max="15616" width="8.875" style="31"/>
    <col min="15617" max="15618" width="3.75" style="31" customWidth="1"/>
    <col min="15619" max="15619" width="29.625" style="31" customWidth="1"/>
    <col min="15620" max="15620" width="2.75" style="31" customWidth="1"/>
    <col min="15621" max="15621" width="19.75" style="31" customWidth="1"/>
    <col min="15622" max="15622" width="2.75" style="31" customWidth="1"/>
    <col min="15623" max="15623" width="17" style="31" customWidth="1"/>
    <col min="15624" max="15624" width="3.125" style="31" customWidth="1"/>
    <col min="15625" max="15625" width="6.75" style="31" customWidth="1"/>
    <col min="15626" max="15626" width="3.125" style="31" customWidth="1"/>
    <col min="15627" max="15627" width="15.875" style="31" bestFit="1" customWidth="1"/>
    <col min="15628" max="15628" width="3.125" style="31" customWidth="1"/>
    <col min="15629" max="15629" width="5" style="31" customWidth="1"/>
    <col min="15630" max="15630" width="14.75" style="31" customWidth="1"/>
    <col min="15631" max="15872" width="8.875" style="31"/>
    <col min="15873" max="15874" width="3.75" style="31" customWidth="1"/>
    <col min="15875" max="15875" width="29.625" style="31" customWidth="1"/>
    <col min="15876" max="15876" width="2.75" style="31" customWidth="1"/>
    <col min="15877" max="15877" width="19.75" style="31" customWidth="1"/>
    <col min="15878" max="15878" width="2.75" style="31" customWidth="1"/>
    <col min="15879" max="15879" width="17" style="31" customWidth="1"/>
    <col min="15880" max="15880" width="3.125" style="31" customWidth="1"/>
    <col min="15881" max="15881" width="6.75" style="31" customWidth="1"/>
    <col min="15882" max="15882" width="3.125" style="31" customWidth="1"/>
    <col min="15883" max="15883" width="15.875" style="31" bestFit="1" customWidth="1"/>
    <col min="15884" max="15884" width="3.125" style="31" customWidth="1"/>
    <col min="15885" max="15885" width="5" style="31" customWidth="1"/>
    <col min="15886" max="15886" width="14.75" style="31" customWidth="1"/>
    <col min="15887" max="16128" width="8.875" style="31"/>
    <col min="16129" max="16130" width="3.75" style="31" customWidth="1"/>
    <col min="16131" max="16131" width="29.625" style="31" customWidth="1"/>
    <col min="16132" max="16132" width="2.75" style="31" customWidth="1"/>
    <col min="16133" max="16133" width="19.75" style="31" customWidth="1"/>
    <col min="16134" max="16134" width="2.75" style="31" customWidth="1"/>
    <col min="16135" max="16135" width="17" style="31" customWidth="1"/>
    <col min="16136" max="16136" width="3.125" style="31" customWidth="1"/>
    <col min="16137" max="16137" width="6.75" style="31" customWidth="1"/>
    <col min="16138" max="16138" width="3.125" style="31" customWidth="1"/>
    <col min="16139" max="16139" width="15.875" style="31" bestFit="1" customWidth="1"/>
    <col min="16140" max="16140" width="3.125" style="31" customWidth="1"/>
    <col min="16141" max="16141" width="5" style="31" customWidth="1"/>
    <col min="16142" max="16142" width="14.75" style="31" customWidth="1"/>
    <col min="16143" max="16384" width="8.875" style="31"/>
  </cols>
  <sheetData>
    <row r="1" spans="1:14" ht="14.25" customHeight="1" thickBot="1">
      <c r="A1" s="30" t="e">
        <f>#REF!</f>
        <v>#REF!</v>
      </c>
      <c r="G1" s="33"/>
      <c r="H1" s="34"/>
      <c r="I1" s="34"/>
      <c r="J1" s="34"/>
      <c r="K1" s="33"/>
      <c r="L1" s="34"/>
      <c r="M1" s="34"/>
      <c r="N1" s="34"/>
    </row>
    <row r="2" spans="1:14" ht="15" customHeight="1" thickBot="1">
      <c r="A2" s="267" t="s">
        <v>3452</v>
      </c>
      <c r="B2" s="268"/>
      <c r="C2" s="269"/>
      <c r="D2" s="268" t="s">
        <v>3471</v>
      </c>
      <c r="E2" s="268"/>
      <c r="F2" s="268"/>
      <c r="G2" s="267" t="s">
        <v>3456</v>
      </c>
      <c r="H2" s="268"/>
      <c r="I2" s="268"/>
      <c r="J2" s="268"/>
      <c r="K2" s="268"/>
      <c r="L2" s="268"/>
      <c r="M2" s="269"/>
      <c r="N2" s="37" t="s">
        <v>3472</v>
      </c>
    </row>
    <row r="3" spans="1:14" ht="15" customHeight="1">
      <c r="A3" s="42"/>
      <c r="B3" s="42" t="s">
        <v>1867</v>
      </c>
      <c r="C3" s="43" t="str">
        <f>'(1)★건축원가(요율조정은이곳에서)★'!C3</f>
        <v>직      접         재      료      비</v>
      </c>
      <c r="D3" s="194"/>
      <c r="E3" s="140"/>
      <c r="F3" s="195"/>
      <c r="G3" s="142"/>
      <c r="H3" s="48"/>
      <c r="I3" s="49"/>
      <c r="J3" s="48"/>
      <c r="K3" s="50"/>
      <c r="L3" s="48"/>
      <c r="M3" s="143"/>
      <c r="N3" s="196"/>
    </row>
    <row r="4" spans="1:14" ht="15" customHeight="1">
      <c r="A4" s="52"/>
      <c r="B4" s="52" t="s">
        <v>3458</v>
      </c>
      <c r="C4" s="53" t="str">
        <f>'(1)★건축원가(요율조정은이곳에서)★'!C4</f>
        <v>간      접         재      료      비</v>
      </c>
      <c r="D4" s="151"/>
      <c r="E4" s="147"/>
      <c r="F4" s="147"/>
      <c r="G4" s="149"/>
      <c r="H4" s="58"/>
      <c r="I4" s="59"/>
      <c r="J4" s="58"/>
      <c r="K4" s="60"/>
      <c r="L4" s="58"/>
      <c r="M4" s="150"/>
      <c r="N4" s="197"/>
    </row>
    <row r="5" spans="1:14" ht="15" customHeight="1">
      <c r="A5" s="52"/>
      <c r="B5" s="52" t="s">
        <v>3459</v>
      </c>
      <c r="C5" s="53" t="str">
        <f>'(1)★건축원가(요율조정은이곳에서)★'!C5</f>
        <v>작  업  설  ,  부  산  물  등 (△)</v>
      </c>
      <c r="D5" s="151"/>
      <c r="E5" s="147"/>
      <c r="F5" s="147"/>
      <c r="G5" s="149"/>
      <c r="H5" s="58"/>
      <c r="I5" s="59"/>
      <c r="J5" s="58"/>
      <c r="K5" s="60"/>
      <c r="L5" s="58"/>
      <c r="M5" s="150"/>
      <c r="N5" s="197"/>
    </row>
    <row r="6" spans="1:14" ht="15" customHeight="1" thickBot="1">
      <c r="A6" s="52" t="s">
        <v>3460</v>
      </c>
      <c r="B6" s="62"/>
      <c r="C6" s="63" t="str">
        <f>'(1)★건축원가(요율조정은이곳에서)★'!C6</f>
        <v>[ 소                          계 ]</v>
      </c>
      <c r="D6" s="153"/>
      <c r="E6" s="155">
        <f>E3+E4-E5</f>
        <v>0</v>
      </c>
      <c r="F6" s="155"/>
      <c r="G6" s="157"/>
      <c r="H6" s="68"/>
      <c r="I6" s="69"/>
      <c r="J6" s="68"/>
      <c r="K6" s="70"/>
      <c r="L6" s="68"/>
      <c r="M6" s="158"/>
      <c r="N6" s="198"/>
    </row>
    <row r="7" spans="1:14" ht="15" customHeight="1">
      <c r="A7" s="52"/>
      <c r="B7" s="52" t="s">
        <v>3461</v>
      </c>
      <c r="C7" s="199" t="str">
        <f>'(1)★건축원가(요율조정은이곳에서)★'!C7</f>
        <v>직      접         노      무      비</v>
      </c>
      <c r="D7" s="200"/>
      <c r="E7" s="201"/>
      <c r="F7" s="202"/>
      <c r="G7" s="203"/>
      <c r="H7" s="204"/>
      <c r="I7" s="205"/>
      <c r="J7" s="204"/>
      <c r="K7" s="206"/>
      <c r="L7" s="204"/>
      <c r="M7" s="207"/>
      <c r="N7" s="208"/>
    </row>
    <row r="8" spans="1:14" ht="15" customHeight="1">
      <c r="A8" s="52"/>
      <c r="B8" s="52" t="s">
        <v>3462</v>
      </c>
      <c r="C8" s="53" t="str">
        <f>'(1)★건축원가(요율조정은이곳에서)★'!C8</f>
        <v>간      접         노      무      비</v>
      </c>
      <c r="D8" s="151"/>
      <c r="E8" s="147"/>
      <c r="F8" s="147"/>
      <c r="G8" s="209" t="str">
        <f>'(1)★건축원가(요율조정은이곳에서)★'!G8</f>
        <v>직접노무비</v>
      </c>
      <c r="H8" s="75" t="str">
        <f>'(1)★건축원가(요율조정은이곳에서)★'!H8</f>
        <v>×</v>
      </c>
      <c r="I8" s="76">
        <v>0.15</v>
      </c>
      <c r="J8" s="77"/>
      <c r="K8" s="60"/>
      <c r="L8" s="77"/>
      <c r="M8" s="160"/>
      <c r="N8" s="197"/>
    </row>
    <row r="9" spans="1:14" ht="15" customHeight="1" thickBot="1">
      <c r="A9" s="52" t="s">
        <v>3537</v>
      </c>
      <c r="B9" s="52" t="s">
        <v>3459</v>
      </c>
      <c r="C9" s="210" t="str">
        <f>'(1)★건축원가(요율조정은이곳에서)★'!C9</f>
        <v>[ 소                          계 ]</v>
      </c>
      <c r="D9" s="211"/>
      <c r="E9" s="212"/>
      <c r="F9" s="212"/>
      <c r="G9" s="213"/>
      <c r="H9" s="214"/>
      <c r="I9" s="215"/>
      <c r="J9" s="216"/>
      <c r="K9" s="217"/>
      <c r="L9" s="216"/>
      <c r="M9" s="218"/>
      <c r="N9" s="219"/>
    </row>
    <row r="10" spans="1:14" ht="15.75" customHeight="1">
      <c r="A10" s="52"/>
      <c r="B10" s="42"/>
      <c r="C10" s="43" t="str">
        <f>'(1)★건축원가(요율조정은이곳에서)★'!C10</f>
        <v>산          출          경          비</v>
      </c>
      <c r="D10" s="194"/>
      <c r="E10" s="140"/>
      <c r="F10" s="195"/>
      <c r="G10" s="220"/>
      <c r="H10" s="82"/>
      <c r="I10" s="83"/>
      <c r="J10" s="48"/>
      <c r="K10" s="73"/>
      <c r="L10" s="48"/>
      <c r="M10" s="143"/>
      <c r="N10" s="196"/>
    </row>
    <row r="11" spans="1:14" ht="15.75" customHeight="1">
      <c r="A11" s="52"/>
      <c r="B11" s="52"/>
      <c r="C11" s="53" t="str">
        <f>'(1)★건축원가(요율조정은이곳에서)★'!C11</f>
        <v>운                반                비</v>
      </c>
      <c r="D11" s="151"/>
      <c r="E11" s="164">
        <v>0</v>
      </c>
      <c r="F11" s="147"/>
      <c r="G11" s="209"/>
      <c r="H11" s="75"/>
      <c r="I11" s="85"/>
      <c r="J11" s="58"/>
      <c r="K11" s="86"/>
      <c r="L11" s="58"/>
      <c r="M11" s="150"/>
      <c r="N11" s="197"/>
    </row>
    <row r="12" spans="1:14" ht="15.75" customHeight="1">
      <c r="A12" s="52" t="s">
        <v>3538</v>
      </c>
      <c r="B12" s="52" t="str">
        <f>'(1)★건축원가(요율조정은이곳에서)★'!B12</f>
        <v>경</v>
      </c>
      <c r="C12" s="53" t="str">
        <f>'(1)★건축원가(요율조정은이곳에서)★'!C12</f>
        <v>산      재         보      험      료</v>
      </c>
      <c r="D12" s="151"/>
      <c r="E12" s="147">
        <f>TRUNC(E9*I12)</f>
        <v>0</v>
      </c>
      <c r="F12" s="147"/>
      <c r="G12" s="209" t="str">
        <f>'(1)★건축원가(요율조정은이곳에서)★'!G12</f>
        <v>노무비</v>
      </c>
      <c r="H12" s="75" t="str">
        <f>'(1)★건축원가(요율조정은이곳에서)★'!H12</f>
        <v>×</v>
      </c>
      <c r="I12" s="85">
        <v>3.56E-2</v>
      </c>
      <c r="J12" s="77"/>
      <c r="K12" s="86"/>
      <c r="L12" s="77"/>
      <c r="M12" s="160"/>
      <c r="N12" s="197"/>
    </row>
    <row r="13" spans="1:14" ht="15.75" customHeight="1">
      <c r="A13" s="52"/>
      <c r="B13" s="52"/>
      <c r="C13" s="53" t="str">
        <f>'(1)★건축원가(요율조정은이곳에서)★'!C13</f>
        <v>고      용         보      험      료</v>
      </c>
      <c r="D13" s="151"/>
      <c r="E13" s="147">
        <f>TRUNC(E9*I13)</f>
        <v>0</v>
      </c>
      <c r="F13" s="147"/>
      <c r="G13" s="209" t="str">
        <f>'(1)★건축원가(요율조정은이곳에서)★'!G13</f>
        <v>노무비</v>
      </c>
      <c r="H13" s="75" t="str">
        <f>'(1)★건축원가(요율조정은이곳에서)★'!H13</f>
        <v>×</v>
      </c>
      <c r="I13" s="85">
        <f>'(1)★건축원가(요율조정은이곳에서)★'!I13</f>
        <v>1.01E-2</v>
      </c>
      <c r="J13" s="77"/>
      <c r="K13" s="86"/>
      <c r="L13" s="77"/>
      <c r="M13" s="160"/>
      <c r="N13" s="197"/>
    </row>
    <row r="14" spans="1:14" ht="15.75" customHeight="1">
      <c r="A14" s="52"/>
      <c r="B14" s="52"/>
      <c r="C14" s="53" t="str">
        <f>'(1)★건축원가(요율조정은이곳에서)★'!C14</f>
        <v>건      강         보      험      료</v>
      </c>
      <c r="D14" s="151"/>
      <c r="E14" s="147">
        <f>TRUNC(E7*I14)</f>
        <v>0</v>
      </c>
      <c r="F14" s="147"/>
      <c r="G14" s="209" t="str">
        <f>'(1)★건축원가(요율조정은이곳에서)★'!G14</f>
        <v>직접노무비</v>
      </c>
      <c r="H14" s="75" t="str">
        <f>'(1)★건축원가(요율조정은이곳에서)★'!H14</f>
        <v>×</v>
      </c>
      <c r="I14" s="94">
        <f>'(1)★건축원가(요율조정은이곳에서)★'!I14</f>
        <v>3.5450000000000002E-2</v>
      </c>
      <c r="J14" s="77"/>
      <c r="K14" s="86"/>
      <c r="L14" s="77"/>
      <c r="M14" s="160"/>
      <c r="N14" s="197"/>
    </row>
    <row r="15" spans="1:14" ht="15.75" customHeight="1">
      <c r="A15" s="52" t="s">
        <v>3491</v>
      </c>
      <c r="B15" s="52"/>
      <c r="C15" s="53" t="str">
        <f>'(1)★건축원가(요율조정은이곳에서)★'!C15</f>
        <v>연      금         보      험      료</v>
      </c>
      <c r="D15" s="151"/>
      <c r="E15" s="147">
        <f>TRUNC(E7*I15)</f>
        <v>0</v>
      </c>
      <c r="F15" s="147"/>
      <c r="G15" s="209" t="str">
        <f>'(1)★건축원가(요율조정은이곳에서)★'!G15</f>
        <v>직접노무비</v>
      </c>
      <c r="H15" s="75" t="str">
        <f>'(1)★건축원가(요율조정은이곳에서)★'!H15</f>
        <v>×</v>
      </c>
      <c r="I15" s="85">
        <f>'(1)★건축원가(요율조정은이곳에서)★'!I15</f>
        <v>4.4999999999999998E-2</v>
      </c>
      <c r="J15" s="77"/>
      <c r="K15" s="86"/>
      <c r="L15" s="77"/>
      <c r="M15" s="160"/>
      <c r="N15" s="197"/>
    </row>
    <row r="16" spans="1:14" ht="15.75" customHeight="1">
      <c r="A16" s="52"/>
      <c r="B16" s="52"/>
      <c r="C16" s="53" t="str">
        <f>'(1)★건축원가(요율조정은이곳에서)★'!C16</f>
        <v>노   인  장  기  요  양  보  험  료</v>
      </c>
      <c r="D16" s="151"/>
      <c r="E16" s="147">
        <f>TRUNC(E14*I16)</f>
        <v>0</v>
      </c>
      <c r="F16" s="147"/>
      <c r="G16" s="209" t="str">
        <f>'(1)★건축원가(요율조정은이곳에서)★'!G16</f>
        <v>건강보험료</v>
      </c>
      <c r="H16" s="75" t="str">
        <f>'(1)★건축원가(요율조정은이곳에서)★'!H16</f>
        <v>×</v>
      </c>
      <c r="I16" s="85">
        <f>'(1)★건축원가(요율조정은이곳에서)★'!I16</f>
        <v>0.1295</v>
      </c>
      <c r="J16" s="77"/>
      <c r="K16" s="86"/>
      <c r="L16" s="77"/>
      <c r="M16" s="160"/>
      <c r="N16" s="197"/>
    </row>
    <row r="17" spans="1:14" ht="15.75" customHeight="1">
      <c r="A17" s="52"/>
      <c r="B17" s="52"/>
      <c r="C17" s="53" t="str">
        <f>'(1)★건축원가(요율조정은이곳에서)★'!C17</f>
        <v>퇴   직     공   제     부   금   비</v>
      </c>
      <c r="D17" s="151"/>
      <c r="E17" s="147">
        <f>TRUNC(E7*I17)</f>
        <v>0</v>
      </c>
      <c r="F17" s="147"/>
      <c r="G17" s="209" t="str">
        <f>'(1)★건축원가(요율조정은이곳에서)★'!G17</f>
        <v>직접노무비</v>
      </c>
      <c r="H17" s="75" t="str">
        <f>'(1)★건축원가(요율조정은이곳에서)★'!H17</f>
        <v>×</v>
      </c>
      <c r="I17" s="85">
        <f>'(1)★건축원가(요율조정은이곳에서)★'!I17</f>
        <v>2.3E-2</v>
      </c>
      <c r="J17" s="77"/>
      <c r="K17" s="86"/>
      <c r="L17" s="77"/>
      <c r="M17" s="160"/>
      <c r="N17" s="197"/>
    </row>
    <row r="18" spans="1:14" ht="15.75" customHeight="1">
      <c r="A18" s="52"/>
      <c r="B18" s="52"/>
      <c r="C18" s="53" t="str">
        <f>'(1)★건축원가(요율조정은이곳에서)★'!C18</f>
        <v>산  업  안  전  보  건  관  리  비</v>
      </c>
      <c r="D18" s="151"/>
      <c r="E18" s="147">
        <f>TRUNC((E6+E7+E30+N18)*I18)+K18</f>
        <v>0</v>
      </c>
      <c r="F18" s="147"/>
      <c r="G18" s="209" t="str">
        <f>'(1)★건축원가(요율조정은이곳에서)★'!G18</f>
        <v>(재+직노+사급+관급)</v>
      </c>
      <c r="H18" s="75" t="str">
        <f>'(1)★건축원가(요율조정은이곳에서)★'!H18</f>
        <v>×</v>
      </c>
      <c r="I18" s="85">
        <v>3.1099999999999999E-2</v>
      </c>
      <c r="J18" s="164"/>
      <c r="K18" s="84"/>
      <c r="L18" s="75"/>
      <c r="M18" s="165"/>
      <c r="N18" s="221">
        <f>E35/1.1</f>
        <v>0</v>
      </c>
    </row>
    <row r="19" spans="1:14" ht="15.75" customHeight="1">
      <c r="A19" s="52"/>
      <c r="B19" s="52"/>
      <c r="C19" s="53" t="s">
        <v>3500</v>
      </c>
      <c r="D19" s="222"/>
      <c r="E19" s="147"/>
      <c r="F19" s="147"/>
      <c r="G19" s="209"/>
      <c r="H19" s="75" t="str">
        <f>'(1)★건축원가(요율조정은이곳에서)★'!H19</f>
        <v>×</v>
      </c>
      <c r="I19" s="85"/>
      <c r="J19" s="164"/>
      <c r="K19" s="84"/>
      <c r="L19" s="75"/>
      <c r="M19" s="165"/>
      <c r="N19" s="221"/>
    </row>
    <row r="20" spans="1:14" ht="15.75" customHeight="1">
      <c r="A20" s="52"/>
      <c r="B20" s="52"/>
      <c r="C20" s="53" t="s">
        <v>3501</v>
      </c>
      <c r="D20" s="222"/>
      <c r="E20" s="147"/>
      <c r="F20" s="147"/>
      <c r="G20" s="209"/>
      <c r="H20" s="75" t="str">
        <f>'(1)★건축원가(요율조정은이곳에서)★'!H20</f>
        <v>×</v>
      </c>
      <c r="I20" s="85"/>
      <c r="J20" s="164"/>
      <c r="K20" s="84"/>
      <c r="L20" s="75"/>
      <c r="M20" s="165"/>
      <c r="N20" s="221"/>
    </row>
    <row r="21" spans="1:14" ht="15.75" customHeight="1">
      <c r="A21" s="52" t="s">
        <v>3502</v>
      </c>
      <c r="B21" s="52" t="str">
        <f>'(1)★건축원가(요율조정은이곳에서)★'!B21</f>
        <v>비</v>
      </c>
      <c r="C21" s="53" t="str">
        <f>'(1)★건축원가(요율조정은이곳에서)★'!C21</f>
        <v>기          타          경          비</v>
      </c>
      <c r="D21" s="151"/>
      <c r="E21" s="147">
        <f>TRUNC((E6+E9)*I21)</f>
        <v>0</v>
      </c>
      <c r="F21" s="147"/>
      <c r="G21" s="209" t="str">
        <f>'(1)★건축원가(요율조정은이곳에서)★'!G21</f>
        <v>(재료비+노무비)</v>
      </c>
      <c r="H21" s="75" t="str">
        <f>'(1)★건축원가(요율조정은이곳에서)★'!H21</f>
        <v>×</v>
      </c>
      <c r="I21" s="85">
        <v>4.5999999999999999E-2</v>
      </c>
      <c r="J21" s="164"/>
      <c r="K21" s="84"/>
      <c r="L21" s="77"/>
      <c r="M21" s="160"/>
      <c r="N21" s="197"/>
    </row>
    <row r="22" spans="1:14" ht="15.75" customHeight="1">
      <c r="A22" s="52"/>
      <c r="B22" s="52"/>
      <c r="C22" s="53" t="str">
        <f>'(1)★건축원가(요율조정은이곳에서)★'!C22</f>
        <v>환      경         보      전      비</v>
      </c>
      <c r="D22" s="151"/>
      <c r="E22" s="147">
        <f>TRUNC((E6+E7+E10)*I22)</f>
        <v>0</v>
      </c>
      <c r="F22" s="147"/>
      <c r="G22" s="209" t="str">
        <f>'(1)★건축원가(요율조정은이곳에서)★'!G22</f>
        <v>(재+직노+기계경비)</v>
      </c>
      <c r="H22" s="75" t="str">
        <f>'(1)★건축원가(요율조정은이곳에서)★'!H22</f>
        <v>×</v>
      </c>
      <c r="I22" s="85">
        <f>'(1)★건축원가(요율조정은이곳에서)★'!I22</f>
        <v>5.0000000000000001E-3</v>
      </c>
      <c r="J22" s="164"/>
      <c r="K22" s="84"/>
      <c r="L22" s="77"/>
      <c r="M22" s="160"/>
      <c r="N22" s="197"/>
    </row>
    <row r="23" spans="1:14" ht="15.75" customHeight="1">
      <c r="A23" s="52"/>
      <c r="B23" s="52"/>
      <c r="C23" s="53" t="str">
        <f>'(1)★건축원가(요율조정은이곳에서)★'!C23</f>
        <v>공  사  이  행  보  증  수  수  료</v>
      </c>
      <c r="D23" s="151"/>
      <c r="E23" s="147">
        <f>TRUNC(((E6+E7+E10)*I23+K23)*M23)</f>
        <v>0</v>
      </c>
      <c r="F23" s="147"/>
      <c r="G23" s="209" t="str">
        <f>'(1)★건축원가(요율조정은이곳에서)★'!G23</f>
        <v>[(재+직노+기계경비)</v>
      </c>
      <c r="H23" s="75" t="str">
        <f>'(1)★건축원가(요율조정은이곳에서)★'!H23</f>
        <v>×</v>
      </c>
      <c r="I23" s="85">
        <f>'(1)★건축원가(요율조정은이곳에서)★'!I23</f>
        <v>0</v>
      </c>
      <c r="J23" s="164"/>
      <c r="K23" s="168">
        <v>4300000</v>
      </c>
      <c r="L23" s="75" t="str">
        <f>'(1)★건축원가(요율조정은이곳에서)★'!L23</f>
        <v>×</v>
      </c>
      <c r="M23" s="29"/>
      <c r="N23" s="197"/>
    </row>
    <row r="24" spans="1:14" ht="15" customHeight="1">
      <c r="A24" s="52"/>
      <c r="B24" s="52"/>
      <c r="C24" s="223" t="str">
        <f>'(1)★건축원가(요율조정은이곳에서)★'!C24</f>
        <v>건설하도급대금지급보증서발급수수료</v>
      </c>
      <c r="D24" s="151"/>
      <c r="E24" s="147">
        <f>TRUNC((E6+E7+E10)*I24)</f>
        <v>0</v>
      </c>
      <c r="F24" s="147"/>
      <c r="G24" s="209" t="str">
        <f>'(1)★건축원가(요율조정은이곳에서)★'!G24</f>
        <v>(재+직노+기계경비)</v>
      </c>
      <c r="H24" s="75" t="str">
        <f>'(1)★건축원가(요율조정은이곳에서)★'!H24</f>
        <v>×</v>
      </c>
      <c r="I24" s="94">
        <f>'(1)★건축원가(요율조정은이곳에서)★'!I24</f>
        <v>8.0999999999999996E-4</v>
      </c>
      <c r="J24" s="58"/>
      <c r="K24" s="86"/>
      <c r="L24" s="58"/>
      <c r="M24" s="150"/>
      <c r="N24" s="197"/>
    </row>
    <row r="25" spans="1:14" ht="15" customHeight="1">
      <c r="A25" s="52"/>
      <c r="B25" s="52"/>
      <c r="C25" s="223" t="str">
        <f>'(1)★건축원가(요율조정은이곳에서)★'!C25</f>
        <v>건설기계대여대금지급보증서발급수수료</v>
      </c>
      <c r="D25" s="151"/>
      <c r="E25" s="147">
        <f>TRUNC((E6+E7+E10)*I25)</f>
        <v>0</v>
      </c>
      <c r="F25" s="147"/>
      <c r="G25" s="209" t="str">
        <f>'(1)★건축원가(요율조정은이곳에서)★'!G25</f>
        <v>(재+직노+기계경비)</v>
      </c>
      <c r="H25" s="75" t="str">
        <f>'(1)★건축원가(요율조정은이곳에서)★'!H25</f>
        <v>×</v>
      </c>
      <c r="I25" s="85">
        <f>'(1)★건축원가(요율조정은이곳에서)★'!I25</f>
        <v>6.9999999999999999E-4</v>
      </c>
      <c r="J25" s="58"/>
      <c r="K25" s="86"/>
      <c r="L25" s="58"/>
      <c r="M25" s="150"/>
      <c r="N25" s="197"/>
    </row>
    <row r="26" spans="1:14" ht="15.75" customHeight="1">
      <c r="A26" s="52"/>
      <c r="B26" s="52"/>
      <c r="C26" s="199" t="str">
        <f>'(1)★건축원가(요율조정은이곳에서)★'!C26</f>
        <v>[ 소                          계 ]</v>
      </c>
      <c r="D26" s="200"/>
      <c r="E26" s="147">
        <f>SUM(E10:E25)</f>
        <v>0</v>
      </c>
      <c r="F26" s="202"/>
      <c r="G26" s="224"/>
      <c r="H26" s="225"/>
      <c r="I26" s="226"/>
      <c r="J26" s="227"/>
      <c r="K26" s="228"/>
      <c r="L26" s="227"/>
      <c r="M26" s="229"/>
      <c r="N26" s="230"/>
    </row>
    <row r="27" spans="1:14" ht="15" customHeight="1" thickBot="1">
      <c r="A27" s="101"/>
      <c r="B27" s="279" t="str">
        <f>'(1)★건축원가(요율조정은이곳에서)★'!B27:C27</f>
        <v>계</v>
      </c>
      <c r="C27" s="280"/>
      <c r="D27" s="231"/>
      <c r="E27" s="232">
        <f>E6+E9+E26</f>
        <v>0</v>
      </c>
      <c r="F27" s="232"/>
      <c r="G27" s="233"/>
      <c r="H27" s="234"/>
      <c r="I27" s="235"/>
      <c r="J27" s="236"/>
      <c r="K27" s="237"/>
      <c r="L27" s="236"/>
      <c r="M27" s="238"/>
      <c r="N27" s="239"/>
    </row>
    <row r="28" spans="1:14" ht="15" customHeight="1" thickBot="1">
      <c r="A28" s="264" t="str">
        <f>'(1)★건축원가(요율조정은이곳에서)★'!A28:C28</f>
        <v>일        반         관        리        비</v>
      </c>
      <c r="B28" s="265"/>
      <c r="C28" s="266"/>
      <c r="D28" s="36"/>
      <c r="E28" s="173">
        <f>TRUNC(E27*I28)</f>
        <v>0</v>
      </c>
      <c r="F28" s="173"/>
      <c r="G28" s="240" t="str">
        <f>'(1)★건축원가(요율조정은이곳에서)★'!G28</f>
        <v>계</v>
      </c>
      <c r="H28" s="115" t="str">
        <f>'(1)★건축원가(요율조정은이곳에서)★'!H28</f>
        <v>×</v>
      </c>
      <c r="I28" s="116">
        <v>0.08</v>
      </c>
      <c r="J28" s="117"/>
      <c r="K28" s="118"/>
      <c r="L28" s="117"/>
      <c r="M28" s="178"/>
      <c r="N28" s="241"/>
    </row>
    <row r="29" spans="1:14" ht="15" customHeight="1" thickBot="1">
      <c r="A29" s="264" t="str">
        <f>'(1)★건축원가(요율조정은이곳에서)★'!A29:C29</f>
        <v>이                                         윤</v>
      </c>
      <c r="B29" s="265"/>
      <c r="C29" s="266"/>
      <c r="D29" s="36"/>
      <c r="E29" s="173"/>
      <c r="F29" s="173"/>
      <c r="G29" s="240" t="str">
        <f>'(1)★건축원가(요율조정은이곳에서)★'!G29</f>
        <v>(노무비+경비+일관)</v>
      </c>
      <c r="H29" s="115" t="str">
        <f>'(1)★건축원가(요율조정은이곳에서)★'!H29</f>
        <v>×</v>
      </c>
      <c r="I29" s="116">
        <f>'(1)★건축원가(요율조정은이곳에서)★'!I29</f>
        <v>0.15</v>
      </c>
      <c r="J29" s="122"/>
      <c r="K29" s="123"/>
      <c r="L29" s="122"/>
      <c r="M29" s="178"/>
      <c r="N29" s="242">
        <v>1165</v>
      </c>
    </row>
    <row r="30" spans="1:14" ht="15" customHeight="1" thickBot="1">
      <c r="A30" s="264" t="str">
        <f>'(1)★건축원가(요율조정은이곳에서)★'!A30:C30</f>
        <v>사        급         자        재        비</v>
      </c>
      <c r="B30" s="265"/>
      <c r="C30" s="266"/>
      <c r="D30" s="36"/>
      <c r="E30" s="181">
        <v>0</v>
      </c>
      <c r="F30" s="173"/>
      <c r="G30" s="240"/>
      <c r="H30" s="115"/>
      <c r="I30" s="116"/>
      <c r="J30" s="117"/>
      <c r="K30" s="125"/>
      <c r="L30" s="117"/>
      <c r="M30" s="178"/>
      <c r="N30" s="241"/>
    </row>
    <row r="31" spans="1:14" ht="15" customHeight="1" thickBot="1">
      <c r="A31" s="264" t="str">
        <f>'(1)★건축원가(요율조정은이곳에서)★'!A31:C31</f>
        <v>건 설 폐 기 물 수 집 운 반 및 수 수 료</v>
      </c>
      <c r="B31" s="265"/>
      <c r="C31" s="266"/>
      <c r="D31" s="36"/>
      <c r="E31" s="181">
        <v>0</v>
      </c>
      <c r="F31" s="173"/>
      <c r="G31" s="240"/>
      <c r="H31" s="115"/>
      <c r="I31" s="116"/>
      <c r="J31" s="117"/>
      <c r="K31" s="125"/>
      <c r="L31" s="117"/>
      <c r="M31" s="178"/>
      <c r="N31" s="241"/>
    </row>
    <row r="32" spans="1:14" ht="15" customHeight="1" thickBot="1">
      <c r="A32" s="264" t="str">
        <f>'(1)★건축원가(요율조정은이곳에서)★'!A32:C32</f>
        <v>공            급            가            액</v>
      </c>
      <c r="B32" s="265"/>
      <c r="C32" s="266"/>
      <c r="D32" s="36"/>
      <c r="E32" s="173">
        <f>SUM(E27:E31)</f>
        <v>0</v>
      </c>
      <c r="F32" s="173"/>
      <c r="G32" s="240"/>
      <c r="H32" s="115"/>
      <c r="I32" s="116"/>
      <c r="J32" s="126"/>
      <c r="K32" s="125"/>
      <c r="L32" s="126"/>
      <c r="M32" s="177"/>
      <c r="N32" s="241"/>
    </row>
    <row r="33" spans="1:14" ht="15" customHeight="1" thickBot="1">
      <c r="A33" s="264" t="str">
        <f>'(1)★건축원가(요율조정은이곳에서)★'!A33:C33</f>
        <v>부        가         가        치        세</v>
      </c>
      <c r="B33" s="265"/>
      <c r="C33" s="266"/>
      <c r="D33" s="36"/>
      <c r="E33" s="173">
        <f>TRUNC(E32*I33)</f>
        <v>0</v>
      </c>
      <c r="F33" s="173"/>
      <c r="G33" s="240" t="str">
        <f>'(1)★건축원가(요율조정은이곳에서)★'!G33</f>
        <v>공급가액</v>
      </c>
      <c r="H33" s="115" t="str">
        <f>'(1)★건축원가(요율조정은이곳에서)★'!H33</f>
        <v>×</v>
      </c>
      <c r="I33" s="127">
        <f>'(1)★건축원가(요율조정은이곳에서)★'!I33</f>
        <v>0.1</v>
      </c>
      <c r="J33" s="117"/>
      <c r="K33" s="125"/>
      <c r="L33" s="117"/>
      <c r="M33" s="178"/>
      <c r="N33" s="241"/>
    </row>
    <row r="34" spans="1:14" ht="15" customHeight="1" thickBot="1">
      <c r="A34" s="264" t="str">
        <f>'(1)★건축원가(요율조정은이곳에서)★'!A34:C34</f>
        <v>[도                     급                     액]</v>
      </c>
      <c r="B34" s="265"/>
      <c r="C34" s="266"/>
      <c r="D34" s="36"/>
      <c r="E34" s="173">
        <f>SUM(E32:E33)</f>
        <v>0</v>
      </c>
      <c r="F34" s="173"/>
      <c r="G34" s="175"/>
      <c r="H34" s="126"/>
      <c r="I34" s="129"/>
      <c r="J34" s="126"/>
      <c r="K34" s="125"/>
      <c r="L34" s="126"/>
      <c r="M34" s="177"/>
      <c r="N34" s="241"/>
    </row>
    <row r="35" spans="1:14" ht="15" customHeight="1" thickBot="1">
      <c r="A35" s="272" t="s">
        <v>3525</v>
      </c>
      <c r="B35" s="273"/>
      <c r="C35" s="112" t="str">
        <f>'(1)★건축원가(요율조정은이곳에서)★'!C35</f>
        <v>도급자 설치분</v>
      </c>
      <c r="D35" s="36"/>
      <c r="E35" s="181">
        <v>0</v>
      </c>
      <c r="F35" s="173"/>
      <c r="G35" s="175"/>
      <c r="H35" s="126"/>
      <c r="I35" s="129"/>
      <c r="J35" s="126"/>
      <c r="K35" s="125"/>
      <c r="L35" s="126"/>
      <c r="M35" s="177"/>
      <c r="N35" s="241"/>
    </row>
    <row r="36" spans="1:14" ht="15" customHeight="1" thickBot="1">
      <c r="A36" s="272"/>
      <c r="B36" s="273"/>
      <c r="C36" s="112" t="str">
        <f>'(1)★건축원가(요율조정은이곳에서)★'!C36</f>
        <v>관급자 설치분</v>
      </c>
      <c r="D36" s="36"/>
      <c r="E36" s="181">
        <v>22151214</v>
      </c>
      <c r="F36" s="173"/>
      <c r="G36" s="175"/>
      <c r="H36" s="126"/>
      <c r="I36" s="129"/>
      <c r="J36" s="126"/>
      <c r="K36" s="125"/>
      <c r="L36" s="126"/>
      <c r="M36" s="177"/>
      <c r="N36" s="241"/>
    </row>
    <row r="37" spans="1:14" ht="15" customHeight="1" thickBot="1">
      <c r="A37" s="272"/>
      <c r="B37" s="273"/>
      <c r="C37" s="112" t="str">
        <f>'(1)★건축원가(요율조정은이곳에서)★'!C37</f>
        <v>소    계</v>
      </c>
      <c r="D37" s="36"/>
      <c r="E37" s="173">
        <f>SUM(E35:E36)</f>
        <v>22151214</v>
      </c>
      <c r="F37" s="173"/>
      <c r="G37" s="175"/>
      <c r="H37" s="126"/>
      <c r="I37" s="129"/>
      <c r="J37" s="126"/>
      <c r="K37" s="125"/>
      <c r="L37" s="126"/>
      <c r="M37" s="177"/>
      <c r="N37" s="243"/>
    </row>
    <row r="38" spans="1:14" ht="15" hidden="1" customHeight="1" thickBot="1">
      <c r="A38" s="264" t="str">
        <f>'(1)★건축원가(요율조정은이곳에서)★'!A38:C38</f>
        <v>건 설 폐 기 물 수 집 운 반 및 수 수 료</v>
      </c>
      <c r="B38" s="265"/>
      <c r="C38" s="266"/>
      <c r="D38" s="36"/>
      <c r="E38" s="181">
        <v>0</v>
      </c>
      <c r="F38" s="173"/>
      <c r="G38" s="175"/>
      <c r="H38" s="126"/>
      <c r="I38" s="129"/>
      <c r="J38" s="126"/>
      <c r="K38" s="125"/>
      <c r="L38" s="126"/>
      <c r="M38" s="177"/>
      <c r="N38" s="243"/>
    </row>
    <row r="39" spans="1:14" ht="15" customHeight="1" thickBot="1">
      <c r="A39" s="264" t="str">
        <f>'(1)★건축원가(요율조정은이곳에서)★'!A39:C39</f>
        <v>시        설         분        담        금</v>
      </c>
      <c r="B39" s="265"/>
      <c r="C39" s="266"/>
      <c r="D39" s="36"/>
      <c r="E39" s="181">
        <v>0</v>
      </c>
      <c r="F39" s="173"/>
      <c r="G39" s="175"/>
      <c r="H39" s="126"/>
      <c r="I39" s="129"/>
      <c r="J39" s="126"/>
      <c r="K39" s="125"/>
      <c r="L39" s="126"/>
      <c r="M39" s="177"/>
      <c r="N39" s="243"/>
    </row>
    <row r="40" spans="1:14" ht="15" customHeight="1" thickBot="1">
      <c r="A40" s="264" t="str">
        <f>'(1)★건축원가(요율조정은이곳에서)★'!A40:C40</f>
        <v>[총            공            사              비]</v>
      </c>
      <c r="B40" s="265"/>
      <c r="C40" s="266"/>
      <c r="D40" s="36"/>
      <c r="E40" s="173">
        <f>E34+E37+E38+E39</f>
        <v>22151214</v>
      </c>
      <c r="F40" s="173"/>
      <c r="G40" s="175"/>
      <c r="H40" s="126"/>
      <c r="I40" s="129"/>
      <c r="J40" s="126"/>
      <c r="K40" s="125"/>
      <c r="L40" s="126"/>
      <c r="M40" s="177"/>
      <c r="N40" s="241"/>
    </row>
    <row r="41" spans="1:14" ht="16.350000000000001" customHeight="1">
      <c r="A41" s="132"/>
      <c r="B41" s="132"/>
      <c r="C41" s="132"/>
      <c r="D41" s="132"/>
      <c r="E41" s="184"/>
      <c r="F41" s="184"/>
      <c r="G41" s="133"/>
      <c r="H41" s="134"/>
      <c r="I41" s="134"/>
      <c r="J41" s="134"/>
      <c r="K41" s="135"/>
      <c r="L41" s="134"/>
      <c r="M41" s="134"/>
      <c r="N41" s="135"/>
    </row>
    <row r="42" spans="1:14" s="136" customFormat="1" ht="16.350000000000001" customHeight="1">
      <c r="A42" s="185"/>
      <c r="B42" s="185"/>
      <c r="C42" s="186" t="s">
        <v>3532</v>
      </c>
      <c r="D42" s="187"/>
      <c r="E42" s="188">
        <f>TRUNC(((E3+E7+E30)*I18+K18)*1.2)</f>
        <v>0</v>
      </c>
      <c r="F42" s="187"/>
      <c r="G42" s="189" t="s">
        <v>3533</v>
      </c>
      <c r="H42" s="190" t="s">
        <v>3480</v>
      </c>
      <c r="I42" s="191" t="s">
        <v>3534</v>
      </c>
      <c r="J42" s="190" t="s">
        <v>3480</v>
      </c>
      <c r="K42" s="192">
        <v>1.2</v>
      </c>
    </row>
    <row r="43" spans="1:14" s="136" customFormat="1" ht="16.350000000000001" customHeight="1">
      <c r="C43" s="136" t="s">
        <v>3535</v>
      </c>
    </row>
    <row r="44" spans="1:14" s="136" customFormat="1" ht="16.5" customHeight="1"/>
    <row r="45" spans="1:14" s="136" customFormat="1" ht="16.5" customHeight="1"/>
    <row r="46" spans="1:14" s="136" customFormat="1" ht="16.5" customHeight="1"/>
    <row r="47" spans="1:14" s="136" customFormat="1" ht="16.5" customHeight="1"/>
    <row r="48" spans="1:14" s="136" customFormat="1" ht="16.5" customHeight="1"/>
    <row r="49" s="136" customFormat="1" ht="16.5" customHeight="1"/>
    <row r="50" s="136" customFormat="1" ht="16.5" customHeight="1"/>
    <row r="51" s="136" customFormat="1" ht="16.5" customHeight="1"/>
    <row r="52" s="136" customFormat="1" ht="16.5" customHeight="1"/>
    <row r="53" s="136" customFormat="1" ht="16.5" customHeight="1"/>
    <row r="54" ht="16.5" customHeight="1"/>
    <row r="55" ht="16.5" customHeight="1"/>
  </sheetData>
  <mergeCells count="15">
    <mergeCell ref="A38:C38"/>
    <mergeCell ref="A39:C39"/>
    <mergeCell ref="A40:C40"/>
    <mergeCell ref="A30:C30"/>
    <mergeCell ref="A31:C31"/>
    <mergeCell ref="A32:C32"/>
    <mergeCell ref="A33:C33"/>
    <mergeCell ref="A34:C34"/>
    <mergeCell ref="A35:B37"/>
    <mergeCell ref="A29:C29"/>
    <mergeCell ref="A2:C2"/>
    <mergeCell ref="D2:F2"/>
    <mergeCell ref="G2:M2"/>
    <mergeCell ref="B27:C27"/>
    <mergeCell ref="A28:C28"/>
  </mergeCells>
  <phoneticPr fontId="3" type="noConversion"/>
  <printOptions horizontalCentered="1"/>
  <pageMargins left="0.73" right="0.34" top="0.84" bottom="0.23" header="0.56000000000000005" footer="0.19"/>
  <pageSetup paperSize="9" scale="86" fitToWidth="0" orientation="landscape" horizontalDpi="360" verticalDpi="360" r:id="rId1"/>
  <headerFooter alignWithMargins="0">
    <oddHeader>&amp;C&amp;"굴림,굵게"&amp;16공    사    원    가    계    산    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workbookViewId="0">
      <selection activeCell="F13" sqref="F13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>
      <c r="A3" s="282" t="s">
        <v>2</v>
      </c>
      <c r="B3" s="282" t="s">
        <v>3</v>
      </c>
      <c r="C3" s="282" t="s">
        <v>4</v>
      </c>
      <c r="D3" s="282" t="s">
        <v>5</v>
      </c>
      <c r="E3" s="282" t="s">
        <v>6</v>
      </c>
      <c r="F3" s="282"/>
      <c r="G3" s="282" t="s">
        <v>9</v>
      </c>
      <c r="H3" s="282"/>
      <c r="I3" s="282" t="s">
        <v>10</v>
      </c>
      <c r="J3" s="282"/>
      <c r="K3" s="282" t="s">
        <v>11</v>
      </c>
      <c r="L3" s="282"/>
      <c r="M3" s="282" t="s">
        <v>12</v>
      </c>
      <c r="N3" s="281" t="s">
        <v>13</v>
      </c>
      <c r="O3" s="281" t="s">
        <v>14</v>
      </c>
      <c r="P3" s="281" t="s">
        <v>15</v>
      </c>
      <c r="Q3" s="281" t="s">
        <v>16</v>
      </c>
      <c r="R3" s="281" t="s">
        <v>17</v>
      </c>
      <c r="S3" s="281" t="s">
        <v>18</v>
      </c>
      <c r="T3" s="281" t="s">
        <v>19</v>
      </c>
    </row>
    <row r="4" spans="1:20" ht="30" customHeight="1">
      <c r="A4" s="283"/>
      <c r="B4" s="283"/>
      <c r="C4" s="283"/>
      <c r="D4" s="283"/>
      <c r="E4" s="9" t="s">
        <v>7</v>
      </c>
      <c r="F4" s="9" t="s">
        <v>8</v>
      </c>
      <c r="G4" s="9" t="s">
        <v>7</v>
      </c>
      <c r="H4" s="9" t="s">
        <v>8</v>
      </c>
      <c r="I4" s="9" t="s">
        <v>7</v>
      </c>
      <c r="J4" s="9" t="s">
        <v>8</v>
      </c>
      <c r="K4" s="9" t="s">
        <v>7</v>
      </c>
      <c r="L4" s="9" t="s">
        <v>8</v>
      </c>
      <c r="M4" s="283"/>
      <c r="N4" s="281"/>
      <c r="O4" s="281"/>
      <c r="P4" s="281"/>
      <c r="Q4" s="281"/>
      <c r="R4" s="281"/>
      <c r="S4" s="281"/>
      <c r="T4" s="281"/>
    </row>
    <row r="5" spans="1:20" ht="30" customHeight="1">
      <c r="A5" s="10" t="s">
        <v>51</v>
      </c>
      <c r="B5" s="10" t="s">
        <v>52</v>
      </c>
      <c r="C5" s="10" t="s">
        <v>52</v>
      </c>
      <c r="D5" s="11">
        <v>1</v>
      </c>
      <c r="E5" s="12">
        <f>F6</f>
        <v>0</v>
      </c>
      <c r="F5" s="12">
        <f t="shared" ref="F5:F31" si="0">E5*D5</f>
        <v>0</v>
      </c>
      <c r="G5" s="12">
        <f>H6</f>
        <v>0</v>
      </c>
      <c r="H5" s="12">
        <f t="shared" ref="H5:H31" si="1">G5*D5</f>
        <v>0</v>
      </c>
      <c r="I5" s="12">
        <f>J6</f>
        <v>0</v>
      </c>
      <c r="J5" s="12">
        <f t="shared" ref="J5:J31" si="2">I5*D5</f>
        <v>0</v>
      </c>
      <c r="K5" s="12">
        <f t="shared" ref="K5:K31" si="3">E5+G5+I5</f>
        <v>0</v>
      </c>
      <c r="L5" s="12">
        <f t="shared" ref="L5:L31" si="4">F5+H5+J5</f>
        <v>0</v>
      </c>
      <c r="M5" s="10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>
      <c r="A6" s="10" t="s">
        <v>54</v>
      </c>
      <c r="B6" s="10" t="s">
        <v>52</v>
      </c>
      <c r="C6" s="10" t="s">
        <v>52</v>
      </c>
      <c r="D6" s="11">
        <v>1</v>
      </c>
      <c r="E6" s="12">
        <f>F7+F8+F9+F10+F11+F12+F13+F14+F15+F16+F17+F18+F19+F20+F21+F22+F23+F24+F25+F26+F27</f>
        <v>0</v>
      </c>
      <c r="F6" s="12">
        <f t="shared" si="0"/>
        <v>0</v>
      </c>
      <c r="G6" s="12">
        <f>H7+H8+H9+H10+H11+H12+H13+H14+H15+H16+H17+H18+H19+H20+H21+H22+H23+H24+H25+H26+H27</f>
        <v>0</v>
      </c>
      <c r="H6" s="12">
        <f t="shared" si="1"/>
        <v>0</v>
      </c>
      <c r="I6" s="12">
        <f>J7+J8+J9+J10+J11+J12+J13+J14+J15+J16+J17+J18+J19+J20+J21+J22+J23+J24+J25+J26+J27</f>
        <v>0</v>
      </c>
      <c r="J6" s="12">
        <f t="shared" si="2"/>
        <v>0</v>
      </c>
      <c r="K6" s="12">
        <f t="shared" si="3"/>
        <v>0</v>
      </c>
      <c r="L6" s="12">
        <f t="shared" si="4"/>
        <v>0</v>
      </c>
      <c r="M6" s="10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</row>
    <row r="7" spans="1:20" ht="30" customHeight="1">
      <c r="A7" s="10" t="s">
        <v>56</v>
      </c>
      <c r="B7" s="10" t="s">
        <v>52</v>
      </c>
      <c r="C7" s="10" t="s">
        <v>52</v>
      </c>
      <c r="D7" s="11">
        <v>1</v>
      </c>
      <c r="E7" s="12">
        <f>공종별내역서!F27</f>
        <v>0</v>
      </c>
      <c r="F7" s="12">
        <f t="shared" si="0"/>
        <v>0</v>
      </c>
      <c r="G7" s="12">
        <f>공종별내역서!H27</f>
        <v>0</v>
      </c>
      <c r="H7" s="12">
        <f t="shared" si="1"/>
        <v>0</v>
      </c>
      <c r="I7" s="12">
        <f>공종별내역서!J27</f>
        <v>0</v>
      </c>
      <c r="J7" s="12">
        <f t="shared" si="2"/>
        <v>0</v>
      </c>
      <c r="K7" s="12">
        <f t="shared" si="3"/>
        <v>0</v>
      </c>
      <c r="L7" s="12">
        <f t="shared" si="4"/>
        <v>0</v>
      </c>
      <c r="M7" s="10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</row>
    <row r="8" spans="1:20" ht="30" customHeight="1">
      <c r="A8" s="10" t="s">
        <v>72</v>
      </c>
      <c r="B8" s="10" t="s">
        <v>52</v>
      </c>
      <c r="C8" s="10" t="s">
        <v>52</v>
      </c>
      <c r="D8" s="11">
        <v>1</v>
      </c>
      <c r="E8" s="12">
        <f>공종별내역서!F51</f>
        <v>0</v>
      </c>
      <c r="F8" s="12">
        <f t="shared" si="0"/>
        <v>0</v>
      </c>
      <c r="G8" s="12">
        <f>공종별내역서!H51</f>
        <v>0</v>
      </c>
      <c r="H8" s="12">
        <f t="shared" si="1"/>
        <v>0</v>
      </c>
      <c r="I8" s="12">
        <f>공종별내역서!J51</f>
        <v>0</v>
      </c>
      <c r="J8" s="12">
        <f t="shared" si="2"/>
        <v>0</v>
      </c>
      <c r="K8" s="12">
        <f t="shared" si="3"/>
        <v>0</v>
      </c>
      <c r="L8" s="12">
        <f t="shared" si="4"/>
        <v>0</v>
      </c>
      <c r="M8" s="10" t="s">
        <v>52</v>
      </c>
      <c r="N8" s="1" t="s">
        <v>73</v>
      </c>
      <c r="O8" s="1" t="s">
        <v>52</v>
      </c>
      <c r="P8" s="1" t="s">
        <v>55</v>
      </c>
      <c r="Q8" s="1" t="s">
        <v>52</v>
      </c>
      <c r="R8">
        <v>3</v>
      </c>
      <c r="S8" s="1" t="s">
        <v>52</v>
      </c>
      <c r="T8" s="8"/>
    </row>
    <row r="9" spans="1:20" ht="30" customHeight="1">
      <c r="A9" s="10" t="s">
        <v>111</v>
      </c>
      <c r="B9" s="10" t="s">
        <v>52</v>
      </c>
      <c r="C9" s="10" t="s">
        <v>52</v>
      </c>
      <c r="D9" s="11">
        <v>1</v>
      </c>
      <c r="E9" s="12">
        <f>공종별내역서!F75</f>
        <v>0</v>
      </c>
      <c r="F9" s="12">
        <f t="shared" si="0"/>
        <v>0</v>
      </c>
      <c r="G9" s="12">
        <f>공종별내역서!H75</f>
        <v>0</v>
      </c>
      <c r="H9" s="12">
        <f t="shared" si="1"/>
        <v>0</v>
      </c>
      <c r="I9" s="12">
        <f>공종별내역서!J75</f>
        <v>0</v>
      </c>
      <c r="J9" s="12">
        <f t="shared" si="2"/>
        <v>0</v>
      </c>
      <c r="K9" s="12">
        <f t="shared" si="3"/>
        <v>0</v>
      </c>
      <c r="L9" s="12">
        <f t="shared" si="4"/>
        <v>0</v>
      </c>
      <c r="M9" s="10" t="s">
        <v>52</v>
      </c>
      <c r="N9" s="1" t="s">
        <v>112</v>
      </c>
      <c r="O9" s="1" t="s">
        <v>52</v>
      </c>
      <c r="P9" s="1" t="s">
        <v>55</v>
      </c>
      <c r="Q9" s="1" t="s">
        <v>52</v>
      </c>
      <c r="R9">
        <v>3</v>
      </c>
      <c r="S9" s="1" t="s">
        <v>52</v>
      </c>
      <c r="T9" s="8"/>
    </row>
    <row r="10" spans="1:20" ht="30" customHeight="1">
      <c r="A10" s="10" t="s">
        <v>134</v>
      </c>
      <c r="B10" s="10" t="s">
        <v>52</v>
      </c>
      <c r="C10" s="10" t="s">
        <v>52</v>
      </c>
      <c r="D10" s="11">
        <v>1</v>
      </c>
      <c r="E10" s="12">
        <f>공종별내역서!F99</f>
        <v>0</v>
      </c>
      <c r="F10" s="12">
        <f t="shared" si="0"/>
        <v>0</v>
      </c>
      <c r="G10" s="12">
        <f>공종별내역서!H99</f>
        <v>0</v>
      </c>
      <c r="H10" s="12">
        <f t="shared" si="1"/>
        <v>0</v>
      </c>
      <c r="I10" s="12">
        <f>공종별내역서!J99</f>
        <v>0</v>
      </c>
      <c r="J10" s="12">
        <f t="shared" si="2"/>
        <v>0</v>
      </c>
      <c r="K10" s="12">
        <f t="shared" si="3"/>
        <v>0</v>
      </c>
      <c r="L10" s="12">
        <f t="shared" si="4"/>
        <v>0</v>
      </c>
      <c r="M10" s="10" t="s">
        <v>52</v>
      </c>
      <c r="N10" s="1" t="s">
        <v>135</v>
      </c>
      <c r="O10" s="1" t="s">
        <v>52</v>
      </c>
      <c r="P10" s="1" t="s">
        <v>55</v>
      </c>
      <c r="Q10" s="1" t="s">
        <v>52</v>
      </c>
      <c r="R10">
        <v>3</v>
      </c>
      <c r="S10" s="1" t="s">
        <v>52</v>
      </c>
      <c r="T10" s="8"/>
    </row>
    <row r="11" spans="1:20" ht="30" customHeight="1">
      <c r="A11" s="10" t="s">
        <v>180</v>
      </c>
      <c r="B11" s="10" t="s">
        <v>52</v>
      </c>
      <c r="C11" s="10" t="s">
        <v>52</v>
      </c>
      <c r="D11" s="11">
        <v>1</v>
      </c>
      <c r="E11" s="12">
        <f>공종별내역서!F123</f>
        <v>0</v>
      </c>
      <c r="F11" s="12">
        <f t="shared" si="0"/>
        <v>0</v>
      </c>
      <c r="G11" s="12">
        <f>공종별내역서!H123</f>
        <v>0</v>
      </c>
      <c r="H11" s="12">
        <f t="shared" si="1"/>
        <v>0</v>
      </c>
      <c r="I11" s="12">
        <f>공종별내역서!J123</f>
        <v>0</v>
      </c>
      <c r="J11" s="12">
        <f t="shared" si="2"/>
        <v>0</v>
      </c>
      <c r="K11" s="12">
        <f t="shared" si="3"/>
        <v>0</v>
      </c>
      <c r="L11" s="12">
        <f t="shared" si="4"/>
        <v>0</v>
      </c>
      <c r="M11" s="10" t="s">
        <v>52</v>
      </c>
      <c r="N11" s="1" t="s">
        <v>181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8"/>
    </row>
    <row r="12" spans="1:20" ht="30" customHeight="1">
      <c r="A12" s="10" t="s">
        <v>248</v>
      </c>
      <c r="B12" s="10" t="s">
        <v>52</v>
      </c>
      <c r="C12" s="10" t="s">
        <v>52</v>
      </c>
      <c r="D12" s="11">
        <v>1</v>
      </c>
      <c r="E12" s="12">
        <f>공종별내역서!F147</f>
        <v>0</v>
      </c>
      <c r="F12" s="12">
        <f t="shared" si="0"/>
        <v>0</v>
      </c>
      <c r="G12" s="12">
        <f>공종별내역서!H147</f>
        <v>0</v>
      </c>
      <c r="H12" s="12">
        <f t="shared" si="1"/>
        <v>0</v>
      </c>
      <c r="I12" s="12">
        <f>공종별내역서!J147</f>
        <v>0</v>
      </c>
      <c r="J12" s="12">
        <f t="shared" si="2"/>
        <v>0</v>
      </c>
      <c r="K12" s="12">
        <f t="shared" si="3"/>
        <v>0</v>
      </c>
      <c r="L12" s="12">
        <f t="shared" si="4"/>
        <v>0</v>
      </c>
      <c r="M12" s="10" t="s">
        <v>52</v>
      </c>
      <c r="N12" s="1" t="s">
        <v>249</v>
      </c>
      <c r="O12" s="1" t="s">
        <v>52</v>
      </c>
      <c r="P12" s="1" t="s">
        <v>55</v>
      </c>
      <c r="Q12" s="1" t="s">
        <v>52</v>
      </c>
      <c r="R12">
        <v>3</v>
      </c>
      <c r="S12" s="1" t="s">
        <v>52</v>
      </c>
      <c r="T12" s="8"/>
    </row>
    <row r="13" spans="1:20" ht="30" customHeight="1">
      <c r="A13" s="10" t="s">
        <v>267</v>
      </c>
      <c r="B13" s="10" t="s">
        <v>52</v>
      </c>
      <c r="C13" s="10" t="s">
        <v>52</v>
      </c>
      <c r="D13" s="11">
        <v>1</v>
      </c>
      <c r="E13" s="12">
        <f>공종별내역서!F171</f>
        <v>0</v>
      </c>
      <c r="F13" s="12">
        <f t="shared" si="0"/>
        <v>0</v>
      </c>
      <c r="G13" s="12">
        <f>공종별내역서!H171</f>
        <v>0</v>
      </c>
      <c r="H13" s="12">
        <f t="shared" si="1"/>
        <v>0</v>
      </c>
      <c r="I13" s="12">
        <f>공종별내역서!J171</f>
        <v>0</v>
      </c>
      <c r="J13" s="12">
        <f t="shared" si="2"/>
        <v>0</v>
      </c>
      <c r="K13" s="12">
        <f t="shared" si="3"/>
        <v>0</v>
      </c>
      <c r="L13" s="12">
        <f t="shared" si="4"/>
        <v>0</v>
      </c>
      <c r="M13" s="10" t="s">
        <v>52</v>
      </c>
      <c r="N13" s="1" t="s">
        <v>268</v>
      </c>
      <c r="O13" s="1" t="s">
        <v>52</v>
      </c>
      <c r="P13" s="1" t="s">
        <v>55</v>
      </c>
      <c r="Q13" s="1" t="s">
        <v>52</v>
      </c>
      <c r="R13">
        <v>3</v>
      </c>
      <c r="S13" s="1" t="s">
        <v>52</v>
      </c>
      <c r="T13" s="8"/>
    </row>
    <row r="14" spans="1:20" ht="30" customHeight="1">
      <c r="A14" s="10" t="s">
        <v>302</v>
      </c>
      <c r="B14" s="10" t="s">
        <v>52</v>
      </c>
      <c r="C14" s="10" t="s">
        <v>52</v>
      </c>
      <c r="D14" s="11">
        <v>1</v>
      </c>
      <c r="E14" s="12">
        <f>공종별내역서!F195</f>
        <v>0</v>
      </c>
      <c r="F14" s="12">
        <f t="shared" si="0"/>
        <v>0</v>
      </c>
      <c r="G14" s="12">
        <f>공종별내역서!H195</f>
        <v>0</v>
      </c>
      <c r="H14" s="12">
        <f t="shared" si="1"/>
        <v>0</v>
      </c>
      <c r="I14" s="12">
        <f>공종별내역서!J195</f>
        <v>0</v>
      </c>
      <c r="J14" s="12">
        <f t="shared" si="2"/>
        <v>0</v>
      </c>
      <c r="K14" s="12">
        <f t="shared" si="3"/>
        <v>0</v>
      </c>
      <c r="L14" s="12">
        <f t="shared" si="4"/>
        <v>0</v>
      </c>
      <c r="M14" s="10" t="s">
        <v>52</v>
      </c>
      <c r="N14" s="1" t="s">
        <v>303</v>
      </c>
      <c r="O14" s="1" t="s">
        <v>52</v>
      </c>
      <c r="P14" s="1" t="s">
        <v>55</v>
      </c>
      <c r="Q14" s="1" t="s">
        <v>52</v>
      </c>
      <c r="R14">
        <v>3</v>
      </c>
      <c r="S14" s="1" t="s">
        <v>52</v>
      </c>
      <c r="T14" s="8"/>
    </row>
    <row r="15" spans="1:20" ht="30" customHeight="1">
      <c r="A15" s="10" t="s">
        <v>314</v>
      </c>
      <c r="B15" s="10" t="s">
        <v>52</v>
      </c>
      <c r="C15" s="10" t="s">
        <v>52</v>
      </c>
      <c r="D15" s="11">
        <v>1</v>
      </c>
      <c r="E15" s="12">
        <f>공종별내역서!F219</f>
        <v>0</v>
      </c>
      <c r="F15" s="12">
        <f t="shared" si="0"/>
        <v>0</v>
      </c>
      <c r="G15" s="12">
        <f>공종별내역서!H219</f>
        <v>0</v>
      </c>
      <c r="H15" s="12">
        <f t="shared" si="1"/>
        <v>0</v>
      </c>
      <c r="I15" s="12">
        <f>공종별내역서!J219</f>
        <v>0</v>
      </c>
      <c r="J15" s="12">
        <f t="shared" si="2"/>
        <v>0</v>
      </c>
      <c r="K15" s="12">
        <f t="shared" si="3"/>
        <v>0</v>
      </c>
      <c r="L15" s="12">
        <f t="shared" si="4"/>
        <v>0</v>
      </c>
      <c r="M15" s="10" t="s">
        <v>52</v>
      </c>
      <c r="N15" s="1" t="s">
        <v>315</v>
      </c>
      <c r="O15" s="1" t="s">
        <v>52</v>
      </c>
      <c r="P15" s="1" t="s">
        <v>55</v>
      </c>
      <c r="Q15" s="1" t="s">
        <v>52</v>
      </c>
      <c r="R15">
        <v>3</v>
      </c>
      <c r="S15" s="1" t="s">
        <v>52</v>
      </c>
      <c r="T15" s="8"/>
    </row>
    <row r="16" spans="1:20" ht="30" customHeight="1">
      <c r="A16" s="10" t="s">
        <v>405</v>
      </c>
      <c r="B16" s="10" t="s">
        <v>52</v>
      </c>
      <c r="C16" s="10" t="s">
        <v>52</v>
      </c>
      <c r="D16" s="11">
        <v>1</v>
      </c>
      <c r="E16" s="12">
        <f>공종별내역서!F243</f>
        <v>0</v>
      </c>
      <c r="F16" s="12">
        <f t="shared" si="0"/>
        <v>0</v>
      </c>
      <c r="G16" s="12">
        <f>공종별내역서!H243</f>
        <v>0</v>
      </c>
      <c r="H16" s="12">
        <f t="shared" si="1"/>
        <v>0</v>
      </c>
      <c r="I16" s="12">
        <f>공종별내역서!J243</f>
        <v>0</v>
      </c>
      <c r="J16" s="12">
        <f t="shared" si="2"/>
        <v>0</v>
      </c>
      <c r="K16" s="12">
        <f t="shared" si="3"/>
        <v>0</v>
      </c>
      <c r="L16" s="12">
        <f t="shared" si="4"/>
        <v>0</v>
      </c>
      <c r="M16" s="10" t="s">
        <v>52</v>
      </c>
      <c r="N16" s="1" t="s">
        <v>406</v>
      </c>
      <c r="O16" s="1" t="s">
        <v>52</v>
      </c>
      <c r="P16" s="1" t="s">
        <v>55</v>
      </c>
      <c r="Q16" s="1" t="s">
        <v>52</v>
      </c>
      <c r="R16">
        <v>3</v>
      </c>
      <c r="S16" s="1" t="s">
        <v>52</v>
      </c>
      <c r="T16" s="8"/>
    </row>
    <row r="17" spans="1:20" ht="30" customHeight="1">
      <c r="A17" s="10" t="s">
        <v>444</v>
      </c>
      <c r="B17" s="10" t="s">
        <v>52</v>
      </c>
      <c r="C17" s="10" t="s">
        <v>52</v>
      </c>
      <c r="D17" s="11">
        <v>1</v>
      </c>
      <c r="E17" s="12">
        <f>공종별내역서!F267</f>
        <v>0</v>
      </c>
      <c r="F17" s="12">
        <f t="shared" si="0"/>
        <v>0</v>
      </c>
      <c r="G17" s="12">
        <f>공종별내역서!H267</f>
        <v>0</v>
      </c>
      <c r="H17" s="12">
        <f t="shared" si="1"/>
        <v>0</v>
      </c>
      <c r="I17" s="12">
        <f>공종별내역서!J267</f>
        <v>0</v>
      </c>
      <c r="J17" s="12">
        <f t="shared" si="2"/>
        <v>0</v>
      </c>
      <c r="K17" s="12">
        <f t="shared" si="3"/>
        <v>0</v>
      </c>
      <c r="L17" s="12">
        <f t="shared" si="4"/>
        <v>0</v>
      </c>
      <c r="M17" s="10" t="s">
        <v>52</v>
      </c>
      <c r="N17" s="1" t="s">
        <v>445</v>
      </c>
      <c r="O17" s="1" t="s">
        <v>52</v>
      </c>
      <c r="P17" s="1" t="s">
        <v>55</v>
      </c>
      <c r="Q17" s="1" t="s">
        <v>52</v>
      </c>
      <c r="R17">
        <v>3</v>
      </c>
      <c r="S17" s="1" t="s">
        <v>52</v>
      </c>
      <c r="T17" s="8"/>
    </row>
    <row r="18" spans="1:20" ht="30" customHeight="1">
      <c r="A18" s="10" t="s">
        <v>509</v>
      </c>
      <c r="B18" s="10" t="s">
        <v>52</v>
      </c>
      <c r="C18" s="10" t="s">
        <v>52</v>
      </c>
      <c r="D18" s="11">
        <v>1</v>
      </c>
      <c r="E18" s="12">
        <f>공종별내역서!F291</f>
        <v>0</v>
      </c>
      <c r="F18" s="12">
        <f t="shared" si="0"/>
        <v>0</v>
      </c>
      <c r="G18" s="12">
        <f>공종별내역서!H291</f>
        <v>0</v>
      </c>
      <c r="H18" s="12">
        <f t="shared" si="1"/>
        <v>0</v>
      </c>
      <c r="I18" s="12">
        <f>공종별내역서!J291</f>
        <v>0</v>
      </c>
      <c r="J18" s="12">
        <f t="shared" si="2"/>
        <v>0</v>
      </c>
      <c r="K18" s="12">
        <f t="shared" si="3"/>
        <v>0</v>
      </c>
      <c r="L18" s="12">
        <f t="shared" si="4"/>
        <v>0</v>
      </c>
      <c r="M18" s="10" t="s">
        <v>52</v>
      </c>
      <c r="N18" s="1" t="s">
        <v>510</v>
      </c>
      <c r="O18" s="1" t="s">
        <v>52</v>
      </c>
      <c r="P18" s="1" t="s">
        <v>55</v>
      </c>
      <c r="Q18" s="1" t="s">
        <v>52</v>
      </c>
      <c r="R18">
        <v>3</v>
      </c>
      <c r="S18" s="1" t="s">
        <v>52</v>
      </c>
      <c r="T18" s="8"/>
    </row>
    <row r="19" spans="1:20" ht="30" customHeight="1">
      <c r="A19" s="10" t="s">
        <v>559</v>
      </c>
      <c r="B19" s="10" t="s">
        <v>52</v>
      </c>
      <c r="C19" s="10" t="s">
        <v>52</v>
      </c>
      <c r="D19" s="11">
        <v>1</v>
      </c>
      <c r="E19" s="12">
        <f>공종별내역서!F339</f>
        <v>0</v>
      </c>
      <c r="F19" s="12">
        <f t="shared" si="0"/>
        <v>0</v>
      </c>
      <c r="G19" s="12">
        <f>공종별내역서!H339</f>
        <v>0</v>
      </c>
      <c r="H19" s="12">
        <f t="shared" si="1"/>
        <v>0</v>
      </c>
      <c r="I19" s="12">
        <f>공종별내역서!J339</f>
        <v>0</v>
      </c>
      <c r="J19" s="12">
        <f t="shared" si="2"/>
        <v>0</v>
      </c>
      <c r="K19" s="12">
        <f t="shared" si="3"/>
        <v>0</v>
      </c>
      <c r="L19" s="12">
        <f t="shared" si="4"/>
        <v>0</v>
      </c>
      <c r="M19" s="10" t="s">
        <v>52</v>
      </c>
      <c r="N19" s="1" t="s">
        <v>560</v>
      </c>
      <c r="O19" s="1" t="s">
        <v>52</v>
      </c>
      <c r="P19" s="1" t="s">
        <v>55</v>
      </c>
      <c r="Q19" s="1" t="s">
        <v>52</v>
      </c>
      <c r="R19">
        <v>3</v>
      </c>
      <c r="S19" s="1" t="s">
        <v>52</v>
      </c>
      <c r="T19" s="8"/>
    </row>
    <row r="20" spans="1:20" ht="30" customHeight="1">
      <c r="A20" s="10" t="s">
        <v>693</v>
      </c>
      <c r="B20" s="10" t="s">
        <v>52</v>
      </c>
      <c r="C20" s="10" t="s">
        <v>52</v>
      </c>
      <c r="D20" s="11">
        <v>1</v>
      </c>
      <c r="E20" s="12">
        <f>공종별내역서!F363</f>
        <v>0</v>
      </c>
      <c r="F20" s="12">
        <f t="shared" si="0"/>
        <v>0</v>
      </c>
      <c r="G20" s="12">
        <f>공종별내역서!H363</f>
        <v>0</v>
      </c>
      <c r="H20" s="12">
        <f t="shared" si="1"/>
        <v>0</v>
      </c>
      <c r="I20" s="12">
        <f>공종별내역서!J363</f>
        <v>0</v>
      </c>
      <c r="J20" s="12">
        <f t="shared" si="2"/>
        <v>0</v>
      </c>
      <c r="K20" s="12">
        <f t="shared" si="3"/>
        <v>0</v>
      </c>
      <c r="L20" s="12">
        <f t="shared" si="4"/>
        <v>0</v>
      </c>
      <c r="M20" s="10" t="s">
        <v>52</v>
      </c>
      <c r="N20" s="1" t="s">
        <v>694</v>
      </c>
      <c r="O20" s="1" t="s">
        <v>52</v>
      </c>
      <c r="P20" s="1" t="s">
        <v>55</v>
      </c>
      <c r="Q20" s="1" t="s">
        <v>52</v>
      </c>
      <c r="R20">
        <v>3</v>
      </c>
      <c r="S20" s="1" t="s">
        <v>52</v>
      </c>
      <c r="T20" s="8"/>
    </row>
    <row r="21" spans="1:20" ht="30" customHeight="1">
      <c r="A21" s="10" t="s">
        <v>724</v>
      </c>
      <c r="B21" s="10" t="s">
        <v>52</v>
      </c>
      <c r="C21" s="10" t="s">
        <v>52</v>
      </c>
      <c r="D21" s="11">
        <v>1</v>
      </c>
      <c r="E21" s="12">
        <f>공종별내역서!F387</f>
        <v>0</v>
      </c>
      <c r="F21" s="12">
        <f t="shared" si="0"/>
        <v>0</v>
      </c>
      <c r="G21" s="12">
        <f>공종별내역서!H387</f>
        <v>0</v>
      </c>
      <c r="H21" s="12">
        <f t="shared" si="1"/>
        <v>0</v>
      </c>
      <c r="I21" s="12">
        <f>공종별내역서!J387</f>
        <v>0</v>
      </c>
      <c r="J21" s="12">
        <f t="shared" si="2"/>
        <v>0</v>
      </c>
      <c r="K21" s="12">
        <f t="shared" si="3"/>
        <v>0</v>
      </c>
      <c r="L21" s="12">
        <f t="shared" si="4"/>
        <v>0</v>
      </c>
      <c r="M21" s="10" t="s">
        <v>52</v>
      </c>
      <c r="N21" s="1" t="s">
        <v>725</v>
      </c>
      <c r="O21" s="1" t="s">
        <v>52</v>
      </c>
      <c r="P21" s="1" t="s">
        <v>55</v>
      </c>
      <c r="Q21" s="1" t="s">
        <v>52</v>
      </c>
      <c r="R21">
        <v>3</v>
      </c>
      <c r="S21" s="1" t="s">
        <v>52</v>
      </c>
      <c r="T21" s="8"/>
    </row>
    <row r="22" spans="1:20" ht="30" customHeight="1">
      <c r="A22" s="10" t="s">
        <v>758</v>
      </c>
      <c r="B22" s="10" t="s">
        <v>52</v>
      </c>
      <c r="C22" s="10" t="s">
        <v>52</v>
      </c>
      <c r="D22" s="11">
        <v>1</v>
      </c>
      <c r="E22" s="12">
        <f>공종별내역서!F411</f>
        <v>0</v>
      </c>
      <c r="F22" s="12">
        <f t="shared" si="0"/>
        <v>0</v>
      </c>
      <c r="G22" s="12">
        <f>공종별내역서!H411</f>
        <v>0</v>
      </c>
      <c r="H22" s="12">
        <f t="shared" si="1"/>
        <v>0</v>
      </c>
      <c r="I22" s="12">
        <f>공종별내역서!J411</f>
        <v>0</v>
      </c>
      <c r="J22" s="12">
        <f t="shared" si="2"/>
        <v>0</v>
      </c>
      <c r="K22" s="12">
        <f t="shared" si="3"/>
        <v>0</v>
      </c>
      <c r="L22" s="12">
        <f t="shared" si="4"/>
        <v>0</v>
      </c>
      <c r="M22" s="10" t="s">
        <v>52</v>
      </c>
      <c r="N22" s="1" t="s">
        <v>759</v>
      </c>
      <c r="O22" s="1" t="s">
        <v>52</v>
      </c>
      <c r="P22" s="1" t="s">
        <v>55</v>
      </c>
      <c r="Q22" s="1" t="s">
        <v>52</v>
      </c>
      <c r="R22">
        <v>3</v>
      </c>
      <c r="S22" s="1" t="s">
        <v>52</v>
      </c>
      <c r="T22" s="8"/>
    </row>
    <row r="23" spans="1:20" ht="30" customHeight="1">
      <c r="A23" s="10" t="s">
        <v>783</v>
      </c>
      <c r="B23" s="10" t="s">
        <v>52</v>
      </c>
      <c r="C23" s="10" t="s">
        <v>52</v>
      </c>
      <c r="D23" s="11">
        <v>1</v>
      </c>
      <c r="E23" s="12">
        <f>공종별내역서!F435</f>
        <v>0</v>
      </c>
      <c r="F23" s="12">
        <f t="shared" si="0"/>
        <v>0</v>
      </c>
      <c r="G23" s="12">
        <f>공종별내역서!H435</f>
        <v>0</v>
      </c>
      <c r="H23" s="12">
        <f t="shared" si="1"/>
        <v>0</v>
      </c>
      <c r="I23" s="12">
        <f>공종별내역서!J435</f>
        <v>0</v>
      </c>
      <c r="J23" s="12">
        <f t="shared" si="2"/>
        <v>0</v>
      </c>
      <c r="K23" s="12">
        <f t="shared" si="3"/>
        <v>0</v>
      </c>
      <c r="L23" s="12">
        <f t="shared" si="4"/>
        <v>0</v>
      </c>
      <c r="M23" s="10" t="s">
        <v>52</v>
      </c>
      <c r="N23" s="1" t="s">
        <v>784</v>
      </c>
      <c r="O23" s="1" t="s">
        <v>52</v>
      </c>
      <c r="P23" s="1" t="s">
        <v>55</v>
      </c>
      <c r="Q23" s="1" t="s">
        <v>52</v>
      </c>
      <c r="R23">
        <v>3</v>
      </c>
      <c r="S23" s="1" t="s">
        <v>52</v>
      </c>
      <c r="T23" s="8"/>
    </row>
    <row r="24" spans="1:20" ht="30" customHeight="1">
      <c r="A24" s="10" t="s">
        <v>813</v>
      </c>
      <c r="B24" s="10" t="s">
        <v>52</v>
      </c>
      <c r="C24" s="10" t="s">
        <v>52</v>
      </c>
      <c r="D24" s="11">
        <v>1</v>
      </c>
      <c r="E24" s="12">
        <f>공종별내역서!F459</f>
        <v>0</v>
      </c>
      <c r="F24" s="12">
        <f t="shared" si="0"/>
        <v>0</v>
      </c>
      <c r="G24" s="12">
        <f>공종별내역서!H459</f>
        <v>0</v>
      </c>
      <c r="H24" s="12">
        <f t="shared" si="1"/>
        <v>0</v>
      </c>
      <c r="I24" s="12">
        <f>공종별내역서!J459</f>
        <v>0</v>
      </c>
      <c r="J24" s="12">
        <f t="shared" si="2"/>
        <v>0</v>
      </c>
      <c r="K24" s="12">
        <f t="shared" si="3"/>
        <v>0</v>
      </c>
      <c r="L24" s="12">
        <f t="shared" si="4"/>
        <v>0</v>
      </c>
      <c r="M24" s="10" t="s">
        <v>52</v>
      </c>
      <c r="N24" s="1" t="s">
        <v>814</v>
      </c>
      <c r="O24" s="1" t="s">
        <v>52</v>
      </c>
      <c r="P24" s="1" t="s">
        <v>55</v>
      </c>
      <c r="Q24" s="1" t="s">
        <v>52</v>
      </c>
      <c r="R24">
        <v>3</v>
      </c>
      <c r="S24" s="1" t="s">
        <v>52</v>
      </c>
      <c r="T24" s="8"/>
    </row>
    <row r="25" spans="1:20" ht="30" customHeight="1">
      <c r="A25" s="10" t="s">
        <v>821</v>
      </c>
      <c r="B25" s="10" t="s">
        <v>52</v>
      </c>
      <c r="C25" s="10" t="s">
        <v>52</v>
      </c>
      <c r="D25" s="11">
        <v>1</v>
      </c>
      <c r="E25" s="12">
        <f>공종별내역서!F483</f>
        <v>0</v>
      </c>
      <c r="F25" s="12">
        <f t="shared" si="0"/>
        <v>0</v>
      </c>
      <c r="G25" s="12">
        <f>공종별내역서!H483</f>
        <v>0</v>
      </c>
      <c r="H25" s="12">
        <f t="shared" si="1"/>
        <v>0</v>
      </c>
      <c r="I25" s="12">
        <f>공종별내역서!J483</f>
        <v>0</v>
      </c>
      <c r="J25" s="12">
        <f t="shared" si="2"/>
        <v>0</v>
      </c>
      <c r="K25" s="12">
        <f t="shared" si="3"/>
        <v>0</v>
      </c>
      <c r="L25" s="12">
        <f t="shared" si="4"/>
        <v>0</v>
      </c>
      <c r="M25" s="10" t="s">
        <v>52</v>
      </c>
      <c r="N25" s="1" t="s">
        <v>822</v>
      </c>
      <c r="O25" s="1" t="s">
        <v>52</v>
      </c>
      <c r="P25" s="1" t="s">
        <v>55</v>
      </c>
      <c r="Q25" s="1" t="s">
        <v>52</v>
      </c>
      <c r="R25">
        <v>3</v>
      </c>
      <c r="S25" s="1" t="s">
        <v>52</v>
      </c>
      <c r="T25" s="8"/>
    </row>
    <row r="26" spans="1:20" ht="30" customHeight="1">
      <c r="A26" s="10" t="s">
        <v>861</v>
      </c>
      <c r="B26" s="10" t="s">
        <v>52</v>
      </c>
      <c r="C26" s="10" t="s">
        <v>52</v>
      </c>
      <c r="D26" s="11">
        <v>1</v>
      </c>
      <c r="E26" s="12">
        <f>공종별내역서!F507</f>
        <v>0</v>
      </c>
      <c r="F26" s="12">
        <f t="shared" si="0"/>
        <v>0</v>
      </c>
      <c r="G26" s="12">
        <f>공종별내역서!H507</f>
        <v>0</v>
      </c>
      <c r="H26" s="12">
        <f t="shared" si="1"/>
        <v>0</v>
      </c>
      <c r="I26" s="12">
        <f>공종별내역서!J507</f>
        <v>0</v>
      </c>
      <c r="J26" s="12">
        <f t="shared" si="2"/>
        <v>0</v>
      </c>
      <c r="K26" s="12">
        <f t="shared" si="3"/>
        <v>0</v>
      </c>
      <c r="L26" s="12">
        <f t="shared" si="4"/>
        <v>0</v>
      </c>
      <c r="M26" s="10" t="s">
        <v>52</v>
      </c>
      <c r="N26" s="1" t="s">
        <v>862</v>
      </c>
      <c r="O26" s="1" t="s">
        <v>52</v>
      </c>
      <c r="P26" s="1" t="s">
        <v>55</v>
      </c>
      <c r="Q26" s="1" t="s">
        <v>52</v>
      </c>
      <c r="R26">
        <v>3</v>
      </c>
      <c r="S26" s="1" t="s">
        <v>52</v>
      </c>
      <c r="T26" s="8"/>
    </row>
    <row r="27" spans="1:20" ht="30" customHeight="1">
      <c r="A27" s="10" t="s">
        <v>872</v>
      </c>
      <c r="B27" s="10" t="s">
        <v>52</v>
      </c>
      <c r="C27" s="10" t="s">
        <v>52</v>
      </c>
      <c r="D27" s="11">
        <v>1</v>
      </c>
      <c r="E27" s="12">
        <f>공종별내역서!F531</f>
        <v>0</v>
      </c>
      <c r="F27" s="12">
        <f t="shared" si="0"/>
        <v>0</v>
      </c>
      <c r="G27" s="12">
        <f>공종별내역서!H531</f>
        <v>0</v>
      </c>
      <c r="H27" s="12">
        <f t="shared" si="1"/>
        <v>0</v>
      </c>
      <c r="I27" s="12">
        <f>공종별내역서!J531</f>
        <v>0</v>
      </c>
      <c r="J27" s="12">
        <f t="shared" si="2"/>
        <v>0</v>
      </c>
      <c r="K27" s="12">
        <f t="shared" si="3"/>
        <v>0</v>
      </c>
      <c r="L27" s="12">
        <f t="shared" si="4"/>
        <v>0</v>
      </c>
      <c r="M27" s="10" t="s">
        <v>52</v>
      </c>
      <c r="N27" s="1" t="s">
        <v>873</v>
      </c>
      <c r="O27" s="1" t="s">
        <v>52</v>
      </c>
      <c r="P27" s="1" t="s">
        <v>55</v>
      </c>
      <c r="Q27" s="1" t="s">
        <v>52</v>
      </c>
      <c r="R27">
        <v>3</v>
      </c>
      <c r="S27" s="1" t="s">
        <v>52</v>
      </c>
      <c r="T27" s="8"/>
    </row>
    <row r="28" spans="1:20" ht="30" customHeight="1">
      <c r="A28" s="10" t="s">
        <v>899</v>
      </c>
      <c r="B28" s="10" t="s">
        <v>52</v>
      </c>
      <c r="C28" s="10" t="s">
        <v>52</v>
      </c>
      <c r="D28" s="11">
        <v>1</v>
      </c>
      <c r="E28" s="12">
        <f>F29</f>
        <v>0</v>
      </c>
      <c r="F28" s="12">
        <f t="shared" si="0"/>
        <v>0</v>
      </c>
      <c r="G28" s="12">
        <f>H29</f>
        <v>0</v>
      </c>
      <c r="H28" s="12">
        <f t="shared" si="1"/>
        <v>0</v>
      </c>
      <c r="I28" s="12">
        <f>J29</f>
        <v>0</v>
      </c>
      <c r="J28" s="12">
        <f t="shared" si="2"/>
        <v>0</v>
      </c>
      <c r="K28" s="12">
        <f t="shared" si="3"/>
        <v>0</v>
      </c>
      <c r="L28" s="12">
        <f t="shared" si="4"/>
        <v>0</v>
      </c>
      <c r="M28" s="10" t="s">
        <v>52</v>
      </c>
      <c r="N28" s="1" t="s">
        <v>900</v>
      </c>
      <c r="O28" s="1" t="s">
        <v>52</v>
      </c>
      <c r="P28" s="1" t="s">
        <v>52</v>
      </c>
      <c r="Q28" s="1" t="s">
        <v>901</v>
      </c>
      <c r="R28">
        <v>2</v>
      </c>
      <c r="S28" s="1" t="s">
        <v>902</v>
      </c>
      <c r="T28" s="8">
        <f>L28*1</f>
        <v>0</v>
      </c>
    </row>
    <row r="29" spans="1:20" ht="30" customHeight="1">
      <c r="A29" s="10" t="s">
        <v>903</v>
      </c>
      <c r="B29" s="10" t="s">
        <v>52</v>
      </c>
      <c r="C29" s="10" t="s">
        <v>52</v>
      </c>
      <c r="D29" s="11">
        <v>1</v>
      </c>
      <c r="E29" s="12">
        <f>공종별내역서!F555</f>
        <v>0</v>
      </c>
      <c r="F29" s="12">
        <f t="shared" si="0"/>
        <v>0</v>
      </c>
      <c r="G29" s="12">
        <f>공종별내역서!H555</f>
        <v>0</v>
      </c>
      <c r="H29" s="12">
        <f t="shared" si="1"/>
        <v>0</v>
      </c>
      <c r="I29" s="12">
        <f>공종별내역서!J555</f>
        <v>0</v>
      </c>
      <c r="J29" s="12">
        <f t="shared" si="2"/>
        <v>0</v>
      </c>
      <c r="K29" s="12">
        <f t="shared" si="3"/>
        <v>0</v>
      </c>
      <c r="L29" s="12">
        <f t="shared" si="4"/>
        <v>0</v>
      </c>
      <c r="M29" s="10" t="s">
        <v>52</v>
      </c>
      <c r="N29" s="1" t="s">
        <v>904</v>
      </c>
      <c r="O29" s="1" t="s">
        <v>52</v>
      </c>
      <c r="P29" s="1" t="s">
        <v>900</v>
      </c>
      <c r="Q29" s="1" t="s">
        <v>52</v>
      </c>
      <c r="R29">
        <v>3</v>
      </c>
      <c r="S29" s="1" t="s">
        <v>52</v>
      </c>
      <c r="T29" s="8"/>
    </row>
    <row r="30" spans="1:20" ht="30" customHeight="1">
      <c r="A30" s="10" t="s">
        <v>923</v>
      </c>
      <c r="B30" s="10" t="s">
        <v>52</v>
      </c>
      <c r="C30" s="10" t="s">
        <v>52</v>
      </c>
      <c r="D30" s="11">
        <v>1</v>
      </c>
      <c r="E30" s="12">
        <f>F31</f>
        <v>0</v>
      </c>
      <c r="F30" s="12">
        <f t="shared" si="0"/>
        <v>0</v>
      </c>
      <c r="G30" s="12">
        <f>H31</f>
        <v>0</v>
      </c>
      <c r="H30" s="12">
        <f t="shared" si="1"/>
        <v>0</v>
      </c>
      <c r="I30" s="12">
        <f>J31</f>
        <v>0</v>
      </c>
      <c r="J30" s="12">
        <f t="shared" si="2"/>
        <v>0</v>
      </c>
      <c r="K30" s="12">
        <f t="shared" si="3"/>
        <v>0</v>
      </c>
      <c r="L30" s="12">
        <f t="shared" si="4"/>
        <v>0</v>
      </c>
      <c r="M30" s="10" t="s">
        <v>52</v>
      </c>
      <c r="N30" s="1" t="s">
        <v>924</v>
      </c>
      <c r="O30" s="1" t="s">
        <v>52</v>
      </c>
      <c r="P30" s="1" t="s">
        <v>52</v>
      </c>
      <c r="Q30" s="1" t="s">
        <v>925</v>
      </c>
      <c r="R30">
        <v>2</v>
      </c>
      <c r="S30" s="1" t="s">
        <v>902</v>
      </c>
      <c r="T30" s="8">
        <f>L30*1</f>
        <v>0</v>
      </c>
    </row>
    <row r="31" spans="1:20" ht="30" customHeight="1">
      <c r="A31" s="10" t="s">
        <v>926</v>
      </c>
      <c r="B31" s="10" t="s">
        <v>52</v>
      </c>
      <c r="C31" s="10" t="s">
        <v>52</v>
      </c>
      <c r="D31" s="11">
        <v>1</v>
      </c>
      <c r="E31" s="12">
        <f>공종별내역서!F579</f>
        <v>0</v>
      </c>
      <c r="F31" s="12">
        <f t="shared" si="0"/>
        <v>0</v>
      </c>
      <c r="G31" s="12">
        <f>공종별내역서!H579</f>
        <v>0</v>
      </c>
      <c r="H31" s="12">
        <f t="shared" si="1"/>
        <v>0</v>
      </c>
      <c r="I31" s="12">
        <f>공종별내역서!J579</f>
        <v>0</v>
      </c>
      <c r="J31" s="12">
        <f t="shared" si="2"/>
        <v>0</v>
      </c>
      <c r="K31" s="12">
        <f t="shared" si="3"/>
        <v>0</v>
      </c>
      <c r="L31" s="12">
        <f t="shared" si="4"/>
        <v>0</v>
      </c>
      <c r="M31" s="10" t="s">
        <v>52</v>
      </c>
      <c r="N31" s="1" t="s">
        <v>927</v>
      </c>
      <c r="O31" s="1" t="s">
        <v>52</v>
      </c>
      <c r="P31" s="1" t="s">
        <v>924</v>
      </c>
      <c r="Q31" s="1" t="s">
        <v>52</v>
      </c>
      <c r="R31">
        <v>3</v>
      </c>
      <c r="S31" s="1" t="s">
        <v>52</v>
      </c>
      <c r="T31" s="8"/>
    </row>
    <row r="32" spans="1:20" ht="30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T32" s="8"/>
    </row>
    <row r="33" spans="1:20" ht="30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T33" s="8"/>
    </row>
    <row r="34" spans="1:20" ht="30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T34" s="8"/>
    </row>
    <row r="35" spans="1:20" ht="30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T35" s="8"/>
    </row>
    <row r="36" spans="1:20" ht="30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T36" s="8"/>
    </row>
    <row r="37" spans="1:20" ht="30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T37" s="8"/>
    </row>
    <row r="38" spans="1:20" ht="30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T38" s="8"/>
    </row>
    <row r="39" spans="1:20" ht="30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T39" s="8"/>
    </row>
    <row r="40" spans="1:20" ht="30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T40" s="8"/>
    </row>
    <row r="41" spans="1:20" ht="30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T41" s="8"/>
    </row>
    <row r="42" spans="1:20" ht="30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T42" s="8"/>
    </row>
    <row r="43" spans="1:20" ht="30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T43" s="8"/>
    </row>
    <row r="44" spans="1:20" ht="30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T44" s="8"/>
    </row>
    <row r="45" spans="1:20" ht="30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T45" s="8"/>
    </row>
    <row r="46" spans="1:20" ht="30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T46" s="8"/>
    </row>
    <row r="47" spans="1:20" ht="30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T47" s="8"/>
    </row>
    <row r="48" spans="1:20" ht="30" customHeight="1">
      <c r="A48" s="10" t="s">
        <v>70</v>
      </c>
      <c r="B48" s="11"/>
      <c r="C48" s="11"/>
      <c r="D48" s="11"/>
      <c r="E48" s="11"/>
      <c r="F48" s="12">
        <f>F5</f>
        <v>0</v>
      </c>
      <c r="G48" s="11"/>
      <c r="H48" s="12">
        <f>H5</f>
        <v>0</v>
      </c>
      <c r="I48" s="11"/>
      <c r="J48" s="12">
        <f>J5</f>
        <v>0</v>
      </c>
      <c r="K48" s="11"/>
      <c r="L48" s="12">
        <f>L5</f>
        <v>0</v>
      </c>
      <c r="M48" s="11"/>
      <c r="T48" s="8"/>
    </row>
  </sheetData>
  <mergeCells count="16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</mergeCells>
  <phoneticPr fontId="3" type="noConversion"/>
  <pageMargins left="0.78740157480314965" right="0.39370078740157483" top="0.39370078740157483" bottom="0.39370078740157483" header="0" footer="0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79"/>
  <sheetViews>
    <sheetView zoomScale="85" zoomScaleNormal="85" workbookViewId="0">
      <selection activeCell="M124" sqref="M124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>
      <c r="A2" s="282" t="s">
        <v>2</v>
      </c>
      <c r="B2" s="282" t="s">
        <v>3</v>
      </c>
      <c r="C2" s="282" t="s">
        <v>4</v>
      </c>
      <c r="D2" s="282" t="s">
        <v>5</v>
      </c>
      <c r="E2" s="282" t="s">
        <v>6</v>
      </c>
      <c r="F2" s="282"/>
      <c r="G2" s="282" t="s">
        <v>9</v>
      </c>
      <c r="H2" s="282"/>
      <c r="I2" s="282" t="s">
        <v>10</v>
      </c>
      <c r="J2" s="282"/>
      <c r="K2" s="282" t="s">
        <v>11</v>
      </c>
      <c r="L2" s="282"/>
      <c r="M2" s="282" t="s">
        <v>12</v>
      </c>
      <c r="N2" s="281" t="s">
        <v>20</v>
      </c>
      <c r="O2" s="281" t="s">
        <v>14</v>
      </c>
      <c r="P2" s="281" t="s">
        <v>21</v>
      </c>
      <c r="Q2" s="281" t="s">
        <v>13</v>
      </c>
      <c r="R2" s="281" t="s">
        <v>22</v>
      </c>
      <c r="S2" s="281" t="s">
        <v>23</v>
      </c>
      <c r="T2" s="281" t="s">
        <v>24</v>
      </c>
      <c r="U2" s="281" t="s">
        <v>25</v>
      </c>
      <c r="V2" s="281" t="s">
        <v>26</v>
      </c>
      <c r="W2" s="281" t="s">
        <v>27</v>
      </c>
      <c r="X2" s="281" t="s">
        <v>28</v>
      </c>
      <c r="Y2" s="281" t="s">
        <v>29</v>
      </c>
      <c r="Z2" s="281" t="s">
        <v>30</v>
      </c>
      <c r="AA2" s="281" t="s">
        <v>31</v>
      </c>
      <c r="AB2" s="281" t="s">
        <v>32</v>
      </c>
      <c r="AC2" s="281" t="s">
        <v>33</v>
      </c>
      <c r="AD2" s="281" t="s">
        <v>34</v>
      </c>
      <c r="AE2" s="281" t="s">
        <v>35</v>
      </c>
      <c r="AF2" s="281" t="s">
        <v>36</v>
      </c>
      <c r="AG2" s="281" t="s">
        <v>37</v>
      </c>
      <c r="AH2" s="281" t="s">
        <v>38</v>
      </c>
      <c r="AI2" s="281" t="s">
        <v>39</v>
      </c>
      <c r="AJ2" s="281" t="s">
        <v>40</v>
      </c>
      <c r="AK2" s="281" t="s">
        <v>41</v>
      </c>
      <c r="AL2" s="281" t="s">
        <v>42</v>
      </c>
      <c r="AM2" s="281" t="s">
        <v>43</v>
      </c>
      <c r="AN2" s="281" t="s">
        <v>44</v>
      </c>
      <c r="AO2" s="281" t="s">
        <v>45</v>
      </c>
      <c r="AP2" s="281" t="s">
        <v>46</v>
      </c>
      <c r="AQ2" s="281" t="s">
        <v>47</v>
      </c>
      <c r="AR2" s="281" t="s">
        <v>48</v>
      </c>
      <c r="AS2" s="281" t="s">
        <v>16</v>
      </c>
      <c r="AT2" s="281" t="s">
        <v>17</v>
      </c>
      <c r="AU2" s="281" t="s">
        <v>49</v>
      </c>
      <c r="AV2" s="281" t="s">
        <v>50</v>
      </c>
    </row>
    <row r="3" spans="1:48" ht="30" customHeight="1">
      <c r="A3" s="282"/>
      <c r="B3" s="282"/>
      <c r="C3" s="282"/>
      <c r="D3" s="282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282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</row>
    <row r="4" spans="1:48" ht="30" customHeight="1">
      <c r="A4" s="244" t="s">
        <v>56</v>
      </c>
      <c r="B4" s="244" t="s">
        <v>52</v>
      </c>
      <c r="C4" s="245"/>
      <c r="D4" s="245"/>
      <c r="E4" s="246"/>
      <c r="F4" s="246"/>
      <c r="G4" s="246"/>
      <c r="H4" s="246"/>
      <c r="I4" s="246"/>
      <c r="J4" s="246"/>
      <c r="K4" s="246"/>
      <c r="L4" s="246"/>
      <c r="M4" s="245"/>
      <c r="Q4" s="1" t="s">
        <v>57</v>
      </c>
    </row>
    <row r="5" spans="1:48" ht="30" customHeight="1">
      <c r="A5" s="244" t="s">
        <v>58</v>
      </c>
      <c r="B5" s="244" t="s">
        <v>59</v>
      </c>
      <c r="C5" s="244" t="s">
        <v>60</v>
      </c>
      <c r="D5" s="245">
        <v>1</v>
      </c>
      <c r="E5" s="246">
        <f>TRUNC(일위대가목록!E28,0)</f>
        <v>0</v>
      </c>
      <c r="F5" s="246">
        <f>TRUNC(E5*D5, 0)</f>
        <v>0</v>
      </c>
      <c r="G5" s="246">
        <f>TRUNC(일위대가목록!F28,0)</f>
        <v>0</v>
      </c>
      <c r="H5" s="246">
        <f>TRUNC(G5*D5, 0)</f>
        <v>0</v>
      </c>
      <c r="I5" s="246">
        <f>TRUNC(일위대가목록!G28,0)</f>
        <v>0</v>
      </c>
      <c r="J5" s="246">
        <f>TRUNC(I5*D5, 0)</f>
        <v>0</v>
      </c>
      <c r="K5" s="246">
        <f>TRUNC(E5+G5+I5, 0)</f>
        <v>0</v>
      </c>
      <c r="L5" s="246">
        <f>TRUNC(F5+H5+J5, 0)</f>
        <v>0</v>
      </c>
      <c r="M5" s="244" t="s">
        <v>61</v>
      </c>
      <c r="N5" s="1" t="s">
        <v>62</v>
      </c>
      <c r="O5" s="1" t="s">
        <v>52</v>
      </c>
      <c r="P5" s="1" t="s">
        <v>52</v>
      </c>
      <c r="Q5" s="1" t="s">
        <v>57</v>
      </c>
      <c r="R5" s="1" t="s">
        <v>63</v>
      </c>
      <c r="S5" s="1" t="s">
        <v>64</v>
      </c>
      <c r="T5" s="1" t="s">
        <v>64</v>
      </c>
      <c r="AR5" s="1" t="s">
        <v>52</v>
      </c>
      <c r="AS5" s="1" t="s">
        <v>52</v>
      </c>
      <c r="AU5" s="1" t="s">
        <v>65</v>
      </c>
      <c r="AV5">
        <v>4</v>
      </c>
    </row>
    <row r="6" spans="1:48" ht="30" customHeight="1">
      <c r="A6" s="244" t="s">
        <v>66</v>
      </c>
      <c r="B6" s="244" t="s">
        <v>59</v>
      </c>
      <c r="C6" s="244" t="s">
        <v>60</v>
      </c>
      <c r="D6" s="245">
        <v>1</v>
      </c>
      <c r="E6" s="246">
        <f>TRUNC(일위대가목록!E30,0)</f>
        <v>0</v>
      </c>
      <c r="F6" s="246">
        <f>TRUNC(E6*D6, 0)</f>
        <v>0</v>
      </c>
      <c r="G6" s="246">
        <f>TRUNC(일위대가목록!F30,0)</f>
        <v>0</v>
      </c>
      <c r="H6" s="246">
        <f>TRUNC(G6*D6, 0)</f>
        <v>0</v>
      </c>
      <c r="I6" s="246">
        <f>TRUNC(일위대가목록!G30,0)</f>
        <v>0</v>
      </c>
      <c r="J6" s="246">
        <f>TRUNC(I6*D6, 0)</f>
        <v>0</v>
      </c>
      <c r="K6" s="246">
        <f>TRUNC(E6+G6+I6, 0)</f>
        <v>0</v>
      </c>
      <c r="L6" s="246">
        <f>TRUNC(F6+H6+J6, 0)</f>
        <v>0</v>
      </c>
      <c r="M6" s="244" t="s">
        <v>67</v>
      </c>
      <c r="N6" s="1" t="s">
        <v>68</v>
      </c>
      <c r="O6" s="1" t="s">
        <v>52</v>
      </c>
      <c r="P6" s="1" t="s">
        <v>52</v>
      </c>
      <c r="Q6" s="1" t="s">
        <v>57</v>
      </c>
      <c r="R6" s="1" t="s">
        <v>63</v>
      </c>
      <c r="S6" s="1" t="s">
        <v>64</v>
      </c>
      <c r="T6" s="1" t="s">
        <v>64</v>
      </c>
      <c r="AR6" s="1" t="s">
        <v>52</v>
      </c>
      <c r="AS6" s="1" t="s">
        <v>52</v>
      </c>
      <c r="AU6" s="1" t="s">
        <v>69</v>
      </c>
      <c r="AV6">
        <v>5</v>
      </c>
    </row>
    <row r="7" spans="1:48" ht="30" customHeight="1">
      <c r="A7" s="245"/>
      <c r="B7" s="245"/>
      <c r="C7" s="245"/>
      <c r="D7" s="245"/>
      <c r="E7" s="246"/>
      <c r="F7" s="246"/>
      <c r="G7" s="246"/>
      <c r="H7" s="246"/>
      <c r="I7" s="246"/>
      <c r="J7" s="246"/>
      <c r="K7" s="246"/>
      <c r="L7" s="246"/>
      <c r="M7" s="245"/>
      <c r="Q7" s="1" t="s">
        <v>57</v>
      </c>
    </row>
    <row r="8" spans="1:48" ht="30" customHeight="1">
      <c r="A8" s="245"/>
      <c r="B8" s="245"/>
      <c r="C8" s="245"/>
      <c r="D8" s="245"/>
      <c r="E8" s="246"/>
      <c r="F8" s="246"/>
      <c r="G8" s="246"/>
      <c r="H8" s="246"/>
      <c r="I8" s="246"/>
      <c r="J8" s="246"/>
      <c r="K8" s="246"/>
      <c r="L8" s="246"/>
      <c r="M8" s="245"/>
      <c r="Q8" s="1" t="s">
        <v>57</v>
      </c>
    </row>
    <row r="9" spans="1:48" ht="30" customHeight="1">
      <c r="A9" s="245"/>
      <c r="B9" s="245"/>
      <c r="C9" s="245"/>
      <c r="D9" s="245"/>
      <c r="E9" s="246"/>
      <c r="F9" s="246"/>
      <c r="G9" s="246"/>
      <c r="H9" s="246"/>
      <c r="I9" s="246"/>
      <c r="J9" s="246"/>
      <c r="K9" s="246"/>
      <c r="L9" s="246"/>
      <c r="M9" s="245"/>
      <c r="Q9" s="1" t="s">
        <v>57</v>
      </c>
    </row>
    <row r="10" spans="1:48" ht="30" customHeight="1">
      <c r="A10" s="245"/>
      <c r="B10" s="245"/>
      <c r="C10" s="245"/>
      <c r="D10" s="245"/>
      <c r="E10" s="246"/>
      <c r="F10" s="246"/>
      <c r="G10" s="246"/>
      <c r="H10" s="246"/>
      <c r="I10" s="246"/>
      <c r="J10" s="246"/>
      <c r="K10" s="246"/>
      <c r="L10" s="246"/>
      <c r="M10" s="245"/>
      <c r="Q10" s="1" t="s">
        <v>57</v>
      </c>
    </row>
    <row r="11" spans="1:48" ht="30" customHeight="1">
      <c r="A11" s="245"/>
      <c r="B11" s="245"/>
      <c r="C11" s="245"/>
      <c r="D11" s="245"/>
      <c r="E11" s="246"/>
      <c r="F11" s="246"/>
      <c r="G11" s="246"/>
      <c r="H11" s="246"/>
      <c r="I11" s="246"/>
      <c r="J11" s="246"/>
      <c r="K11" s="246"/>
      <c r="L11" s="246"/>
      <c r="M11" s="245"/>
      <c r="Q11" s="1" t="s">
        <v>57</v>
      </c>
    </row>
    <row r="12" spans="1:48" ht="30" customHeight="1">
      <c r="A12" s="245"/>
      <c r="B12" s="245"/>
      <c r="C12" s="245"/>
      <c r="D12" s="245"/>
      <c r="E12" s="246"/>
      <c r="F12" s="246"/>
      <c r="G12" s="246"/>
      <c r="H12" s="246"/>
      <c r="I12" s="246"/>
      <c r="J12" s="246"/>
      <c r="K12" s="246"/>
      <c r="L12" s="246"/>
      <c r="M12" s="245"/>
      <c r="Q12" s="1" t="s">
        <v>57</v>
      </c>
    </row>
    <row r="13" spans="1:48" ht="30" customHeight="1">
      <c r="A13" s="245"/>
      <c r="B13" s="245"/>
      <c r="C13" s="245"/>
      <c r="D13" s="245"/>
      <c r="E13" s="246"/>
      <c r="F13" s="246"/>
      <c r="G13" s="246"/>
      <c r="H13" s="246"/>
      <c r="I13" s="246"/>
      <c r="J13" s="246"/>
      <c r="K13" s="246"/>
      <c r="L13" s="246"/>
      <c r="M13" s="245"/>
      <c r="Q13" s="1" t="s">
        <v>57</v>
      </c>
    </row>
    <row r="14" spans="1:48" ht="30" customHeight="1">
      <c r="A14" s="245"/>
      <c r="B14" s="245"/>
      <c r="C14" s="245"/>
      <c r="D14" s="245"/>
      <c r="E14" s="246"/>
      <c r="F14" s="246"/>
      <c r="G14" s="246"/>
      <c r="H14" s="246"/>
      <c r="I14" s="246"/>
      <c r="J14" s="246"/>
      <c r="K14" s="246"/>
      <c r="L14" s="246"/>
      <c r="M14" s="245"/>
      <c r="Q14" s="1" t="s">
        <v>57</v>
      </c>
    </row>
    <row r="15" spans="1:48" ht="30" customHeight="1">
      <c r="A15" s="245"/>
      <c r="B15" s="245"/>
      <c r="C15" s="245"/>
      <c r="D15" s="245"/>
      <c r="E15" s="246"/>
      <c r="F15" s="246"/>
      <c r="G15" s="246"/>
      <c r="H15" s="246"/>
      <c r="I15" s="246"/>
      <c r="J15" s="246"/>
      <c r="K15" s="246"/>
      <c r="L15" s="246"/>
      <c r="M15" s="245"/>
      <c r="Q15" s="1" t="s">
        <v>57</v>
      </c>
    </row>
    <row r="16" spans="1:48" ht="30" customHeight="1">
      <c r="A16" s="245"/>
      <c r="B16" s="245"/>
      <c r="C16" s="245"/>
      <c r="D16" s="245"/>
      <c r="E16" s="246"/>
      <c r="F16" s="246"/>
      <c r="G16" s="246"/>
      <c r="H16" s="246"/>
      <c r="I16" s="246"/>
      <c r="J16" s="246"/>
      <c r="K16" s="246"/>
      <c r="L16" s="246"/>
      <c r="M16" s="245"/>
      <c r="Q16" s="1" t="s">
        <v>57</v>
      </c>
    </row>
    <row r="17" spans="1:48" ht="30" customHeight="1">
      <c r="A17" s="245"/>
      <c r="B17" s="245"/>
      <c r="C17" s="245"/>
      <c r="D17" s="245"/>
      <c r="E17" s="246"/>
      <c r="F17" s="246"/>
      <c r="G17" s="246"/>
      <c r="H17" s="246"/>
      <c r="I17" s="246"/>
      <c r="J17" s="246"/>
      <c r="K17" s="246"/>
      <c r="L17" s="246"/>
      <c r="M17" s="245"/>
      <c r="Q17" s="1" t="s">
        <v>57</v>
      </c>
    </row>
    <row r="18" spans="1:48" ht="30" customHeight="1">
      <c r="A18" s="245"/>
      <c r="B18" s="245"/>
      <c r="C18" s="245"/>
      <c r="D18" s="245"/>
      <c r="E18" s="246"/>
      <c r="F18" s="246"/>
      <c r="G18" s="246"/>
      <c r="H18" s="246"/>
      <c r="I18" s="246"/>
      <c r="J18" s="246"/>
      <c r="K18" s="246"/>
      <c r="L18" s="246"/>
      <c r="M18" s="245"/>
      <c r="Q18" s="1" t="s">
        <v>57</v>
      </c>
    </row>
    <row r="19" spans="1:48" ht="30" customHeight="1">
      <c r="A19" s="245"/>
      <c r="B19" s="245"/>
      <c r="C19" s="245"/>
      <c r="D19" s="245"/>
      <c r="E19" s="246"/>
      <c r="F19" s="246"/>
      <c r="G19" s="246"/>
      <c r="H19" s="246"/>
      <c r="I19" s="246"/>
      <c r="J19" s="246"/>
      <c r="K19" s="246"/>
      <c r="L19" s="246"/>
      <c r="M19" s="245"/>
      <c r="Q19" s="1" t="s">
        <v>57</v>
      </c>
    </row>
    <row r="20" spans="1:48" ht="30" customHeight="1">
      <c r="A20" s="245"/>
      <c r="B20" s="245"/>
      <c r="C20" s="245"/>
      <c r="D20" s="245"/>
      <c r="E20" s="246"/>
      <c r="F20" s="246"/>
      <c r="G20" s="246"/>
      <c r="H20" s="246"/>
      <c r="I20" s="246"/>
      <c r="J20" s="246"/>
      <c r="K20" s="246"/>
      <c r="L20" s="246"/>
      <c r="M20" s="245"/>
      <c r="Q20" s="1" t="s">
        <v>57</v>
      </c>
    </row>
    <row r="21" spans="1:48" ht="30" customHeight="1">
      <c r="A21" s="245"/>
      <c r="B21" s="245"/>
      <c r="C21" s="245"/>
      <c r="D21" s="245"/>
      <c r="E21" s="246"/>
      <c r="F21" s="246"/>
      <c r="G21" s="246"/>
      <c r="H21" s="246"/>
      <c r="I21" s="246"/>
      <c r="J21" s="246"/>
      <c r="K21" s="246"/>
      <c r="L21" s="246"/>
      <c r="M21" s="245"/>
      <c r="Q21" s="1" t="s">
        <v>57</v>
      </c>
    </row>
    <row r="22" spans="1:48" ht="30" customHeight="1">
      <c r="A22" s="245"/>
      <c r="B22" s="245"/>
      <c r="C22" s="245"/>
      <c r="D22" s="245"/>
      <c r="E22" s="246"/>
      <c r="F22" s="246"/>
      <c r="G22" s="246"/>
      <c r="H22" s="246"/>
      <c r="I22" s="246"/>
      <c r="J22" s="246"/>
      <c r="K22" s="246"/>
      <c r="L22" s="246"/>
      <c r="M22" s="245"/>
      <c r="Q22" s="1" t="s">
        <v>57</v>
      </c>
    </row>
    <row r="23" spans="1:48" ht="30" customHeight="1">
      <c r="A23" s="245"/>
      <c r="B23" s="245"/>
      <c r="C23" s="245"/>
      <c r="D23" s="245"/>
      <c r="E23" s="246"/>
      <c r="F23" s="246"/>
      <c r="G23" s="246"/>
      <c r="H23" s="246"/>
      <c r="I23" s="246"/>
      <c r="J23" s="246"/>
      <c r="K23" s="246"/>
      <c r="L23" s="246"/>
      <c r="M23" s="245"/>
      <c r="Q23" s="1" t="s">
        <v>57</v>
      </c>
    </row>
    <row r="24" spans="1:48" ht="30" customHeight="1">
      <c r="A24" s="245"/>
      <c r="B24" s="245"/>
      <c r="C24" s="245"/>
      <c r="D24" s="245"/>
      <c r="E24" s="246"/>
      <c r="F24" s="246"/>
      <c r="G24" s="246"/>
      <c r="H24" s="246"/>
      <c r="I24" s="246"/>
      <c r="J24" s="246"/>
      <c r="K24" s="246"/>
      <c r="L24" s="246"/>
      <c r="M24" s="245"/>
      <c r="Q24" s="1" t="s">
        <v>57</v>
      </c>
    </row>
    <row r="25" spans="1:48" ht="30" customHeight="1">
      <c r="A25" s="245"/>
      <c r="B25" s="245"/>
      <c r="C25" s="245"/>
      <c r="D25" s="245"/>
      <c r="E25" s="246"/>
      <c r="F25" s="246"/>
      <c r="G25" s="246"/>
      <c r="H25" s="246"/>
      <c r="I25" s="246"/>
      <c r="J25" s="246"/>
      <c r="K25" s="246"/>
      <c r="L25" s="246"/>
      <c r="M25" s="245"/>
      <c r="Q25" s="1" t="s">
        <v>57</v>
      </c>
    </row>
    <row r="26" spans="1:48" ht="30" customHeight="1">
      <c r="A26" s="245"/>
      <c r="B26" s="245"/>
      <c r="C26" s="245"/>
      <c r="D26" s="245"/>
      <c r="E26" s="246"/>
      <c r="F26" s="246"/>
      <c r="G26" s="246"/>
      <c r="H26" s="246"/>
      <c r="I26" s="246"/>
      <c r="J26" s="246"/>
      <c r="K26" s="246"/>
      <c r="L26" s="246"/>
      <c r="M26" s="245"/>
      <c r="Q26" s="1" t="s">
        <v>57</v>
      </c>
    </row>
    <row r="27" spans="1:48" ht="30" customHeight="1">
      <c r="A27" s="244" t="s">
        <v>70</v>
      </c>
      <c r="B27" s="245"/>
      <c r="C27" s="245"/>
      <c r="D27" s="245"/>
      <c r="E27" s="246"/>
      <c r="F27" s="246">
        <f>SUMIF(Q5:Q26,"010101",F5:F26)</f>
        <v>0</v>
      </c>
      <c r="G27" s="246"/>
      <c r="H27" s="246">
        <f>SUMIF(Q5:Q26,"010101",H5:H26)</f>
        <v>0</v>
      </c>
      <c r="I27" s="246"/>
      <c r="J27" s="246">
        <f>SUMIF(Q5:Q26,"010101",J5:J26)</f>
        <v>0</v>
      </c>
      <c r="K27" s="246"/>
      <c r="L27" s="246">
        <f>SUMIF(Q5:Q26,"010101",L5:L26)</f>
        <v>0</v>
      </c>
      <c r="M27" s="245"/>
      <c r="N27" t="s">
        <v>71</v>
      </c>
    </row>
    <row r="28" spans="1:48" ht="30" customHeight="1">
      <c r="A28" s="244" t="s">
        <v>72</v>
      </c>
      <c r="B28" s="244" t="s">
        <v>52</v>
      </c>
      <c r="C28" s="245"/>
      <c r="D28" s="245"/>
      <c r="E28" s="246"/>
      <c r="F28" s="246"/>
      <c r="G28" s="246"/>
      <c r="H28" s="246"/>
      <c r="I28" s="246"/>
      <c r="J28" s="246"/>
      <c r="K28" s="246"/>
      <c r="L28" s="246"/>
      <c r="M28" s="245"/>
      <c r="Q28" s="1" t="s">
        <v>73</v>
      </c>
    </row>
    <row r="29" spans="1:48" ht="30" customHeight="1">
      <c r="A29" s="244" t="s">
        <v>74</v>
      </c>
      <c r="B29" s="244" t="s">
        <v>75</v>
      </c>
      <c r="C29" s="244" t="s">
        <v>76</v>
      </c>
      <c r="D29" s="245">
        <v>6</v>
      </c>
      <c r="E29" s="246">
        <f>TRUNC(일위대가목록!E23,0)</f>
        <v>0</v>
      </c>
      <c r="F29" s="246">
        <f t="shared" ref="F29:F35" si="0">TRUNC(E29*D29, 0)</f>
        <v>0</v>
      </c>
      <c r="G29" s="246">
        <f>TRUNC(일위대가목록!F23,0)</f>
        <v>0</v>
      </c>
      <c r="H29" s="246">
        <f t="shared" ref="H29:H35" si="1">TRUNC(G29*D29, 0)</f>
        <v>0</v>
      </c>
      <c r="I29" s="246">
        <f>TRUNC(일위대가목록!G23,0)</f>
        <v>0</v>
      </c>
      <c r="J29" s="246">
        <f t="shared" ref="J29:J35" si="2">TRUNC(I29*D29, 0)</f>
        <v>0</v>
      </c>
      <c r="K29" s="246">
        <f t="shared" ref="K29:L35" si="3">TRUNC(E29+G29+I29, 0)</f>
        <v>0</v>
      </c>
      <c r="L29" s="246">
        <f t="shared" si="3"/>
        <v>0</v>
      </c>
      <c r="M29" s="244" t="s">
        <v>77</v>
      </c>
      <c r="N29" s="1" t="s">
        <v>78</v>
      </c>
      <c r="O29" s="1" t="s">
        <v>52</v>
      </c>
      <c r="P29" s="1" t="s">
        <v>52</v>
      </c>
      <c r="Q29" s="1" t="s">
        <v>73</v>
      </c>
      <c r="R29" s="1" t="s">
        <v>63</v>
      </c>
      <c r="S29" s="1" t="s">
        <v>64</v>
      </c>
      <c r="T29" s="1" t="s">
        <v>64</v>
      </c>
      <c r="AR29" s="1" t="s">
        <v>52</v>
      </c>
      <c r="AS29" s="1" t="s">
        <v>52</v>
      </c>
      <c r="AU29" s="1" t="s">
        <v>79</v>
      </c>
      <c r="AV29">
        <v>7</v>
      </c>
    </row>
    <row r="30" spans="1:48" ht="30" customHeight="1">
      <c r="A30" s="244" t="s">
        <v>80</v>
      </c>
      <c r="B30" s="244" t="s">
        <v>81</v>
      </c>
      <c r="C30" s="244" t="s">
        <v>82</v>
      </c>
      <c r="D30" s="245">
        <v>150</v>
      </c>
      <c r="E30" s="246">
        <f>TRUNC(일위대가목록!E24,0)</f>
        <v>0</v>
      </c>
      <c r="F30" s="246">
        <f t="shared" si="0"/>
        <v>0</v>
      </c>
      <c r="G30" s="246">
        <f>TRUNC(일위대가목록!F24,0)</f>
        <v>0</v>
      </c>
      <c r="H30" s="246">
        <f t="shared" si="1"/>
        <v>0</v>
      </c>
      <c r="I30" s="246">
        <f>TRUNC(일위대가목록!G24,0)</f>
        <v>0</v>
      </c>
      <c r="J30" s="246">
        <f t="shared" si="2"/>
        <v>0</v>
      </c>
      <c r="K30" s="246">
        <f t="shared" si="3"/>
        <v>0</v>
      </c>
      <c r="L30" s="246">
        <f t="shared" si="3"/>
        <v>0</v>
      </c>
      <c r="M30" s="244" t="s">
        <v>83</v>
      </c>
      <c r="N30" s="1" t="s">
        <v>84</v>
      </c>
      <c r="O30" s="1" t="s">
        <v>52</v>
      </c>
      <c r="P30" s="1" t="s">
        <v>52</v>
      </c>
      <c r="Q30" s="1" t="s">
        <v>73</v>
      </c>
      <c r="R30" s="1" t="s">
        <v>63</v>
      </c>
      <c r="S30" s="1" t="s">
        <v>64</v>
      </c>
      <c r="T30" s="1" t="s">
        <v>64</v>
      </c>
      <c r="AR30" s="1" t="s">
        <v>52</v>
      </c>
      <c r="AS30" s="1" t="s">
        <v>52</v>
      </c>
      <c r="AU30" s="1" t="s">
        <v>85</v>
      </c>
      <c r="AV30">
        <v>8</v>
      </c>
    </row>
    <row r="31" spans="1:48" ht="30" customHeight="1">
      <c r="A31" s="244" t="s">
        <v>86</v>
      </c>
      <c r="B31" s="244" t="s">
        <v>87</v>
      </c>
      <c r="C31" s="244" t="s">
        <v>88</v>
      </c>
      <c r="D31" s="245">
        <v>4</v>
      </c>
      <c r="E31" s="246">
        <f>TRUNC(일위대가목록!E26,0)</f>
        <v>0</v>
      </c>
      <c r="F31" s="246">
        <f t="shared" si="0"/>
        <v>0</v>
      </c>
      <c r="G31" s="246">
        <f>TRUNC(일위대가목록!F26,0)</f>
        <v>0</v>
      </c>
      <c r="H31" s="246">
        <f t="shared" si="1"/>
        <v>0</v>
      </c>
      <c r="I31" s="246">
        <f>TRUNC(일위대가목록!G26,0)</f>
        <v>0</v>
      </c>
      <c r="J31" s="246">
        <f t="shared" si="2"/>
        <v>0</v>
      </c>
      <c r="K31" s="246">
        <f t="shared" si="3"/>
        <v>0</v>
      </c>
      <c r="L31" s="246">
        <f t="shared" si="3"/>
        <v>0</v>
      </c>
      <c r="M31" s="244" t="s">
        <v>89</v>
      </c>
      <c r="N31" s="1" t="s">
        <v>90</v>
      </c>
      <c r="O31" s="1" t="s">
        <v>52</v>
      </c>
      <c r="P31" s="1" t="s">
        <v>52</v>
      </c>
      <c r="Q31" s="1" t="s">
        <v>73</v>
      </c>
      <c r="R31" s="1" t="s">
        <v>63</v>
      </c>
      <c r="S31" s="1" t="s">
        <v>64</v>
      </c>
      <c r="T31" s="1" t="s">
        <v>64</v>
      </c>
      <c r="AR31" s="1" t="s">
        <v>52</v>
      </c>
      <c r="AS31" s="1" t="s">
        <v>52</v>
      </c>
      <c r="AU31" s="1" t="s">
        <v>91</v>
      </c>
      <c r="AV31">
        <v>9</v>
      </c>
    </row>
    <row r="32" spans="1:48" ht="30" customHeight="1">
      <c r="A32" s="244" t="s">
        <v>92</v>
      </c>
      <c r="B32" s="244" t="s">
        <v>93</v>
      </c>
      <c r="C32" s="244" t="s">
        <v>82</v>
      </c>
      <c r="D32" s="245">
        <v>789</v>
      </c>
      <c r="E32" s="246">
        <f>TRUNC(일위대가목록!E31,0)</f>
        <v>0</v>
      </c>
      <c r="F32" s="246">
        <f t="shared" si="0"/>
        <v>0</v>
      </c>
      <c r="G32" s="246">
        <f>TRUNC(일위대가목록!F31,0)</f>
        <v>0</v>
      </c>
      <c r="H32" s="246">
        <f t="shared" si="1"/>
        <v>0</v>
      </c>
      <c r="I32" s="246">
        <f>TRUNC(일위대가목록!G31,0)</f>
        <v>0</v>
      </c>
      <c r="J32" s="246">
        <f t="shared" si="2"/>
        <v>0</v>
      </c>
      <c r="K32" s="246">
        <f t="shared" si="3"/>
        <v>0</v>
      </c>
      <c r="L32" s="246">
        <f t="shared" si="3"/>
        <v>0</v>
      </c>
      <c r="M32" s="244" t="s">
        <v>94</v>
      </c>
      <c r="N32" s="1" t="s">
        <v>95</v>
      </c>
      <c r="O32" s="1" t="s">
        <v>52</v>
      </c>
      <c r="P32" s="1" t="s">
        <v>52</v>
      </c>
      <c r="Q32" s="1" t="s">
        <v>73</v>
      </c>
      <c r="R32" s="1" t="s">
        <v>63</v>
      </c>
      <c r="S32" s="1" t="s">
        <v>64</v>
      </c>
      <c r="T32" s="1" t="s">
        <v>64</v>
      </c>
      <c r="AR32" s="1" t="s">
        <v>52</v>
      </c>
      <c r="AS32" s="1" t="s">
        <v>52</v>
      </c>
      <c r="AU32" s="1" t="s">
        <v>96</v>
      </c>
      <c r="AV32">
        <v>10</v>
      </c>
    </row>
    <row r="33" spans="1:48" ht="30" customHeight="1">
      <c r="A33" s="244" t="s">
        <v>97</v>
      </c>
      <c r="B33" s="244" t="s">
        <v>98</v>
      </c>
      <c r="C33" s="244" t="s">
        <v>82</v>
      </c>
      <c r="D33" s="245">
        <v>789</v>
      </c>
      <c r="E33" s="246">
        <f>TRUNC(일위대가목록!E32,0)</f>
        <v>0</v>
      </c>
      <c r="F33" s="246">
        <f t="shared" si="0"/>
        <v>0</v>
      </c>
      <c r="G33" s="246">
        <f>TRUNC(일위대가목록!F32,0)</f>
        <v>0</v>
      </c>
      <c r="H33" s="246">
        <f t="shared" si="1"/>
        <v>0</v>
      </c>
      <c r="I33" s="246">
        <f>TRUNC(일위대가목록!G32,0)</f>
        <v>0</v>
      </c>
      <c r="J33" s="246">
        <f t="shared" si="2"/>
        <v>0</v>
      </c>
      <c r="K33" s="246">
        <f t="shared" si="3"/>
        <v>0</v>
      </c>
      <c r="L33" s="246">
        <f t="shared" si="3"/>
        <v>0</v>
      </c>
      <c r="M33" s="244" t="s">
        <v>99</v>
      </c>
      <c r="N33" s="1" t="s">
        <v>100</v>
      </c>
      <c r="O33" s="1" t="s">
        <v>52</v>
      </c>
      <c r="P33" s="1" t="s">
        <v>52</v>
      </c>
      <c r="Q33" s="1" t="s">
        <v>73</v>
      </c>
      <c r="R33" s="1" t="s">
        <v>63</v>
      </c>
      <c r="S33" s="1" t="s">
        <v>64</v>
      </c>
      <c r="T33" s="1" t="s">
        <v>64</v>
      </c>
      <c r="AR33" s="1" t="s">
        <v>52</v>
      </c>
      <c r="AS33" s="1" t="s">
        <v>52</v>
      </c>
      <c r="AU33" s="1" t="s">
        <v>101</v>
      </c>
      <c r="AV33">
        <v>11</v>
      </c>
    </row>
    <row r="34" spans="1:48" ht="30" customHeight="1">
      <c r="A34" s="244" t="s">
        <v>102</v>
      </c>
      <c r="B34" s="244" t="s">
        <v>103</v>
      </c>
      <c r="C34" s="244" t="s">
        <v>82</v>
      </c>
      <c r="D34" s="245">
        <v>789</v>
      </c>
      <c r="E34" s="246">
        <f>TRUNC(일위대가목록!E33,0)</f>
        <v>0</v>
      </c>
      <c r="F34" s="246">
        <f t="shared" si="0"/>
        <v>0</v>
      </c>
      <c r="G34" s="246">
        <f>TRUNC(일위대가목록!F33,0)</f>
        <v>0</v>
      </c>
      <c r="H34" s="246">
        <f t="shared" si="1"/>
        <v>0</v>
      </c>
      <c r="I34" s="246">
        <f>TRUNC(일위대가목록!G33,0)</f>
        <v>0</v>
      </c>
      <c r="J34" s="246">
        <f t="shared" si="2"/>
        <v>0</v>
      </c>
      <c r="K34" s="246">
        <f t="shared" si="3"/>
        <v>0</v>
      </c>
      <c r="L34" s="246">
        <f t="shared" si="3"/>
        <v>0</v>
      </c>
      <c r="M34" s="244" t="s">
        <v>104</v>
      </c>
      <c r="N34" s="1" t="s">
        <v>105</v>
      </c>
      <c r="O34" s="1" t="s">
        <v>52</v>
      </c>
      <c r="P34" s="1" t="s">
        <v>52</v>
      </c>
      <c r="Q34" s="1" t="s">
        <v>73</v>
      </c>
      <c r="R34" s="1" t="s">
        <v>63</v>
      </c>
      <c r="S34" s="1" t="s">
        <v>64</v>
      </c>
      <c r="T34" s="1" t="s">
        <v>64</v>
      </c>
      <c r="AR34" s="1" t="s">
        <v>52</v>
      </c>
      <c r="AS34" s="1" t="s">
        <v>52</v>
      </c>
      <c r="AU34" s="1" t="s">
        <v>106</v>
      </c>
      <c r="AV34">
        <v>12</v>
      </c>
    </row>
    <row r="35" spans="1:48" ht="30" customHeight="1">
      <c r="A35" s="244" t="s">
        <v>107</v>
      </c>
      <c r="B35" s="244" t="s">
        <v>52</v>
      </c>
      <c r="C35" s="244" t="s">
        <v>82</v>
      </c>
      <c r="D35" s="245">
        <v>789</v>
      </c>
      <c r="E35" s="246">
        <f>TRUNC(일위대가목록!E34,0)</f>
        <v>0</v>
      </c>
      <c r="F35" s="246">
        <f t="shared" si="0"/>
        <v>0</v>
      </c>
      <c r="G35" s="246">
        <f>TRUNC(일위대가목록!F34,0)</f>
        <v>0</v>
      </c>
      <c r="H35" s="246">
        <f t="shared" si="1"/>
        <v>0</v>
      </c>
      <c r="I35" s="246">
        <f>TRUNC(일위대가목록!G34,0)</f>
        <v>0</v>
      </c>
      <c r="J35" s="246">
        <f t="shared" si="2"/>
        <v>0</v>
      </c>
      <c r="K35" s="246">
        <f t="shared" si="3"/>
        <v>0</v>
      </c>
      <c r="L35" s="246">
        <f t="shared" si="3"/>
        <v>0</v>
      </c>
      <c r="M35" s="244" t="s">
        <v>108</v>
      </c>
      <c r="N35" s="1" t="s">
        <v>109</v>
      </c>
      <c r="O35" s="1" t="s">
        <v>52</v>
      </c>
      <c r="P35" s="1" t="s">
        <v>52</v>
      </c>
      <c r="Q35" s="1" t="s">
        <v>73</v>
      </c>
      <c r="R35" s="1" t="s">
        <v>63</v>
      </c>
      <c r="S35" s="1" t="s">
        <v>64</v>
      </c>
      <c r="T35" s="1" t="s">
        <v>64</v>
      </c>
      <c r="AR35" s="1" t="s">
        <v>52</v>
      </c>
      <c r="AS35" s="1" t="s">
        <v>52</v>
      </c>
      <c r="AU35" s="1" t="s">
        <v>110</v>
      </c>
      <c r="AV35">
        <v>13</v>
      </c>
    </row>
    <row r="36" spans="1:48" ht="30" customHeight="1">
      <c r="A36" s="245"/>
      <c r="B36" s="245"/>
      <c r="C36" s="245"/>
      <c r="D36" s="245"/>
      <c r="E36" s="246"/>
      <c r="F36" s="246"/>
      <c r="G36" s="246"/>
      <c r="H36" s="246"/>
      <c r="I36" s="246"/>
      <c r="J36" s="246"/>
      <c r="K36" s="246"/>
      <c r="L36" s="246"/>
      <c r="M36" s="245"/>
      <c r="Q36" s="1" t="s">
        <v>73</v>
      </c>
    </row>
    <row r="37" spans="1:48" ht="30" customHeight="1">
      <c r="A37" s="245"/>
      <c r="B37" s="245"/>
      <c r="C37" s="245"/>
      <c r="D37" s="245"/>
      <c r="E37" s="246"/>
      <c r="F37" s="246"/>
      <c r="G37" s="246"/>
      <c r="H37" s="246"/>
      <c r="I37" s="246"/>
      <c r="J37" s="246"/>
      <c r="K37" s="246"/>
      <c r="L37" s="246"/>
      <c r="M37" s="245"/>
      <c r="Q37" s="1" t="s">
        <v>73</v>
      </c>
    </row>
    <row r="38" spans="1:48" ht="30" customHeight="1">
      <c r="A38" s="245"/>
      <c r="B38" s="245"/>
      <c r="C38" s="245"/>
      <c r="D38" s="245"/>
      <c r="E38" s="246"/>
      <c r="F38" s="246"/>
      <c r="G38" s="246"/>
      <c r="H38" s="246"/>
      <c r="I38" s="246"/>
      <c r="J38" s="246"/>
      <c r="K38" s="246"/>
      <c r="L38" s="246"/>
      <c r="M38" s="245"/>
      <c r="Q38" s="1" t="s">
        <v>73</v>
      </c>
    </row>
    <row r="39" spans="1:48" ht="30" customHeight="1">
      <c r="A39" s="245"/>
      <c r="B39" s="245"/>
      <c r="C39" s="245"/>
      <c r="D39" s="245"/>
      <c r="E39" s="246"/>
      <c r="F39" s="246"/>
      <c r="G39" s="246"/>
      <c r="H39" s="246"/>
      <c r="I39" s="246"/>
      <c r="J39" s="246"/>
      <c r="K39" s="246"/>
      <c r="L39" s="246"/>
      <c r="M39" s="245"/>
      <c r="Q39" s="1" t="s">
        <v>73</v>
      </c>
    </row>
    <row r="40" spans="1:48" ht="30" customHeight="1">
      <c r="A40" s="245"/>
      <c r="B40" s="245"/>
      <c r="C40" s="245"/>
      <c r="D40" s="245"/>
      <c r="E40" s="246"/>
      <c r="F40" s="246"/>
      <c r="G40" s="246"/>
      <c r="H40" s="246"/>
      <c r="I40" s="246"/>
      <c r="J40" s="246"/>
      <c r="K40" s="246"/>
      <c r="L40" s="246"/>
      <c r="M40" s="245"/>
      <c r="Q40" s="1" t="s">
        <v>73</v>
      </c>
    </row>
    <row r="41" spans="1:48" ht="30" customHeight="1">
      <c r="A41" s="245"/>
      <c r="B41" s="245"/>
      <c r="C41" s="245"/>
      <c r="D41" s="245"/>
      <c r="E41" s="246"/>
      <c r="F41" s="246"/>
      <c r="G41" s="246"/>
      <c r="H41" s="246"/>
      <c r="I41" s="246"/>
      <c r="J41" s="246"/>
      <c r="K41" s="246"/>
      <c r="L41" s="246"/>
      <c r="M41" s="245"/>
      <c r="Q41" s="1" t="s">
        <v>73</v>
      </c>
    </row>
    <row r="42" spans="1:48" ht="30" customHeight="1">
      <c r="A42" s="245"/>
      <c r="B42" s="245"/>
      <c r="C42" s="245"/>
      <c r="D42" s="245"/>
      <c r="E42" s="246"/>
      <c r="F42" s="246"/>
      <c r="G42" s="246"/>
      <c r="H42" s="246"/>
      <c r="I42" s="246"/>
      <c r="J42" s="246"/>
      <c r="K42" s="246"/>
      <c r="L42" s="246"/>
      <c r="M42" s="245"/>
      <c r="Q42" s="1" t="s">
        <v>73</v>
      </c>
    </row>
    <row r="43" spans="1:48" ht="30" customHeight="1">
      <c r="A43" s="245"/>
      <c r="B43" s="245"/>
      <c r="C43" s="245"/>
      <c r="D43" s="245"/>
      <c r="E43" s="246"/>
      <c r="F43" s="246"/>
      <c r="G43" s="246"/>
      <c r="H43" s="246"/>
      <c r="I43" s="246"/>
      <c r="J43" s="246"/>
      <c r="K43" s="246"/>
      <c r="L43" s="246"/>
      <c r="M43" s="245"/>
      <c r="Q43" s="1" t="s">
        <v>73</v>
      </c>
    </row>
    <row r="44" spans="1:48" ht="30" customHeight="1">
      <c r="A44" s="245"/>
      <c r="B44" s="245"/>
      <c r="C44" s="245"/>
      <c r="D44" s="245"/>
      <c r="E44" s="246"/>
      <c r="F44" s="246"/>
      <c r="G44" s="246"/>
      <c r="H44" s="246"/>
      <c r="I44" s="246"/>
      <c r="J44" s="246"/>
      <c r="K44" s="246"/>
      <c r="L44" s="246"/>
      <c r="M44" s="245"/>
      <c r="Q44" s="1" t="s">
        <v>73</v>
      </c>
    </row>
    <row r="45" spans="1:48" ht="30" customHeight="1">
      <c r="A45" s="245"/>
      <c r="B45" s="245"/>
      <c r="C45" s="245"/>
      <c r="D45" s="245"/>
      <c r="E45" s="246"/>
      <c r="F45" s="246"/>
      <c r="G45" s="246"/>
      <c r="H45" s="246"/>
      <c r="I45" s="246"/>
      <c r="J45" s="246"/>
      <c r="K45" s="246"/>
      <c r="L45" s="246"/>
      <c r="M45" s="245"/>
      <c r="Q45" s="1" t="s">
        <v>73</v>
      </c>
    </row>
    <row r="46" spans="1:48" ht="30" customHeight="1">
      <c r="A46" s="245"/>
      <c r="B46" s="245"/>
      <c r="C46" s="245"/>
      <c r="D46" s="245"/>
      <c r="E46" s="246"/>
      <c r="F46" s="246"/>
      <c r="G46" s="246"/>
      <c r="H46" s="246"/>
      <c r="I46" s="246"/>
      <c r="J46" s="246"/>
      <c r="K46" s="246"/>
      <c r="L46" s="246"/>
      <c r="M46" s="245"/>
      <c r="Q46" s="1" t="s">
        <v>73</v>
      </c>
    </row>
    <row r="47" spans="1:48" ht="30" customHeight="1">
      <c r="A47" s="245"/>
      <c r="B47" s="245"/>
      <c r="C47" s="245"/>
      <c r="D47" s="245"/>
      <c r="E47" s="246"/>
      <c r="F47" s="246"/>
      <c r="G47" s="246"/>
      <c r="H47" s="246"/>
      <c r="I47" s="246"/>
      <c r="J47" s="246"/>
      <c r="K47" s="246"/>
      <c r="L47" s="246"/>
      <c r="M47" s="245"/>
      <c r="Q47" s="1" t="s">
        <v>73</v>
      </c>
    </row>
    <row r="48" spans="1:48" ht="30" customHeight="1">
      <c r="A48" s="245"/>
      <c r="B48" s="245"/>
      <c r="C48" s="245"/>
      <c r="D48" s="245"/>
      <c r="E48" s="246"/>
      <c r="F48" s="246"/>
      <c r="G48" s="246"/>
      <c r="H48" s="246"/>
      <c r="I48" s="246"/>
      <c r="J48" s="246"/>
      <c r="K48" s="246"/>
      <c r="L48" s="246"/>
      <c r="M48" s="245"/>
      <c r="Q48" s="1" t="s">
        <v>73</v>
      </c>
    </row>
    <row r="49" spans="1:48" ht="30" customHeight="1">
      <c r="A49" s="245"/>
      <c r="B49" s="245"/>
      <c r="C49" s="245"/>
      <c r="D49" s="245"/>
      <c r="E49" s="246"/>
      <c r="F49" s="246"/>
      <c r="G49" s="246"/>
      <c r="H49" s="246"/>
      <c r="I49" s="246"/>
      <c r="J49" s="246"/>
      <c r="K49" s="246"/>
      <c r="L49" s="246"/>
      <c r="M49" s="245"/>
      <c r="Q49" s="1" t="s">
        <v>73</v>
      </c>
    </row>
    <row r="50" spans="1:48" ht="30" customHeight="1">
      <c r="A50" s="245"/>
      <c r="B50" s="245"/>
      <c r="C50" s="245"/>
      <c r="D50" s="245"/>
      <c r="E50" s="246"/>
      <c r="F50" s="246"/>
      <c r="G50" s="246"/>
      <c r="H50" s="246"/>
      <c r="I50" s="246"/>
      <c r="J50" s="246"/>
      <c r="K50" s="246"/>
      <c r="L50" s="246"/>
      <c r="M50" s="245"/>
      <c r="Q50" s="1" t="s">
        <v>73</v>
      </c>
    </row>
    <row r="51" spans="1:48" ht="30" customHeight="1">
      <c r="A51" s="244" t="s">
        <v>70</v>
      </c>
      <c r="B51" s="245"/>
      <c r="C51" s="245"/>
      <c r="D51" s="245"/>
      <c r="E51" s="246"/>
      <c r="F51" s="246">
        <f>SUMIF(Q29:Q50,"010102",F29:F50)</f>
        <v>0</v>
      </c>
      <c r="G51" s="246"/>
      <c r="H51" s="246">
        <f>SUMIF(Q29:Q50,"010102",H29:H50)</f>
        <v>0</v>
      </c>
      <c r="I51" s="246"/>
      <c r="J51" s="246">
        <f>SUMIF(Q29:Q50,"010102",J29:J50)</f>
        <v>0</v>
      </c>
      <c r="K51" s="246"/>
      <c r="L51" s="246">
        <f>SUMIF(Q29:Q50,"010102",L29:L50)</f>
        <v>0</v>
      </c>
      <c r="M51" s="245"/>
      <c r="N51" t="s">
        <v>71</v>
      </c>
    </row>
    <row r="52" spans="1:48" ht="30" customHeight="1">
      <c r="A52" s="244" t="s">
        <v>111</v>
      </c>
      <c r="B52" s="244" t="s">
        <v>52</v>
      </c>
      <c r="C52" s="245"/>
      <c r="D52" s="245"/>
      <c r="E52" s="246"/>
      <c r="F52" s="246"/>
      <c r="G52" s="246"/>
      <c r="H52" s="246"/>
      <c r="I52" s="246"/>
      <c r="J52" s="246"/>
      <c r="K52" s="246"/>
      <c r="L52" s="246"/>
      <c r="M52" s="245"/>
      <c r="Q52" s="1" t="s">
        <v>112</v>
      </c>
    </row>
    <row r="53" spans="1:48" ht="30" customHeight="1">
      <c r="A53" s="244" t="s">
        <v>113</v>
      </c>
      <c r="B53" s="244" t="s">
        <v>114</v>
      </c>
      <c r="C53" s="244" t="s">
        <v>115</v>
      </c>
      <c r="D53" s="245">
        <v>15</v>
      </c>
      <c r="E53" s="246">
        <f>TRUNC(중기단가목록!E7,0)</f>
        <v>0</v>
      </c>
      <c r="F53" s="246">
        <f>TRUNC(E53*D53, 0)</f>
        <v>0</v>
      </c>
      <c r="G53" s="246">
        <f>TRUNC(중기단가목록!F7,0)</f>
        <v>0</v>
      </c>
      <c r="H53" s="246">
        <f>TRUNC(G53*D53, 0)</f>
        <v>0</v>
      </c>
      <c r="I53" s="246">
        <f>TRUNC(중기단가목록!G7,0)</f>
        <v>0</v>
      </c>
      <c r="J53" s="246">
        <f>TRUNC(I53*D53, 0)</f>
        <v>0</v>
      </c>
      <c r="K53" s="246">
        <f t="shared" ref="K53:L56" si="4">TRUNC(E53+G53+I53, 0)</f>
        <v>0</v>
      </c>
      <c r="L53" s="246">
        <f t="shared" si="4"/>
        <v>0</v>
      </c>
      <c r="M53" s="244" t="s">
        <v>116</v>
      </c>
      <c r="N53" s="1" t="s">
        <v>117</v>
      </c>
      <c r="O53" s="1" t="s">
        <v>52</v>
      </c>
      <c r="P53" s="1" t="s">
        <v>52</v>
      </c>
      <c r="Q53" s="1" t="s">
        <v>112</v>
      </c>
      <c r="R53" s="1" t="s">
        <v>64</v>
      </c>
      <c r="S53" s="1" t="s">
        <v>63</v>
      </c>
      <c r="T53" s="1" t="s">
        <v>64</v>
      </c>
      <c r="AR53" s="1" t="s">
        <v>52</v>
      </c>
      <c r="AS53" s="1" t="s">
        <v>52</v>
      </c>
      <c r="AU53" s="1" t="s">
        <v>118</v>
      </c>
      <c r="AV53">
        <v>15</v>
      </c>
    </row>
    <row r="54" spans="1:48" ht="30" customHeight="1">
      <c r="A54" s="244" t="s">
        <v>119</v>
      </c>
      <c r="B54" s="244" t="s">
        <v>120</v>
      </c>
      <c r="C54" s="244" t="s">
        <v>115</v>
      </c>
      <c r="D54" s="245">
        <v>3</v>
      </c>
      <c r="E54" s="246">
        <f>TRUNC(중기단가목록!E8,0)</f>
        <v>0</v>
      </c>
      <c r="F54" s="246">
        <f>TRUNC(E54*D54, 0)</f>
        <v>0</v>
      </c>
      <c r="G54" s="246">
        <f>TRUNC(중기단가목록!F8,0)</f>
        <v>0</v>
      </c>
      <c r="H54" s="246">
        <f>TRUNC(G54*D54, 0)</f>
        <v>0</v>
      </c>
      <c r="I54" s="246">
        <f>TRUNC(중기단가목록!G8,0)</f>
        <v>0</v>
      </c>
      <c r="J54" s="246">
        <f>TRUNC(I54*D54, 0)</f>
        <v>0</v>
      </c>
      <c r="K54" s="246">
        <f t="shared" si="4"/>
        <v>0</v>
      </c>
      <c r="L54" s="246">
        <f t="shared" si="4"/>
        <v>0</v>
      </c>
      <c r="M54" s="244" t="s">
        <v>121</v>
      </c>
      <c r="N54" s="1" t="s">
        <v>122</v>
      </c>
      <c r="O54" s="1" t="s">
        <v>52</v>
      </c>
      <c r="P54" s="1" t="s">
        <v>52</v>
      </c>
      <c r="Q54" s="1" t="s">
        <v>112</v>
      </c>
      <c r="R54" s="1" t="s">
        <v>64</v>
      </c>
      <c r="S54" s="1" t="s">
        <v>63</v>
      </c>
      <c r="T54" s="1" t="s">
        <v>64</v>
      </c>
      <c r="AR54" s="1" t="s">
        <v>52</v>
      </c>
      <c r="AS54" s="1" t="s">
        <v>52</v>
      </c>
      <c r="AU54" s="1" t="s">
        <v>123</v>
      </c>
      <c r="AV54">
        <v>16</v>
      </c>
    </row>
    <row r="55" spans="1:48" ht="30" customHeight="1">
      <c r="A55" s="244" t="s">
        <v>124</v>
      </c>
      <c r="B55" s="244" t="s">
        <v>125</v>
      </c>
      <c r="C55" s="244" t="s">
        <v>115</v>
      </c>
      <c r="D55" s="245">
        <v>40</v>
      </c>
      <c r="E55" s="246">
        <f>TRUNC(일위대가목록!E220,0)</f>
        <v>0</v>
      </c>
      <c r="F55" s="246">
        <f>TRUNC(E55*D55, 0)</f>
        <v>0</v>
      </c>
      <c r="G55" s="246">
        <f>TRUNC(일위대가목록!F220,0)</f>
        <v>0</v>
      </c>
      <c r="H55" s="246">
        <f>TRUNC(G55*D55, 0)</f>
        <v>0</v>
      </c>
      <c r="I55" s="246">
        <f>TRUNC(일위대가목록!G220,0)</f>
        <v>0</v>
      </c>
      <c r="J55" s="246">
        <f>TRUNC(I55*D55, 0)</f>
        <v>0</v>
      </c>
      <c r="K55" s="246">
        <f t="shared" si="4"/>
        <v>0</v>
      </c>
      <c r="L55" s="246">
        <f t="shared" si="4"/>
        <v>0</v>
      </c>
      <c r="M55" s="244" t="s">
        <v>126</v>
      </c>
      <c r="N55" s="1" t="s">
        <v>127</v>
      </c>
      <c r="O55" s="1" t="s">
        <v>52</v>
      </c>
      <c r="P55" s="1" t="s">
        <v>52</v>
      </c>
      <c r="Q55" s="1" t="s">
        <v>112</v>
      </c>
      <c r="R55" s="1" t="s">
        <v>63</v>
      </c>
      <c r="S55" s="1" t="s">
        <v>64</v>
      </c>
      <c r="T55" s="1" t="s">
        <v>64</v>
      </c>
      <c r="AR55" s="1" t="s">
        <v>52</v>
      </c>
      <c r="AS55" s="1" t="s">
        <v>52</v>
      </c>
      <c r="AU55" s="1" t="s">
        <v>128</v>
      </c>
      <c r="AV55">
        <v>17</v>
      </c>
    </row>
    <row r="56" spans="1:48" ht="30" customHeight="1">
      <c r="A56" s="244" t="s">
        <v>129</v>
      </c>
      <c r="B56" s="244" t="s">
        <v>130</v>
      </c>
      <c r="C56" s="244" t="s">
        <v>115</v>
      </c>
      <c r="D56" s="245">
        <v>1</v>
      </c>
      <c r="E56" s="246">
        <f>TRUNC(일위대가목록!E221,0)</f>
        <v>0</v>
      </c>
      <c r="F56" s="246">
        <f>TRUNC(E56*D56, 0)</f>
        <v>0</v>
      </c>
      <c r="G56" s="246">
        <f>TRUNC(일위대가목록!F221,0)</f>
        <v>0</v>
      </c>
      <c r="H56" s="246">
        <f>TRUNC(G56*D56, 0)</f>
        <v>0</v>
      </c>
      <c r="I56" s="246">
        <f>TRUNC(일위대가목록!G221,0)</f>
        <v>0</v>
      </c>
      <c r="J56" s="246">
        <f>TRUNC(I56*D56, 0)</f>
        <v>0</v>
      </c>
      <c r="K56" s="246">
        <f t="shared" si="4"/>
        <v>0</v>
      </c>
      <c r="L56" s="246">
        <f t="shared" si="4"/>
        <v>0</v>
      </c>
      <c r="M56" s="244" t="s">
        <v>131</v>
      </c>
      <c r="N56" s="1" t="s">
        <v>132</v>
      </c>
      <c r="O56" s="1" t="s">
        <v>52</v>
      </c>
      <c r="P56" s="1" t="s">
        <v>52</v>
      </c>
      <c r="Q56" s="1" t="s">
        <v>112</v>
      </c>
      <c r="R56" s="1" t="s">
        <v>63</v>
      </c>
      <c r="S56" s="1" t="s">
        <v>64</v>
      </c>
      <c r="T56" s="1" t="s">
        <v>64</v>
      </c>
      <c r="AR56" s="1" t="s">
        <v>52</v>
      </c>
      <c r="AS56" s="1" t="s">
        <v>52</v>
      </c>
      <c r="AU56" s="1" t="s">
        <v>133</v>
      </c>
      <c r="AV56">
        <v>18</v>
      </c>
    </row>
    <row r="57" spans="1:48" ht="30" customHeight="1">
      <c r="A57" s="245"/>
      <c r="B57" s="245"/>
      <c r="C57" s="245"/>
      <c r="D57" s="245"/>
      <c r="E57" s="246"/>
      <c r="F57" s="246"/>
      <c r="G57" s="246"/>
      <c r="H57" s="246"/>
      <c r="I57" s="246"/>
      <c r="J57" s="246"/>
      <c r="K57" s="246"/>
      <c r="L57" s="246"/>
      <c r="M57" s="245"/>
      <c r="Q57" s="1" t="s">
        <v>112</v>
      </c>
    </row>
    <row r="58" spans="1:48" ht="30" customHeight="1">
      <c r="A58" s="245"/>
      <c r="B58" s="245"/>
      <c r="C58" s="245"/>
      <c r="D58" s="245"/>
      <c r="E58" s="246"/>
      <c r="F58" s="246"/>
      <c r="G58" s="246"/>
      <c r="H58" s="246"/>
      <c r="I58" s="246"/>
      <c r="J58" s="246"/>
      <c r="K58" s="246"/>
      <c r="L58" s="246"/>
      <c r="M58" s="245"/>
      <c r="Q58" s="1" t="s">
        <v>112</v>
      </c>
    </row>
    <row r="59" spans="1:48" ht="30" customHeight="1">
      <c r="A59" s="245"/>
      <c r="B59" s="245"/>
      <c r="C59" s="245"/>
      <c r="D59" s="245"/>
      <c r="E59" s="246"/>
      <c r="F59" s="246"/>
      <c r="G59" s="246"/>
      <c r="H59" s="246"/>
      <c r="I59" s="246"/>
      <c r="J59" s="246"/>
      <c r="K59" s="246"/>
      <c r="L59" s="246"/>
      <c r="M59" s="245"/>
      <c r="Q59" s="1" t="s">
        <v>112</v>
      </c>
    </row>
    <row r="60" spans="1:48" ht="30" customHeight="1">
      <c r="A60" s="245"/>
      <c r="B60" s="245"/>
      <c r="C60" s="245"/>
      <c r="D60" s="245"/>
      <c r="E60" s="246"/>
      <c r="F60" s="246"/>
      <c r="G60" s="246"/>
      <c r="H60" s="246"/>
      <c r="I60" s="246"/>
      <c r="J60" s="246"/>
      <c r="K60" s="246"/>
      <c r="L60" s="246"/>
      <c r="M60" s="245"/>
      <c r="Q60" s="1" t="s">
        <v>112</v>
      </c>
    </row>
    <row r="61" spans="1:48" ht="30" customHeight="1">
      <c r="A61" s="245"/>
      <c r="B61" s="245"/>
      <c r="C61" s="245"/>
      <c r="D61" s="245"/>
      <c r="E61" s="246"/>
      <c r="F61" s="246"/>
      <c r="G61" s="246"/>
      <c r="H61" s="246"/>
      <c r="I61" s="246"/>
      <c r="J61" s="246"/>
      <c r="K61" s="246"/>
      <c r="L61" s="246"/>
      <c r="M61" s="245"/>
      <c r="Q61" s="1" t="s">
        <v>112</v>
      </c>
    </row>
    <row r="62" spans="1:48" ht="30" customHeight="1">
      <c r="A62" s="245"/>
      <c r="B62" s="245"/>
      <c r="C62" s="245"/>
      <c r="D62" s="245"/>
      <c r="E62" s="246"/>
      <c r="F62" s="246"/>
      <c r="G62" s="246"/>
      <c r="H62" s="246"/>
      <c r="I62" s="246"/>
      <c r="J62" s="246"/>
      <c r="K62" s="246"/>
      <c r="L62" s="246"/>
      <c r="M62" s="245"/>
      <c r="Q62" s="1" t="s">
        <v>112</v>
      </c>
    </row>
    <row r="63" spans="1:48" ht="30" customHeight="1">
      <c r="A63" s="245"/>
      <c r="B63" s="245"/>
      <c r="C63" s="245"/>
      <c r="D63" s="245"/>
      <c r="E63" s="246"/>
      <c r="F63" s="246"/>
      <c r="G63" s="246"/>
      <c r="H63" s="246"/>
      <c r="I63" s="246"/>
      <c r="J63" s="246"/>
      <c r="K63" s="246"/>
      <c r="L63" s="246"/>
      <c r="M63" s="245"/>
      <c r="Q63" s="1" t="s">
        <v>112</v>
      </c>
    </row>
    <row r="64" spans="1:48" ht="30" customHeight="1">
      <c r="A64" s="245"/>
      <c r="B64" s="245"/>
      <c r="C64" s="245"/>
      <c r="D64" s="245"/>
      <c r="E64" s="246"/>
      <c r="F64" s="246"/>
      <c r="G64" s="246"/>
      <c r="H64" s="246"/>
      <c r="I64" s="246"/>
      <c r="J64" s="246"/>
      <c r="K64" s="246"/>
      <c r="L64" s="246"/>
      <c r="M64" s="245"/>
      <c r="Q64" s="1" t="s">
        <v>112</v>
      </c>
    </row>
    <row r="65" spans="1:48" ht="30" customHeight="1">
      <c r="A65" s="245"/>
      <c r="B65" s="245"/>
      <c r="C65" s="245"/>
      <c r="D65" s="245"/>
      <c r="E65" s="246"/>
      <c r="F65" s="246"/>
      <c r="G65" s="246"/>
      <c r="H65" s="246"/>
      <c r="I65" s="246"/>
      <c r="J65" s="246"/>
      <c r="K65" s="246"/>
      <c r="L65" s="246"/>
      <c r="M65" s="245"/>
      <c r="Q65" s="1" t="s">
        <v>112</v>
      </c>
    </row>
    <row r="66" spans="1:48" ht="30" customHeight="1">
      <c r="A66" s="245"/>
      <c r="B66" s="245"/>
      <c r="C66" s="245"/>
      <c r="D66" s="245"/>
      <c r="E66" s="246"/>
      <c r="F66" s="246"/>
      <c r="G66" s="246"/>
      <c r="H66" s="246"/>
      <c r="I66" s="246"/>
      <c r="J66" s="246"/>
      <c r="K66" s="246"/>
      <c r="L66" s="246"/>
      <c r="M66" s="245"/>
      <c r="Q66" s="1" t="s">
        <v>112</v>
      </c>
    </row>
    <row r="67" spans="1:48" ht="30" customHeight="1">
      <c r="A67" s="245"/>
      <c r="B67" s="245"/>
      <c r="C67" s="245"/>
      <c r="D67" s="245"/>
      <c r="E67" s="246"/>
      <c r="F67" s="246"/>
      <c r="G67" s="246"/>
      <c r="H67" s="246"/>
      <c r="I67" s="246"/>
      <c r="J67" s="246"/>
      <c r="K67" s="246"/>
      <c r="L67" s="246"/>
      <c r="M67" s="245"/>
      <c r="Q67" s="1" t="s">
        <v>112</v>
      </c>
    </row>
    <row r="68" spans="1:48" ht="30" customHeight="1">
      <c r="A68" s="245"/>
      <c r="B68" s="245"/>
      <c r="C68" s="245"/>
      <c r="D68" s="245"/>
      <c r="E68" s="246"/>
      <c r="F68" s="246"/>
      <c r="G68" s="246"/>
      <c r="H68" s="246"/>
      <c r="I68" s="246"/>
      <c r="J68" s="246"/>
      <c r="K68" s="246"/>
      <c r="L68" s="246"/>
      <c r="M68" s="245"/>
      <c r="Q68" s="1" t="s">
        <v>112</v>
      </c>
    </row>
    <row r="69" spans="1:48" ht="30" customHeight="1">
      <c r="A69" s="245"/>
      <c r="B69" s="245"/>
      <c r="C69" s="245"/>
      <c r="D69" s="245"/>
      <c r="E69" s="246"/>
      <c r="F69" s="246"/>
      <c r="G69" s="246"/>
      <c r="H69" s="246"/>
      <c r="I69" s="246"/>
      <c r="J69" s="246"/>
      <c r="K69" s="246"/>
      <c r="L69" s="246"/>
      <c r="M69" s="245"/>
      <c r="Q69" s="1" t="s">
        <v>112</v>
      </c>
    </row>
    <row r="70" spans="1:48" ht="30" customHeight="1">
      <c r="A70" s="245"/>
      <c r="B70" s="245"/>
      <c r="C70" s="245"/>
      <c r="D70" s="245"/>
      <c r="E70" s="246"/>
      <c r="F70" s="246"/>
      <c r="G70" s="246"/>
      <c r="H70" s="246"/>
      <c r="I70" s="246"/>
      <c r="J70" s="246"/>
      <c r="K70" s="246"/>
      <c r="L70" s="246"/>
      <c r="M70" s="245"/>
      <c r="Q70" s="1" t="s">
        <v>112</v>
      </c>
    </row>
    <row r="71" spans="1:48" ht="30" customHeight="1">
      <c r="A71" s="245"/>
      <c r="B71" s="245"/>
      <c r="C71" s="245"/>
      <c r="D71" s="245"/>
      <c r="E71" s="246"/>
      <c r="F71" s="246"/>
      <c r="G71" s="246"/>
      <c r="H71" s="246"/>
      <c r="I71" s="246"/>
      <c r="J71" s="246"/>
      <c r="K71" s="246"/>
      <c r="L71" s="246"/>
      <c r="M71" s="245"/>
      <c r="Q71" s="1" t="s">
        <v>112</v>
      </c>
    </row>
    <row r="72" spans="1:48" ht="30" customHeight="1">
      <c r="A72" s="245"/>
      <c r="B72" s="245"/>
      <c r="C72" s="245"/>
      <c r="D72" s="245"/>
      <c r="E72" s="246"/>
      <c r="F72" s="246"/>
      <c r="G72" s="246"/>
      <c r="H72" s="246"/>
      <c r="I72" s="246"/>
      <c r="J72" s="246"/>
      <c r="K72" s="246"/>
      <c r="L72" s="246"/>
      <c r="M72" s="245"/>
      <c r="Q72" s="1" t="s">
        <v>112</v>
      </c>
    </row>
    <row r="73" spans="1:48" ht="30" customHeight="1">
      <c r="A73" s="245"/>
      <c r="B73" s="245"/>
      <c r="C73" s="245"/>
      <c r="D73" s="245"/>
      <c r="E73" s="246"/>
      <c r="F73" s="246"/>
      <c r="G73" s="246"/>
      <c r="H73" s="246"/>
      <c r="I73" s="246"/>
      <c r="J73" s="246"/>
      <c r="K73" s="246"/>
      <c r="L73" s="246"/>
      <c r="M73" s="245"/>
      <c r="Q73" s="1" t="s">
        <v>112</v>
      </c>
    </row>
    <row r="74" spans="1:48" ht="30" customHeight="1">
      <c r="A74" s="245"/>
      <c r="B74" s="245"/>
      <c r="C74" s="245"/>
      <c r="D74" s="245"/>
      <c r="E74" s="246"/>
      <c r="F74" s="246"/>
      <c r="G74" s="246"/>
      <c r="H74" s="246"/>
      <c r="I74" s="246"/>
      <c r="J74" s="246"/>
      <c r="K74" s="246"/>
      <c r="L74" s="246"/>
      <c r="M74" s="245"/>
      <c r="Q74" s="1" t="s">
        <v>112</v>
      </c>
    </row>
    <row r="75" spans="1:48" ht="30" customHeight="1">
      <c r="A75" s="244" t="s">
        <v>70</v>
      </c>
      <c r="B75" s="245"/>
      <c r="C75" s="245"/>
      <c r="D75" s="245"/>
      <c r="E75" s="246"/>
      <c r="F75" s="246">
        <f>SUMIF(Q53:Q74,"010103",F53:F74)</f>
        <v>0</v>
      </c>
      <c r="G75" s="246"/>
      <c r="H75" s="246">
        <f>SUMIF(Q53:Q74,"010103",H53:H74)</f>
        <v>0</v>
      </c>
      <c r="I75" s="246"/>
      <c r="J75" s="246">
        <f>SUMIF(Q53:Q74,"010103",J53:J74)</f>
        <v>0</v>
      </c>
      <c r="K75" s="246"/>
      <c r="L75" s="246">
        <f>SUMIF(Q53:Q74,"010103",L53:L74)</f>
        <v>0</v>
      </c>
      <c r="M75" s="245"/>
      <c r="N75" t="s">
        <v>71</v>
      </c>
    </row>
    <row r="76" spans="1:48" ht="30" customHeight="1">
      <c r="A76" s="244" t="s">
        <v>134</v>
      </c>
      <c r="B76" s="244" t="s">
        <v>52</v>
      </c>
      <c r="C76" s="245"/>
      <c r="D76" s="245"/>
      <c r="E76" s="246"/>
      <c r="F76" s="246"/>
      <c r="G76" s="246"/>
      <c r="H76" s="246"/>
      <c r="I76" s="246"/>
      <c r="J76" s="246"/>
      <c r="K76" s="246"/>
      <c r="L76" s="246"/>
      <c r="M76" s="245"/>
      <c r="Q76" s="1" t="s">
        <v>135</v>
      </c>
    </row>
    <row r="77" spans="1:48" ht="30" customHeight="1">
      <c r="A77" s="244" t="s">
        <v>136</v>
      </c>
      <c r="B77" s="244" t="s">
        <v>137</v>
      </c>
      <c r="C77" s="244" t="s">
        <v>115</v>
      </c>
      <c r="D77" s="245">
        <v>1</v>
      </c>
      <c r="E77" s="246">
        <f>TRUNC(단가대비표!O58,0)</f>
        <v>0</v>
      </c>
      <c r="F77" s="246">
        <f t="shared" ref="F77:F85" si="5">TRUNC(E77*D77, 0)</f>
        <v>0</v>
      </c>
      <c r="G77" s="246">
        <f>TRUNC(단가대비표!P58,0)</f>
        <v>0</v>
      </c>
      <c r="H77" s="246">
        <f t="shared" ref="H77:H85" si="6">TRUNC(G77*D77, 0)</f>
        <v>0</v>
      </c>
      <c r="I77" s="246">
        <f>TRUNC(단가대비표!V58,0)</f>
        <v>0</v>
      </c>
      <c r="J77" s="246">
        <f t="shared" ref="J77:J85" si="7">TRUNC(I77*D77, 0)</f>
        <v>0</v>
      </c>
      <c r="K77" s="246">
        <f t="shared" ref="K77:K85" si="8">TRUNC(E77+G77+I77, 0)</f>
        <v>0</v>
      </c>
      <c r="L77" s="246">
        <f t="shared" ref="L77:L85" si="9">TRUNC(F77+H77+J77, 0)</f>
        <v>0</v>
      </c>
      <c r="M77" s="244" t="s">
        <v>138</v>
      </c>
      <c r="N77" s="1" t="s">
        <v>139</v>
      </c>
      <c r="O77" s="1" t="s">
        <v>52</v>
      </c>
      <c r="P77" s="1" t="s">
        <v>52</v>
      </c>
      <c r="Q77" s="1" t="s">
        <v>135</v>
      </c>
      <c r="R77" s="1" t="s">
        <v>64</v>
      </c>
      <c r="S77" s="1" t="s">
        <v>64</v>
      </c>
      <c r="T77" s="1" t="s">
        <v>63</v>
      </c>
      <c r="AR77" s="1" t="s">
        <v>52</v>
      </c>
      <c r="AS77" s="1" t="s">
        <v>52</v>
      </c>
      <c r="AU77" s="1" t="s">
        <v>140</v>
      </c>
      <c r="AV77">
        <v>23</v>
      </c>
    </row>
    <row r="78" spans="1:48" ht="30" customHeight="1">
      <c r="A78" s="244" t="s">
        <v>141</v>
      </c>
      <c r="B78" s="244" t="s">
        <v>142</v>
      </c>
      <c r="C78" s="244" t="s">
        <v>115</v>
      </c>
      <c r="D78" s="245">
        <v>2</v>
      </c>
      <c r="E78" s="246">
        <f>TRUNC(단가대비표!O59,0)</f>
        <v>0</v>
      </c>
      <c r="F78" s="246">
        <f t="shared" si="5"/>
        <v>0</v>
      </c>
      <c r="G78" s="246">
        <f>TRUNC(단가대비표!P59,0)</f>
        <v>0</v>
      </c>
      <c r="H78" s="246">
        <f t="shared" si="6"/>
        <v>0</v>
      </c>
      <c r="I78" s="246">
        <f>TRUNC(단가대비표!V59,0)</f>
        <v>0</v>
      </c>
      <c r="J78" s="246">
        <f t="shared" si="7"/>
        <v>0</v>
      </c>
      <c r="K78" s="246">
        <f t="shared" si="8"/>
        <v>0</v>
      </c>
      <c r="L78" s="246">
        <f t="shared" si="9"/>
        <v>0</v>
      </c>
      <c r="M78" s="244" t="s">
        <v>143</v>
      </c>
      <c r="N78" s="1" t="s">
        <v>144</v>
      </c>
      <c r="O78" s="1" t="s">
        <v>52</v>
      </c>
      <c r="P78" s="1" t="s">
        <v>52</v>
      </c>
      <c r="Q78" s="1" t="s">
        <v>135</v>
      </c>
      <c r="R78" s="1" t="s">
        <v>64</v>
      </c>
      <c r="S78" s="1" t="s">
        <v>64</v>
      </c>
      <c r="T78" s="1" t="s">
        <v>63</v>
      </c>
      <c r="AR78" s="1" t="s">
        <v>52</v>
      </c>
      <c r="AS78" s="1" t="s">
        <v>52</v>
      </c>
      <c r="AU78" s="1" t="s">
        <v>145</v>
      </c>
      <c r="AV78">
        <v>24</v>
      </c>
    </row>
    <row r="79" spans="1:48" ht="30" customHeight="1">
      <c r="A79" s="244" t="s">
        <v>146</v>
      </c>
      <c r="B79" s="244" t="s">
        <v>147</v>
      </c>
      <c r="C79" s="244" t="s">
        <v>115</v>
      </c>
      <c r="D79" s="245">
        <v>1</v>
      </c>
      <c r="E79" s="246">
        <f>TRUNC(일위대가목록!E42,0)</f>
        <v>0</v>
      </c>
      <c r="F79" s="246">
        <f t="shared" si="5"/>
        <v>0</v>
      </c>
      <c r="G79" s="246">
        <f>TRUNC(일위대가목록!F42,0)</f>
        <v>0</v>
      </c>
      <c r="H79" s="246">
        <f t="shared" si="6"/>
        <v>0</v>
      </c>
      <c r="I79" s="246">
        <f>TRUNC(일위대가목록!G42,0)</f>
        <v>0</v>
      </c>
      <c r="J79" s="246">
        <f t="shared" si="7"/>
        <v>0</v>
      </c>
      <c r="K79" s="246">
        <f t="shared" si="8"/>
        <v>0</v>
      </c>
      <c r="L79" s="246">
        <f t="shared" si="9"/>
        <v>0</v>
      </c>
      <c r="M79" s="244" t="s">
        <v>148</v>
      </c>
      <c r="N79" s="1" t="s">
        <v>149</v>
      </c>
      <c r="O79" s="1" t="s">
        <v>52</v>
      </c>
      <c r="P79" s="1" t="s">
        <v>52</v>
      </c>
      <c r="Q79" s="1" t="s">
        <v>135</v>
      </c>
      <c r="R79" s="1" t="s">
        <v>63</v>
      </c>
      <c r="S79" s="1" t="s">
        <v>64</v>
      </c>
      <c r="T79" s="1" t="s">
        <v>64</v>
      </c>
      <c r="AR79" s="1" t="s">
        <v>52</v>
      </c>
      <c r="AS79" s="1" t="s">
        <v>52</v>
      </c>
      <c r="AU79" s="1" t="s">
        <v>150</v>
      </c>
      <c r="AV79">
        <v>27</v>
      </c>
    </row>
    <row r="80" spans="1:48" ht="30" customHeight="1">
      <c r="A80" s="244" t="s">
        <v>151</v>
      </c>
      <c r="B80" s="244" t="s">
        <v>152</v>
      </c>
      <c r="C80" s="244" t="s">
        <v>115</v>
      </c>
      <c r="D80" s="245">
        <v>2</v>
      </c>
      <c r="E80" s="246">
        <f>TRUNC(일위대가목록!E43,0)</f>
        <v>0</v>
      </c>
      <c r="F80" s="246">
        <f t="shared" si="5"/>
        <v>0</v>
      </c>
      <c r="G80" s="246">
        <f>TRUNC(일위대가목록!F43,0)</f>
        <v>0</v>
      </c>
      <c r="H80" s="246">
        <f t="shared" si="6"/>
        <v>0</v>
      </c>
      <c r="I80" s="246">
        <f>TRUNC(일위대가목록!G43,0)</f>
        <v>0</v>
      </c>
      <c r="J80" s="246">
        <f t="shared" si="7"/>
        <v>0</v>
      </c>
      <c r="K80" s="246">
        <f t="shared" si="8"/>
        <v>0</v>
      </c>
      <c r="L80" s="246">
        <f t="shared" si="9"/>
        <v>0</v>
      </c>
      <c r="M80" s="244" t="s">
        <v>153</v>
      </c>
      <c r="N80" s="1" t="s">
        <v>154</v>
      </c>
      <c r="O80" s="1" t="s">
        <v>52</v>
      </c>
      <c r="P80" s="1" t="s">
        <v>52</v>
      </c>
      <c r="Q80" s="1" t="s">
        <v>135</v>
      </c>
      <c r="R80" s="1" t="s">
        <v>63</v>
      </c>
      <c r="S80" s="1" t="s">
        <v>64</v>
      </c>
      <c r="T80" s="1" t="s">
        <v>64</v>
      </c>
      <c r="AR80" s="1" t="s">
        <v>52</v>
      </c>
      <c r="AS80" s="1" t="s">
        <v>52</v>
      </c>
      <c r="AU80" s="1" t="s">
        <v>155</v>
      </c>
      <c r="AV80">
        <v>28</v>
      </c>
    </row>
    <row r="81" spans="1:48" ht="30" customHeight="1">
      <c r="A81" s="244" t="s">
        <v>156</v>
      </c>
      <c r="B81" s="244" t="s">
        <v>157</v>
      </c>
      <c r="C81" s="244" t="s">
        <v>158</v>
      </c>
      <c r="D81" s="245">
        <v>6.0000000000000001E-3</v>
      </c>
      <c r="E81" s="246">
        <f>TRUNC(단가대비표!O41,0)</f>
        <v>0</v>
      </c>
      <c r="F81" s="246">
        <f t="shared" si="5"/>
        <v>0</v>
      </c>
      <c r="G81" s="246">
        <f>TRUNC(단가대비표!P41,0)</f>
        <v>0</v>
      </c>
      <c r="H81" s="246">
        <f t="shared" si="6"/>
        <v>0</v>
      </c>
      <c r="I81" s="246">
        <f>TRUNC(단가대비표!V41,0)</f>
        <v>0</v>
      </c>
      <c r="J81" s="246">
        <f t="shared" si="7"/>
        <v>0</v>
      </c>
      <c r="K81" s="246">
        <f t="shared" si="8"/>
        <v>0</v>
      </c>
      <c r="L81" s="246">
        <f t="shared" si="9"/>
        <v>0</v>
      </c>
      <c r="M81" s="244" t="s">
        <v>159</v>
      </c>
      <c r="N81" s="1" t="s">
        <v>160</v>
      </c>
      <c r="O81" s="1" t="s">
        <v>52</v>
      </c>
      <c r="P81" s="1" t="s">
        <v>52</v>
      </c>
      <c r="Q81" s="1" t="s">
        <v>135</v>
      </c>
      <c r="R81" s="1" t="s">
        <v>64</v>
      </c>
      <c r="S81" s="1" t="s">
        <v>64</v>
      </c>
      <c r="T81" s="1" t="s">
        <v>63</v>
      </c>
      <c r="AR81" s="1" t="s">
        <v>52</v>
      </c>
      <c r="AS81" s="1" t="s">
        <v>52</v>
      </c>
      <c r="AU81" s="1" t="s">
        <v>161</v>
      </c>
      <c r="AV81">
        <v>20</v>
      </c>
    </row>
    <row r="82" spans="1:48" ht="30" customHeight="1">
      <c r="A82" s="244" t="s">
        <v>156</v>
      </c>
      <c r="B82" s="244" t="s">
        <v>162</v>
      </c>
      <c r="C82" s="244" t="s">
        <v>158</v>
      </c>
      <c r="D82" s="245">
        <v>4.2999999999999997E-2</v>
      </c>
      <c r="E82" s="246">
        <f>TRUNC(단가대비표!O42,0)</f>
        <v>0</v>
      </c>
      <c r="F82" s="246">
        <f t="shared" si="5"/>
        <v>0</v>
      </c>
      <c r="G82" s="246">
        <f>TRUNC(단가대비표!P42,0)</f>
        <v>0</v>
      </c>
      <c r="H82" s="246">
        <f t="shared" si="6"/>
        <v>0</v>
      </c>
      <c r="I82" s="246">
        <f>TRUNC(단가대비표!V42,0)</f>
        <v>0</v>
      </c>
      <c r="J82" s="246">
        <f t="shared" si="7"/>
        <v>0</v>
      </c>
      <c r="K82" s="246">
        <f t="shared" si="8"/>
        <v>0</v>
      </c>
      <c r="L82" s="246">
        <f t="shared" si="9"/>
        <v>0</v>
      </c>
      <c r="M82" s="244" t="s">
        <v>163</v>
      </c>
      <c r="N82" s="1" t="s">
        <v>164</v>
      </c>
      <c r="O82" s="1" t="s">
        <v>52</v>
      </c>
      <c r="P82" s="1" t="s">
        <v>52</v>
      </c>
      <c r="Q82" s="1" t="s">
        <v>135</v>
      </c>
      <c r="R82" s="1" t="s">
        <v>64</v>
      </c>
      <c r="S82" s="1" t="s">
        <v>64</v>
      </c>
      <c r="T82" s="1" t="s">
        <v>63</v>
      </c>
      <c r="AR82" s="1" t="s">
        <v>52</v>
      </c>
      <c r="AS82" s="1" t="s">
        <v>52</v>
      </c>
      <c r="AU82" s="1" t="s">
        <v>165</v>
      </c>
      <c r="AV82">
        <v>21</v>
      </c>
    </row>
    <row r="83" spans="1:48" ht="30" customHeight="1">
      <c r="A83" s="244" t="s">
        <v>156</v>
      </c>
      <c r="B83" s="244" t="s">
        <v>166</v>
      </c>
      <c r="C83" s="244" t="s">
        <v>158</v>
      </c>
      <c r="D83" s="245">
        <v>2.8000000000000001E-2</v>
      </c>
      <c r="E83" s="246">
        <f>TRUNC(단가대비표!O43,0)</f>
        <v>0</v>
      </c>
      <c r="F83" s="246">
        <f t="shared" si="5"/>
        <v>0</v>
      </c>
      <c r="G83" s="246">
        <f>TRUNC(단가대비표!P43,0)</f>
        <v>0</v>
      </c>
      <c r="H83" s="246">
        <f t="shared" si="6"/>
        <v>0</v>
      </c>
      <c r="I83" s="246">
        <f>TRUNC(단가대비표!V43,0)</f>
        <v>0</v>
      </c>
      <c r="J83" s="246">
        <f t="shared" si="7"/>
        <v>0</v>
      </c>
      <c r="K83" s="246">
        <f t="shared" si="8"/>
        <v>0</v>
      </c>
      <c r="L83" s="246">
        <f t="shared" si="9"/>
        <v>0</v>
      </c>
      <c r="M83" s="244" t="s">
        <v>167</v>
      </c>
      <c r="N83" s="1" t="s">
        <v>168</v>
      </c>
      <c r="O83" s="1" t="s">
        <v>52</v>
      </c>
      <c r="P83" s="1" t="s">
        <v>52</v>
      </c>
      <c r="Q83" s="1" t="s">
        <v>135</v>
      </c>
      <c r="R83" s="1" t="s">
        <v>64</v>
      </c>
      <c r="S83" s="1" t="s">
        <v>64</v>
      </c>
      <c r="T83" s="1" t="s">
        <v>63</v>
      </c>
      <c r="AR83" s="1" t="s">
        <v>52</v>
      </c>
      <c r="AS83" s="1" t="s">
        <v>52</v>
      </c>
      <c r="AU83" s="1" t="s">
        <v>169</v>
      </c>
      <c r="AV83">
        <v>22</v>
      </c>
    </row>
    <row r="84" spans="1:48" ht="30" customHeight="1">
      <c r="A84" s="244" t="s">
        <v>170</v>
      </c>
      <c r="B84" s="244" t="s">
        <v>171</v>
      </c>
      <c r="C84" s="244" t="s">
        <v>158</v>
      </c>
      <c r="D84" s="245">
        <v>7.5999999999999998E-2</v>
      </c>
      <c r="E84" s="246">
        <f>TRUNC(일위대가목록!E41,0)</f>
        <v>0</v>
      </c>
      <c r="F84" s="246">
        <f t="shared" si="5"/>
        <v>0</v>
      </c>
      <c r="G84" s="246">
        <f>TRUNC(일위대가목록!F41,0)</f>
        <v>0</v>
      </c>
      <c r="H84" s="246">
        <f t="shared" si="6"/>
        <v>0</v>
      </c>
      <c r="I84" s="246">
        <f>TRUNC(일위대가목록!G41,0)</f>
        <v>0</v>
      </c>
      <c r="J84" s="246">
        <f t="shared" si="7"/>
        <v>0</v>
      </c>
      <c r="K84" s="246">
        <f t="shared" si="8"/>
        <v>0</v>
      </c>
      <c r="L84" s="246">
        <f t="shared" si="9"/>
        <v>0</v>
      </c>
      <c r="M84" s="244" t="s">
        <v>172</v>
      </c>
      <c r="N84" s="1" t="s">
        <v>173</v>
      </c>
      <c r="O84" s="1" t="s">
        <v>52</v>
      </c>
      <c r="P84" s="1" t="s">
        <v>52</v>
      </c>
      <c r="Q84" s="1" t="s">
        <v>135</v>
      </c>
      <c r="R84" s="1" t="s">
        <v>63</v>
      </c>
      <c r="S84" s="1" t="s">
        <v>64</v>
      </c>
      <c r="T84" s="1" t="s">
        <v>64</v>
      </c>
      <c r="AR84" s="1" t="s">
        <v>52</v>
      </c>
      <c r="AS84" s="1" t="s">
        <v>52</v>
      </c>
      <c r="AU84" s="1" t="s">
        <v>174</v>
      </c>
      <c r="AV84">
        <v>26</v>
      </c>
    </row>
    <row r="85" spans="1:48" ht="30" customHeight="1">
      <c r="A85" s="244" t="s">
        <v>175</v>
      </c>
      <c r="B85" s="244" t="s">
        <v>176</v>
      </c>
      <c r="C85" s="244" t="s">
        <v>82</v>
      </c>
      <c r="D85" s="245">
        <v>4</v>
      </c>
      <c r="E85" s="246">
        <f>TRUNC(일위대가목록!E38,0)</f>
        <v>0</v>
      </c>
      <c r="F85" s="246">
        <f t="shared" si="5"/>
        <v>0</v>
      </c>
      <c r="G85" s="246">
        <f>TRUNC(일위대가목록!F38,0)</f>
        <v>0</v>
      </c>
      <c r="H85" s="246">
        <f t="shared" si="6"/>
        <v>0</v>
      </c>
      <c r="I85" s="246">
        <f>TRUNC(일위대가목록!G38,0)</f>
        <v>0</v>
      </c>
      <c r="J85" s="246">
        <f t="shared" si="7"/>
        <v>0</v>
      </c>
      <c r="K85" s="246">
        <f t="shared" si="8"/>
        <v>0</v>
      </c>
      <c r="L85" s="246">
        <f t="shared" si="9"/>
        <v>0</v>
      </c>
      <c r="M85" s="244" t="s">
        <v>177</v>
      </c>
      <c r="N85" s="1" t="s">
        <v>178</v>
      </c>
      <c r="O85" s="1" t="s">
        <v>52</v>
      </c>
      <c r="P85" s="1" t="s">
        <v>52</v>
      </c>
      <c r="Q85" s="1" t="s">
        <v>135</v>
      </c>
      <c r="R85" s="1" t="s">
        <v>63</v>
      </c>
      <c r="S85" s="1" t="s">
        <v>64</v>
      </c>
      <c r="T85" s="1" t="s">
        <v>64</v>
      </c>
      <c r="AR85" s="1" t="s">
        <v>52</v>
      </c>
      <c r="AS85" s="1" t="s">
        <v>52</v>
      </c>
      <c r="AU85" s="1" t="s">
        <v>179</v>
      </c>
      <c r="AV85">
        <v>25</v>
      </c>
    </row>
    <row r="86" spans="1:48" ht="30" customHeight="1">
      <c r="A86" s="245"/>
      <c r="B86" s="245"/>
      <c r="C86" s="245"/>
      <c r="D86" s="245"/>
      <c r="E86" s="246"/>
      <c r="F86" s="246"/>
      <c r="G86" s="246"/>
      <c r="H86" s="246"/>
      <c r="I86" s="246"/>
      <c r="J86" s="246"/>
      <c r="K86" s="246"/>
      <c r="L86" s="246"/>
      <c r="M86" s="245"/>
      <c r="Q86" s="1" t="s">
        <v>135</v>
      </c>
    </row>
    <row r="87" spans="1:48" ht="30" customHeight="1">
      <c r="A87" s="245"/>
      <c r="B87" s="245"/>
      <c r="C87" s="245"/>
      <c r="D87" s="245"/>
      <c r="E87" s="246"/>
      <c r="F87" s="246"/>
      <c r="G87" s="246"/>
      <c r="H87" s="246"/>
      <c r="I87" s="246"/>
      <c r="J87" s="246"/>
      <c r="K87" s="246"/>
      <c r="L87" s="246"/>
      <c r="M87" s="245"/>
      <c r="Q87" s="1" t="s">
        <v>135</v>
      </c>
    </row>
    <row r="88" spans="1:48" ht="30" customHeight="1">
      <c r="A88" s="245"/>
      <c r="B88" s="245"/>
      <c r="C88" s="245"/>
      <c r="D88" s="245"/>
      <c r="E88" s="246"/>
      <c r="F88" s="246"/>
      <c r="G88" s="246"/>
      <c r="H88" s="246"/>
      <c r="I88" s="246"/>
      <c r="J88" s="246"/>
      <c r="K88" s="246"/>
      <c r="L88" s="246"/>
      <c r="M88" s="245"/>
      <c r="Q88" s="1" t="s">
        <v>135</v>
      </c>
    </row>
    <row r="89" spans="1:48" ht="30" customHeight="1">
      <c r="A89" s="245"/>
      <c r="B89" s="245"/>
      <c r="C89" s="245"/>
      <c r="D89" s="245"/>
      <c r="E89" s="246"/>
      <c r="F89" s="246"/>
      <c r="G89" s="246"/>
      <c r="H89" s="246"/>
      <c r="I89" s="246"/>
      <c r="J89" s="246"/>
      <c r="K89" s="246"/>
      <c r="L89" s="246"/>
      <c r="M89" s="245"/>
      <c r="Q89" s="1" t="s">
        <v>135</v>
      </c>
    </row>
    <row r="90" spans="1:48" ht="30" customHeight="1">
      <c r="A90" s="245"/>
      <c r="B90" s="245"/>
      <c r="C90" s="245"/>
      <c r="D90" s="245"/>
      <c r="E90" s="246"/>
      <c r="F90" s="246"/>
      <c r="G90" s="246"/>
      <c r="H90" s="246"/>
      <c r="I90" s="246"/>
      <c r="J90" s="246"/>
      <c r="K90" s="246"/>
      <c r="L90" s="246"/>
      <c r="M90" s="245"/>
      <c r="Q90" s="1" t="s">
        <v>135</v>
      </c>
    </row>
    <row r="91" spans="1:48" ht="30" customHeight="1">
      <c r="A91" s="245"/>
      <c r="B91" s="245"/>
      <c r="C91" s="245"/>
      <c r="D91" s="245"/>
      <c r="E91" s="246"/>
      <c r="F91" s="246"/>
      <c r="G91" s="246"/>
      <c r="H91" s="246"/>
      <c r="I91" s="246"/>
      <c r="J91" s="246"/>
      <c r="K91" s="246"/>
      <c r="L91" s="246"/>
      <c r="M91" s="245"/>
      <c r="Q91" s="1" t="s">
        <v>135</v>
      </c>
    </row>
    <row r="92" spans="1:48" ht="30" customHeight="1">
      <c r="A92" s="245"/>
      <c r="B92" s="245"/>
      <c r="C92" s="245"/>
      <c r="D92" s="245"/>
      <c r="E92" s="246"/>
      <c r="F92" s="246"/>
      <c r="G92" s="246"/>
      <c r="H92" s="246"/>
      <c r="I92" s="246"/>
      <c r="J92" s="246"/>
      <c r="K92" s="246"/>
      <c r="L92" s="246"/>
      <c r="M92" s="245"/>
      <c r="Q92" s="1" t="s">
        <v>135</v>
      </c>
    </row>
    <row r="93" spans="1:48" ht="30" customHeight="1">
      <c r="A93" s="245"/>
      <c r="B93" s="245"/>
      <c r="C93" s="245"/>
      <c r="D93" s="245"/>
      <c r="E93" s="246"/>
      <c r="F93" s="246"/>
      <c r="G93" s="246"/>
      <c r="H93" s="246"/>
      <c r="I93" s="246"/>
      <c r="J93" s="246"/>
      <c r="K93" s="246"/>
      <c r="L93" s="246"/>
      <c r="M93" s="245"/>
      <c r="Q93" s="1" t="s">
        <v>135</v>
      </c>
    </row>
    <row r="94" spans="1:48" ht="30" customHeight="1">
      <c r="A94" s="245"/>
      <c r="B94" s="245"/>
      <c r="C94" s="245"/>
      <c r="D94" s="245"/>
      <c r="E94" s="246"/>
      <c r="F94" s="246"/>
      <c r="G94" s="246"/>
      <c r="H94" s="246"/>
      <c r="I94" s="246"/>
      <c r="J94" s="246"/>
      <c r="K94" s="246"/>
      <c r="L94" s="246"/>
      <c r="M94" s="245"/>
      <c r="Q94" s="1" t="s">
        <v>135</v>
      </c>
    </row>
    <row r="95" spans="1:48" ht="30" customHeight="1">
      <c r="A95" s="245"/>
      <c r="B95" s="245"/>
      <c r="C95" s="245"/>
      <c r="D95" s="245"/>
      <c r="E95" s="246"/>
      <c r="F95" s="246"/>
      <c r="G95" s="246"/>
      <c r="H95" s="246"/>
      <c r="I95" s="246"/>
      <c r="J95" s="246"/>
      <c r="K95" s="246"/>
      <c r="L95" s="246"/>
      <c r="M95" s="245"/>
      <c r="Q95" s="1" t="s">
        <v>135</v>
      </c>
    </row>
    <row r="96" spans="1:48" ht="30" customHeight="1">
      <c r="A96" s="245"/>
      <c r="B96" s="245"/>
      <c r="C96" s="245"/>
      <c r="D96" s="245"/>
      <c r="E96" s="246"/>
      <c r="F96" s="246"/>
      <c r="G96" s="246"/>
      <c r="H96" s="246"/>
      <c r="I96" s="246"/>
      <c r="J96" s="246"/>
      <c r="K96" s="246"/>
      <c r="L96" s="246"/>
      <c r="M96" s="245"/>
      <c r="Q96" s="1" t="s">
        <v>135</v>
      </c>
    </row>
    <row r="97" spans="1:53" ht="30" customHeight="1">
      <c r="A97" s="245"/>
      <c r="B97" s="245"/>
      <c r="C97" s="245"/>
      <c r="D97" s="245"/>
      <c r="E97" s="246"/>
      <c r="F97" s="246"/>
      <c r="G97" s="246"/>
      <c r="H97" s="246"/>
      <c r="I97" s="246"/>
      <c r="J97" s="246"/>
      <c r="K97" s="246"/>
      <c r="L97" s="246"/>
      <c r="M97" s="245"/>
      <c r="Q97" s="1" t="s">
        <v>135</v>
      </c>
    </row>
    <row r="98" spans="1:53" ht="30" customHeight="1">
      <c r="A98" s="245"/>
      <c r="B98" s="245"/>
      <c r="C98" s="245"/>
      <c r="D98" s="245"/>
      <c r="E98" s="246"/>
      <c r="F98" s="246"/>
      <c r="G98" s="246"/>
      <c r="H98" s="246"/>
      <c r="I98" s="246"/>
      <c r="J98" s="246"/>
      <c r="K98" s="246"/>
      <c r="L98" s="246"/>
      <c r="M98" s="245"/>
      <c r="Q98" s="1" t="s">
        <v>135</v>
      </c>
    </row>
    <row r="99" spans="1:53" ht="30" customHeight="1">
      <c r="A99" s="244" t="s">
        <v>70</v>
      </c>
      <c r="B99" s="245"/>
      <c r="C99" s="245"/>
      <c r="D99" s="245"/>
      <c r="E99" s="246"/>
      <c r="F99" s="246">
        <f>SUMIF(Q77:Q98,"010104",F77:F98)</f>
        <v>0</v>
      </c>
      <c r="G99" s="246"/>
      <c r="H99" s="246">
        <f>SUMIF(Q77:Q98,"010104",H77:H98)</f>
        <v>0</v>
      </c>
      <c r="I99" s="246"/>
      <c r="J99" s="246">
        <f>SUMIF(Q77:Q98,"010104",J77:J98)</f>
        <v>0</v>
      </c>
      <c r="K99" s="246"/>
      <c r="L99" s="246">
        <f>SUMIF(Q77:Q98,"010104",L77:L98)</f>
        <v>0</v>
      </c>
      <c r="M99" s="245"/>
      <c r="N99" t="s">
        <v>71</v>
      </c>
    </row>
    <row r="100" spans="1:53" ht="30" customHeight="1">
      <c r="A100" s="244" t="s">
        <v>180</v>
      </c>
      <c r="B100" s="244" t="s">
        <v>52</v>
      </c>
      <c r="C100" s="245"/>
      <c r="D100" s="245"/>
      <c r="E100" s="246"/>
      <c r="F100" s="246"/>
      <c r="G100" s="246"/>
      <c r="H100" s="246"/>
      <c r="I100" s="246"/>
      <c r="J100" s="246"/>
      <c r="K100" s="246"/>
      <c r="L100" s="246"/>
      <c r="M100" s="245"/>
      <c r="Q100" s="1" t="s">
        <v>181</v>
      </c>
    </row>
    <row r="101" spans="1:53" ht="30" customHeight="1">
      <c r="A101" s="244" t="s">
        <v>182</v>
      </c>
      <c r="B101" s="244" t="s">
        <v>183</v>
      </c>
      <c r="C101" s="244" t="s">
        <v>76</v>
      </c>
      <c r="D101" s="245">
        <v>2</v>
      </c>
      <c r="E101" s="246">
        <f>TRUNC(일위대가목록!E112,0)</f>
        <v>0</v>
      </c>
      <c r="F101" s="246">
        <f t="shared" ref="F101:F119" si="10">TRUNC(E101*D101, 0)</f>
        <v>0</v>
      </c>
      <c r="G101" s="246">
        <f>TRUNC(일위대가목록!F112,0)</f>
        <v>0</v>
      </c>
      <c r="H101" s="246">
        <f t="shared" ref="H101:H119" si="11">TRUNC(G101*D101, 0)</f>
        <v>0</v>
      </c>
      <c r="I101" s="246">
        <f>TRUNC(일위대가목록!G112,0)</f>
        <v>0</v>
      </c>
      <c r="J101" s="246">
        <f t="shared" ref="J101:J119" si="12">TRUNC(I101*D101, 0)</f>
        <v>0</v>
      </c>
      <c r="K101" s="246">
        <f t="shared" ref="K101:K119" si="13">TRUNC(E101+G101+I101, 0)</f>
        <v>0</v>
      </c>
      <c r="L101" s="246">
        <f t="shared" ref="L101:L119" si="14">TRUNC(F101+H101+J101, 0)</f>
        <v>0</v>
      </c>
      <c r="M101" s="244" t="s">
        <v>184</v>
      </c>
      <c r="N101" s="1" t="s">
        <v>185</v>
      </c>
      <c r="O101" s="1" t="s">
        <v>52</v>
      </c>
      <c r="P101" s="1" t="s">
        <v>52</v>
      </c>
      <c r="Q101" s="1" t="s">
        <v>181</v>
      </c>
      <c r="R101" s="1" t="s">
        <v>63</v>
      </c>
      <c r="S101" s="1" t="s">
        <v>64</v>
      </c>
      <c r="T101" s="1" t="s">
        <v>64</v>
      </c>
      <c r="AR101" s="1" t="s">
        <v>52</v>
      </c>
      <c r="AS101" s="1" t="s">
        <v>52</v>
      </c>
      <c r="AU101" s="1" t="s">
        <v>186</v>
      </c>
      <c r="AV101">
        <v>43</v>
      </c>
      <c r="BA101" s="247"/>
    </row>
    <row r="102" spans="1:53" ht="30" customHeight="1">
      <c r="A102" s="244" t="s">
        <v>187</v>
      </c>
      <c r="B102" s="244" t="s">
        <v>188</v>
      </c>
      <c r="C102" s="244" t="s">
        <v>76</v>
      </c>
      <c r="D102" s="245">
        <v>4</v>
      </c>
      <c r="E102" s="246">
        <f>TRUNC(일위대가목록!E113,0)</f>
        <v>0</v>
      </c>
      <c r="F102" s="246">
        <f t="shared" si="10"/>
        <v>0</v>
      </c>
      <c r="G102" s="246">
        <f>TRUNC(일위대가목록!F113,0)</f>
        <v>0</v>
      </c>
      <c r="H102" s="246">
        <f t="shared" si="11"/>
        <v>0</v>
      </c>
      <c r="I102" s="246">
        <f>TRUNC(일위대가목록!G113,0)</f>
        <v>0</v>
      </c>
      <c r="J102" s="246">
        <f t="shared" si="12"/>
        <v>0</v>
      </c>
      <c r="K102" s="246">
        <f t="shared" si="13"/>
        <v>0</v>
      </c>
      <c r="L102" s="246">
        <f t="shared" si="14"/>
        <v>0</v>
      </c>
      <c r="M102" s="244" t="s">
        <v>189</v>
      </c>
      <c r="N102" s="1" t="s">
        <v>185</v>
      </c>
      <c r="O102" s="1" t="s">
        <v>52</v>
      </c>
      <c r="P102" s="1" t="s">
        <v>52</v>
      </c>
      <c r="Q102" s="1" t="s">
        <v>181</v>
      </c>
      <c r="R102" s="1" t="s">
        <v>63</v>
      </c>
      <c r="S102" s="1" t="s">
        <v>64</v>
      </c>
      <c r="T102" s="1" t="s">
        <v>64</v>
      </c>
      <c r="AR102" s="1" t="s">
        <v>52</v>
      </c>
      <c r="AS102" s="1" t="s">
        <v>52</v>
      </c>
      <c r="AU102" s="1" t="s">
        <v>186</v>
      </c>
      <c r="AV102">
        <v>43</v>
      </c>
      <c r="BA102" s="247"/>
    </row>
    <row r="103" spans="1:53" ht="30" customHeight="1">
      <c r="A103" s="244" t="s">
        <v>191</v>
      </c>
      <c r="B103" s="244" t="s">
        <v>192</v>
      </c>
      <c r="C103" s="244" t="s">
        <v>158</v>
      </c>
      <c r="D103" s="245">
        <v>4.0000000000000001E-3</v>
      </c>
      <c r="E103" s="246">
        <f>TRUNC(단가대비표!O45,0)</f>
        <v>0</v>
      </c>
      <c r="F103" s="246">
        <f t="shared" si="10"/>
        <v>0</v>
      </c>
      <c r="G103" s="246">
        <f>TRUNC(단가대비표!P45,0)</f>
        <v>0</v>
      </c>
      <c r="H103" s="246">
        <f t="shared" si="11"/>
        <v>0</v>
      </c>
      <c r="I103" s="246">
        <f>TRUNC(단가대비표!V45,0)</f>
        <v>0</v>
      </c>
      <c r="J103" s="246">
        <f t="shared" si="12"/>
        <v>0</v>
      </c>
      <c r="K103" s="246">
        <f t="shared" si="13"/>
        <v>0</v>
      </c>
      <c r="L103" s="246">
        <f t="shared" si="14"/>
        <v>0</v>
      </c>
      <c r="M103" s="244" t="s">
        <v>193</v>
      </c>
      <c r="N103" s="1" t="s">
        <v>185</v>
      </c>
      <c r="O103" s="1" t="s">
        <v>52</v>
      </c>
      <c r="P103" s="1" t="s">
        <v>52</v>
      </c>
      <c r="Q103" s="1" t="s">
        <v>181</v>
      </c>
      <c r="R103" s="1" t="s">
        <v>63</v>
      </c>
      <c r="S103" s="1" t="s">
        <v>64</v>
      </c>
      <c r="T103" s="1" t="s">
        <v>64</v>
      </c>
      <c r="AR103" s="1" t="s">
        <v>52</v>
      </c>
      <c r="AS103" s="1" t="s">
        <v>52</v>
      </c>
      <c r="AU103" s="1" t="s">
        <v>186</v>
      </c>
      <c r="AV103">
        <v>43</v>
      </c>
      <c r="BA103" s="247"/>
    </row>
    <row r="104" spans="1:53" ht="30" customHeight="1">
      <c r="A104" s="244" t="s">
        <v>191</v>
      </c>
      <c r="B104" s="244" t="s">
        <v>195</v>
      </c>
      <c r="C104" s="244" t="s">
        <v>158</v>
      </c>
      <c r="D104" s="245">
        <v>3.9E-2</v>
      </c>
      <c r="E104" s="246">
        <f>TRUNC(단가대비표!O46,0)</f>
        <v>0</v>
      </c>
      <c r="F104" s="246">
        <f t="shared" si="10"/>
        <v>0</v>
      </c>
      <c r="G104" s="246">
        <f>TRUNC(단가대비표!P46,0)</f>
        <v>0</v>
      </c>
      <c r="H104" s="246">
        <f t="shared" si="11"/>
        <v>0</v>
      </c>
      <c r="I104" s="246">
        <f>TRUNC(단가대비표!V46,0)</f>
        <v>0</v>
      </c>
      <c r="J104" s="246">
        <f t="shared" si="12"/>
        <v>0</v>
      </c>
      <c r="K104" s="246">
        <f t="shared" si="13"/>
        <v>0</v>
      </c>
      <c r="L104" s="246">
        <f t="shared" si="14"/>
        <v>0</v>
      </c>
      <c r="M104" s="244" t="s">
        <v>196</v>
      </c>
      <c r="N104" s="1" t="s">
        <v>185</v>
      </c>
      <c r="O104" s="1" t="s">
        <v>52</v>
      </c>
      <c r="P104" s="1" t="s">
        <v>52</v>
      </c>
      <c r="Q104" s="1" t="s">
        <v>181</v>
      </c>
      <c r="R104" s="1" t="s">
        <v>63</v>
      </c>
      <c r="S104" s="1" t="s">
        <v>64</v>
      </c>
      <c r="T104" s="1" t="s">
        <v>64</v>
      </c>
      <c r="AR104" s="1" t="s">
        <v>52</v>
      </c>
      <c r="AS104" s="1" t="s">
        <v>52</v>
      </c>
      <c r="AU104" s="1" t="s">
        <v>186</v>
      </c>
      <c r="AV104">
        <v>43</v>
      </c>
      <c r="BA104" s="247"/>
    </row>
    <row r="105" spans="1:53" ht="30" customHeight="1">
      <c r="A105" s="244" t="s">
        <v>191</v>
      </c>
      <c r="B105" s="244" t="s">
        <v>198</v>
      </c>
      <c r="C105" s="244" t="s">
        <v>158</v>
      </c>
      <c r="D105" s="245">
        <v>3.7999999999999999E-2</v>
      </c>
      <c r="E105" s="246">
        <f>TRUNC(단가대비표!O47,0)</f>
        <v>0</v>
      </c>
      <c r="F105" s="246">
        <f t="shared" si="10"/>
        <v>0</v>
      </c>
      <c r="G105" s="246">
        <f>TRUNC(단가대비표!P47,0)</f>
        <v>0</v>
      </c>
      <c r="H105" s="246">
        <f t="shared" si="11"/>
        <v>0</v>
      </c>
      <c r="I105" s="246">
        <f>TRUNC(단가대비표!V47,0)</f>
        <v>0</v>
      </c>
      <c r="J105" s="246">
        <f t="shared" si="12"/>
        <v>0</v>
      </c>
      <c r="K105" s="246">
        <f t="shared" si="13"/>
        <v>0</v>
      </c>
      <c r="L105" s="246">
        <f t="shared" si="14"/>
        <v>0</v>
      </c>
      <c r="M105" s="244" t="s">
        <v>199</v>
      </c>
      <c r="N105" s="1" t="s">
        <v>185</v>
      </c>
      <c r="O105" s="1" t="s">
        <v>52</v>
      </c>
      <c r="P105" s="1" t="s">
        <v>52</v>
      </c>
      <c r="Q105" s="1" t="s">
        <v>181</v>
      </c>
      <c r="R105" s="1" t="s">
        <v>63</v>
      </c>
      <c r="S105" s="1" t="s">
        <v>64</v>
      </c>
      <c r="T105" s="1" t="s">
        <v>64</v>
      </c>
      <c r="AR105" s="1" t="s">
        <v>52</v>
      </c>
      <c r="AS105" s="1" t="s">
        <v>52</v>
      </c>
      <c r="AU105" s="1" t="s">
        <v>186</v>
      </c>
      <c r="AV105">
        <v>43</v>
      </c>
      <c r="BA105" s="247"/>
    </row>
    <row r="106" spans="1:53" ht="30" customHeight="1">
      <c r="A106" s="244" t="s">
        <v>191</v>
      </c>
      <c r="B106" s="244" t="s">
        <v>201</v>
      </c>
      <c r="C106" s="244" t="s">
        <v>158</v>
      </c>
      <c r="D106" s="245">
        <v>0.104</v>
      </c>
      <c r="E106" s="246">
        <f>TRUNC(단가대비표!O48,0)</f>
        <v>0</v>
      </c>
      <c r="F106" s="246">
        <f t="shared" si="10"/>
        <v>0</v>
      </c>
      <c r="G106" s="246">
        <f>TRUNC(단가대비표!P48,0)</f>
        <v>0</v>
      </c>
      <c r="H106" s="246">
        <f t="shared" si="11"/>
        <v>0</v>
      </c>
      <c r="I106" s="246">
        <f>TRUNC(단가대비표!V48,0)</f>
        <v>0</v>
      </c>
      <c r="J106" s="246">
        <f t="shared" si="12"/>
        <v>0</v>
      </c>
      <c r="K106" s="246">
        <f t="shared" si="13"/>
        <v>0</v>
      </c>
      <c r="L106" s="246">
        <f t="shared" si="14"/>
        <v>0</v>
      </c>
      <c r="M106" s="244" t="s">
        <v>202</v>
      </c>
      <c r="N106" s="1" t="s">
        <v>185</v>
      </c>
      <c r="O106" s="1" t="s">
        <v>52</v>
      </c>
      <c r="P106" s="1" t="s">
        <v>52</v>
      </c>
      <c r="Q106" s="1" t="s">
        <v>181</v>
      </c>
      <c r="R106" s="1" t="s">
        <v>63</v>
      </c>
      <c r="S106" s="1" t="s">
        <v>64</v>
      </c>
      <c r="T106" s="1" t="s">
        <v>64</v>
      </c>
      <c r="AR106" s="1" t="s">
        <v>52</v>
      </c>
      <c r="AS106" s="1" t="s">
        <v>52</v>
      </c>
      <c r="AU106" s="1" t="s">
        <v>186</v>
      </c>
      <c r="AV106">
        <v>43</v>
      </c>
      <c r="BA106" s="247"/>
    </row>
    <row r="107" spans="1:53" ht="30" customHeight="1">
      <c r="A107" s="244" t="s">
        <v>204</v>
      </c>
      <c r="B107" s="244" t="s">
        <v>205</v>
      </c>
      <c r="C107" s="244" t="s">
        <v>76</v>
      </c>
      <c r="D107" s="245">
        <v>22</v>
      </c>
      <c r="E107" s="246">
        <f>TRUNC(일위대가목록!E114,0)</f>
        <v>0</v>
      </c>
      <c r="F107" s="246">
        <f t="shared" si="10"/>
        <v>0</v>
      </c>
      <c r="G107" s="246">
        <f>TRUNC(일위대가목록!F114,0)</f>
        <v>0</v>
      </c>
      <c r="H107" s="246">
        <f t="shared" si="11"/>
        <v>0</v>
      </c>
      <c r="I107" s="246">
        <f>TRUNC(일위대가목록!G114,0)</f>
        <v>0</v>
      </c>
      <c r="J107" s="246">
        <f t="shared" si="12"/>
        <v>0</v>
      </c>
      <c r="K107" s="246">
        <f t="shared" si="13"/>
        <v>0</v>
      </c>
      <c r="L107" s="246">
        <f t="shared" si="14"/>
        <v>0</v>
      </c>
      <c r="M107" s="244" t="s">
        <v>206</v>
      </c>
      <c r="N107" s="1" t="s">
        <v>185</v>
      </c>
      <c r="O107" s="1" t="s">
        <v>52</v>
      </c>
      <c r="P107" s="1" t="s">
        <v>52</v>
      </c>
      <c r="Q107" s="1" t="s">
        <v>181</v>
      </c>
      <c r="R107" s="1" t="s">
        <v>63</v>
      </c>
      <c r="S107" s="1" t="s">
        <v>64</v>
      </c>
      <c r="T107" s="1" t="s">
        <v>64</v>
      </c>
      <c r="AR107" s="1" t="s">
        <v>52</v>
      </c>
      <c r="AS107" s="1" t="s">
        <v>52</v>
      </c>
      <c r="AU107" s="1" t="s">
        <v>186</v>
      </c>
      <c r="AV107">
        <v>43</v>
      </c>
      <c r="BA107" s="247"/>
    </row>
    <row r="108" spans="1:53" ht="30" customHeight="1">
      <c r="A108" s="244" t="s">
        <v>208</v>
      </c>
      <c r="B108" s="244" t="s">
        <v>209</v>
      </c>
      <c r="C108" s="244" t="s">
        <v>76</v>
      </c>
      <c r="D108" s="245">
        <v>89</v>
      </c>
      <c r="E108" s="246">
        <f>TRUNC(일위대가목록!E104,0)</f>
        <v>0</v>
      </c>
      <c r="F108" s="246">
        <f t="shared" si="10"/>
        <v>0</v>
      </c>
      <c r="G108" s="246">
        <f>TRUNC(일위대가목록!F104,0)</f>
        <v>0</v>
      </c>
      <c r="H108" s="246">
        <f t="shared" si="11"/>
        <v>0</v>
      </c>
      <c r="I108" s="246">
        <f>TRUNC(일위대가목록!G104,0)</f>
        <v>0</v>
      </c>
      <c r="J108" s="246">
        <f t="shared" si="12"/>
        <v>0</v>
      </c>
      <c r="K108" s="246">
        <f t="shared" si="13"/>
        <v>0</v>
      </c>
      <c r="L108" s="246">
        <f t="shared" si="14"/>
        <v>0</v>
      </c>
      <c r="M108" s="244" t="s">
        <v>210</v>
      </c>
      <c r="N108" s="1" t="s">
        <v>185</v>
      </c>
      <c r="O108" s="1" t="s">
        <v>52</v>
      </c>
      <c r="P108" s="1" t="s">
        <v>52</v>
      </c>
      <c r="Q108" s="1" t="s">
        <v>181</v>
      </c>
      <c r="R108" s="1" t="s">
        <v>63</v>
      </c>
      <c r="S108" s="1" t="s">
        <v>64</v>
      </c>
      <c r="T108" s="1" t="s">
        <v>64</v>
      </c>
      <c r="AR108" s="1" t="s">
        <v>52</v>
      </c>
      <c r="AS108" s="1" t="s">
        <v>52</v>
      </c>
      <c r="AU108" s="1" t="s">
        <v>186</v>
      </c>
      <c r="AV108">
        <v>43</v>
      </c>
      <c r="BA108" s="247"/>
    </row>
    <row r="109" spans="1:53" ht="30" customHeight="1">
      <c r="A109" s="244" t="s">
        <v>208</v>
      </c>
      <c r="B109" s="244" t="s">
        <v>212</v>
      </c>
      <c r="C109" s="244" t="s">
        <v>76</v>
      </c>
      <c r="D109" s="245">
        <v>8</v>
      </c>
      <c r="E109" s="246">
        <f>TRUNC(일위대가목록!E107,0)</f>
        <v>0</v>
      </c>
      <c r="F109" s="246">
        <f t="shared" si="10"/>
        <v>0</v>
      </c>
      <c r="G109" s="246">
        <f>TRUNC(일위대가목록!F107,0)</f>
        <v>0</v>
      </c>
      <c r="H109" s="246">
        <f t="shared" si="11"/>
        <v>0</v>
      </c>
      <c r="I109" s="246">
        <f>TRUNC(일위대가목록!G107,0)</f>
        <v>0</v>
      </c>
      <c r="J109" s="246">
        <f t="shared" si="12"/>
        <v>0</v>
      </c>
      <c r="K109" s="246">
        <f t="shared" si="13"/>
        <v>0</v>
      </c>
      <c r="L109" s="246">
        <f t="shared" si="14"/>
        <v>0</v>
      </c>
      <c r="M109" s="244" t="s">
        <v>213</v>
      </c>
      <c r="N109" s="1" t="s">
        <v>185</v>
      </c>
      <c r="O109" s="1" t="s">
        <v>52</v>
      </c>
      <c r="P109" s="1" t="s">
        <v>52</v>
      </c>
      <c r="Q109" s="1" t="s">
        <v>181</v>
      </c>
      <c r="R109" s="1" t="s">
        <v>63</v>
      </c>
      <c r="S109" s="1" t="s">
        <v>64</v>
      </c>
      <c r="T109" s="1" t="s">
        <v>64</v>
      </c>
      <c r="AR109" s="1" t="s">
        <v>52</v>
      </c>
      <c r="AS109" s="1" t="s">
        <v>52</v>
      </c>
      <c r="AU109" s="1" t="s">
        <v>186</v>
      </c>
      <c r="AV109">
        <v>43</v>
      </c>
      <c r="BA109" s="247"/>
    </row>
    <row r="110" spans="1:53" ht="30" customHeight="1">
      <c r="A110" s="244" t="s">
        <v>208</v>
      </c>
      <c r="B110" s="244" t="s">
        <v>215</v>
      </c>
      <c r="C110" s="244" t="s">
        <v>76</v>
      </c>
      <c r="D110" s="245">
        <v>21</v>
      </c>
      <c r="E110" s="246">
        <f>TRUNC(일위대가목록!E106,0)</f>
        <v>0</v>
      </c>
      <c r="F110" s="246">
        <f t="shared" si="10"/>
        <v>0</v>
      </c>
      <c r="G110" s="246">
        <f>TRUNC(일위대가목록!F106,0)</f>
        <v>0</v>
      </c>
      <c r="H110" s="246">
        <f t="shared" si="11"/>
        <v>0</v>
      </c>
      <c r="I110" s="246">
        <f>TRUNC(일위대가목록!G106,0)</f>
        <v>0</v>
      </c>
      <c r="J110" s="246">
        <f t="shared" si="12"/>
        <v>0</v>
      </c>
      <c r="K110" s="246">
        <f t="shared" si="13"/>
        <v>0</v>
      </c>
      <c r="L110" s="246">
        <f t="shared" si="14"/>
        <v>0</v>
      </c>
      <c r="M110" s="244" t="s">
        <v>216</v>
      </c>
      <c r="N110" s="1" t="s">
        <v>185</v>
      </c>
      <c r="O110" s="1" t="s">
        <v>52</v>
      </c>
      <c r="P110" s="1" t="s">
        <v>52</v>
      </c>
      <c r="Q110" s="1" t="s">
        <v>181</v>
      </c>
      <c r="R110" s="1" t="s">
        <v>63</v>
      </c>
      <c r="S110" s="1" t="s">
        <v>64</v>
      </c>
      <c r="T110" s="1" t="s">
        <v>64</v>
      </c>
      <c r="AR110" s="1" t="s">
        <v>52</v>
      </c>
      <c r="AS110" s="1" t="s">
        <v>52</v>
      </c>
      <c r="AU110" s="1" t="s">
        <v>186</v>
      </c>
      <c r="AV110">
        <v>43</v>
      </c>
      <c r="BA110" s="247"/>
    </row>
    <row r="111" spans="1:53" ht="30" customHeight="1">
      <c r="A111" s="244" t="s">
        <v>208</v>
      </c>
      <c r="B111" s="244" t="s">
        <v>218</v>
      </c>
      <c r="C111" s="244" t="s">
        <v>76</v>
      </c>
      <c r="D111" s="245">
        <v>13</v>
      </c>
      <c r="E111" s="246">
        <f>TRUNC(일위대가목록!E108,0)</f>
        <v>0</v>
      </c>
      <c r="F111" s="246">
        <f t="shared" si="10"/>
        <v>0</v>
      </c>
      <c r="G111" s="246">
        <f>TRUNC(일위대가목록!F108,0)</f>
        <v>0</v>
      </c>
      <c r="H111" s="246">
        <f t="shared" si="11"/>
        <v>0</v>
      </c>
      <c r="I111" s="246">
        <f>TRUNC(일위대가목록!G108,0)</f>
        <v>0</v>
      </c>
      <c r="J111" s="246">
        <f t="shared" si="12"/>
        <v>0</v>
      </c>
      <c r="K111" s="246">
        <f t="shared" si="13"/>
        <v>0</v>
      </c>
      <c r="L111" s="246">
        <f t="shared" si="14"/>
        <v>0</v>
      </c>
      <c r="M111" s="244" t="s">
        <v>219</v>
      </c>
      <c r="N111" s="1" t="s">
        <v>185</v>
      </c>
      <c r="O111" s="1" t="s">
        <v>52</v>
      </c>
      <c r="P111" s="1" t="s">
        <v>52</v>
      </c>
      <c r="Q111" s="1" t="s">
        <v>181</v>
      </c>
      <c r="R111" s="1" t="s">
        <v>63</v>
      </c>
      <c r="S111" s="1" t="s">
        <v>64</v>
      </c>
      <c r="T111" s="1" t="s">
        <v>64</v>
      </c>
      <c r="AR111" s="1" t="s">
        <v>52</v>
      </c>
      <c r="AS111" s="1" t="s">
        <v>52</v>
      </c>
      <c r="AU111" s="1" t="s">
        <v>186</v>
      </c>
      <c r="AV111">
        <v>43</v>
      </c>
      <c r="BA111" s="247"/>
    </row>
    <row r="112" spans="1:53" ht="30" customHeight="1">
      <c r="A112" s="244" t="s">
        <v>221</v>
      </c>
      <c r="B112" s="244" t="s">
        <v>222</v>
      </c>
      <c r="C112" s="244" t="s">
        <v>223</v>
      </c>
      <c r="D112" s="245">
        <v>10</v>
      </c>
      <c r="E112" s="246">
        <f>TRUNC(단가대비표!O182,0)</f>
        <v>0</v>
      </c>
      <c r="F112" s="246">
        <f t="shared" si="10"/>
        <v>0</v>
      </c>
      <c r="G112" s="246">
        <f>TRUNC(단가대비표!P182,0)</f>
        <v>0</v>
      </c>
      <c r="H112" s="246">
        <f t="shared" si="11"/>
        <v>0</v>
      </c>
      <c r="I112" s="246">
        <f>TRUNC(단가대비표!V182,0)</f>
        <v>0</v>
      </c>
      <c r="J112" s="246">
        <f t="shared" si="12"/>
        <v>0</v>
      </c>
      <c r="K112" s="246">
        <f t="shared" si="13"/>
        <v>0</v>
      </c>
      <c r="L112" s="246">
        <f t="shared" si="14"/>
        <v>0</v>
      </c>
      <c r="M112" s="244" t="s">
        <v>224</v>
      </c>
      <c r="N112" s="1" t="s">
        <v>185</v>
      </c>
      <c r="O112" s="1" t="s">
        <v>52</v>
      </c>
      <c r="P112" s="1" t="s">
        <v>52</v>
      </c>
      <c r="Q112" s="1" t="s">
        <v>181</v>
      </c>
      <c r="R112" s="1" t="s">
        <v>63</v>
      </c>
      <c r="S112" s="1" t="s">
        <v>64</v>
      </c>
      <c r="T112" s="1" t="s">
        <v>64</v>
      </c>
      <c r="AR112" s="1" t="s">
        <v>52</v>
      </c>
      <c r="AS112" s="1" t="s">
        <v>52</v>
      </c>
      <c r="AU112" s="1" t="s">
        <v>186</v>
      </c>
      <c r="AV112">
        <v>43</v>
      </c>
      <c r="BA112" s="247"/>
    </row>
    <row r="113" spans="1:53" ht="30" customHeight="1">
      <c r="A113" s="244" t="s">
        <v>226</v>
      </c>
      <c r="B113" s="244" t="s">
        <v>227</v>
      </c>
      <c r="C113" s="244" t="s">
        <v>223</v>
      </c>
      <c r="D113" s="245">
        <v>7</v>
      </c>
      <c r="E113" s="246">
        <f>TRUNC(단가대비표!O159,0)</f>
        <v>0</v>
      </c>
      <c r="F113" s="246">
        <f t="shared" si="10"/>
        <v>0</v>
      </c>
      <c r="G113" s="246">
        <f>TRUNC(단가대비표!P159,0)</f>
        <v>0</v>
      </c>
      <c r="H113" s="246">
        <f t="shared" si="11"/>
        <v>0</v>
      </c>
      <c r="I113" s="246">
        <f>TRUNC(단가대비표!V159,0)</f>
        <v>0</v>
      </c>
      <c r="J113" s="246">
        <f t="shared" si="12"/>
        <v>0</v>
      </c>
      <c r="K113" s="246">
        <f t="shared" si="13"/>
        <v>0</v>
      </c>
      <c r="L113" s="246">
        <f t="shared" si="14"/>
        <v>0</v>
      </c>
      <c r="M113" s="244" t="s">
        <v>228</v>
      </c>
      <c r="N113" s="1" t="s">
        <v>185</v>
      </c>
      <c r="O113" s="1" t="s">
        <v>52</v>
      </c>
      <c r="P113" s="1" t="s">
        <v>52</v>
      </c>
      <c r="Q113" s="1" t="s">
        <v>181</v>
      </c>
      <c r="R113" s="1" t="s">
        <v>63</v>
      </c>
      <c r="S113" s="1" t="s">
        <v>64</v>
      </c>
      <c r="T113" s="1" t="s">
        <v>64</v>
      </c>
      <c r="AR113" s="1" t="s">
        <v>52</v>
      </c>
      <c r="AS113" s="1" t="s">
        <v>52</v>
      </c>
      <c r="AU113" s="1" t="s">
        <v>186</v>
      </c>
      <c r="AV113">
        <v>43</v>
      </c>
      <c r="BA113" s="247"/>
    </row>
    <row r="114" spans="1:53" ht="30" customHeight="1">
      <c r="A114" s="244" t="s">
        <v>230</v>
      </c>
      <c r="B114" s="244" t="s">
        <v>231</v>
      </c>
      <c r="C114" s="244" t="s">
        <v>223</v>
      </c>
      <c r="D114" s="245">
        <v>6</v>
      </c>
      <c r="E114" s="246">
        <f>TRUNC(일위대가목록!E44,0)</f>
        <v>0</v>
      </c>
      <c r="F114" s="246">
        <f t="shared" si="10"/>
        <v>0</v>
      </c>
      <c r="G114" s="246">
        <f>TRUNC(일위대가목록!F44,0)</f>
        <v>0</v>
      </c>
      <c r="H114" s="246">
        <f t="shared" si="11"/>
        <v>0</v>
      </c>
      <c r="I114" s="246">
        <f>TRUNC(일위대가목록!G44,0)</f>
        <v>0</v>
      </c>
      <c r="J114" s="246">
        <f t="shared" si="12"/>
        <v>0</v>
      </c>
      <c r="K114" s="246">
        <f t="shared" si="13"/>
        <v>0</v>
      </c>
      <c r="L114" s="246">
        <f t="shared" si="14"/>
        <v>0</v>
      </c>
      <c r="M114" s="244" t="s">
        <v>232</v>
      </c>
      <c r="N114" s="1" t="s">
        <v>185</v>
      </c>
      <c r="O114" s="1" t="s">
        <v>52</v>
      </c>
      <c r="P114" s="1" t="s">
        <v>52</v>
      </c>
      <c r="Q114" s="1" t="s">
        <v>181</v>
      </c>
      <c r="R114" s="1" t="s">
        <v>63</v>
      </c>
      <c r="S114" s="1" t="s">
        <v>64</v>
      </c>
      <c r="T114" s="1" t="s">
        <v>64</v>
      </c>
      <c r="AR114" s="1" t="s">
        <v>52</v>
      </c>
      <c r="AS114" s="1" t="s">
        <v>52</v>
      </c>
      <c r="AU114" s="1" t="s">
        <v>186</v>
      </c>
      <c r="AV114">
        <v>43</v>
      </c>
      <c r="BA114" s="247"/>
    </row>
    <row r="115" spans="1:53" ht="30" customHeight="1">
      <c r="A115" s="244" t="s">
        <v>234</v>
      </c>
      <c r="B115" s="244" t="s">
        <v>235</v>
      </c>
      <c r="C115" s="244" t="s">
        <v>223</v>
      </c>
      <c r="D115" s="245">
        <v>24</v>
      </c>
      <c r="E115" s="246">
        <f>TRUNC(일위대가목록!E45,0)</f>
        <v>0</v>
      </c>
      <c r="F115" s="246">
        <f t="shared" si="10"/>
        <v>0</v>
      </c>
      <c r="G115" s="246">
        <f>TRUNC(일위대가목록!F45,0)</f>
        <v>0</v>
      </c>
      <c r="H115" s="246">
        <f t="shared" si="11"/>
        <v>0</v>
      </c>
      <c r="I115" s="246">
        <f>TRUNC(일위대가목록!G45,0)</f>
        <v>0</v>
      </c>
      <c r="J115" s="246">
        <f t="shared" si="12"/>
        <v>0</v>
      </c>
      <c r="K115" s="246">
        <f t="shared" si="13"/>
        <v>0</v>
      </c>
      <c r="L115" s="246">
        <f t="shared" si="14"/>
        <v>0</v>
      </c>
      <c r="M115" s="244" t="s">
        <v>236</v>
      </c>
      <c r="N115" s="1" t="s">
        <v>185</v>
      </c>
      <c r="O115" s="1" t="s">
        <v>52</v>
      </c>
      <c r="P115" s="1" t="s">
        <v>52</v>
      </c>
      <c r="Q115" s="1" t="s">
        <v>181</v>
      </c>
      <c r="R115" s="1" t="s">
        <v>63</v>
      </c>
      <c r="S115" s="1" t="s">
        <v>64</v>
      </c>
      <c r="T115" s="1" t="s">
        <v>64</v>
      </c>
      <c r="AR115" s="1" t="s">
        <v>52</v>
      </c>
      <c r="AS115" s="1" t="s">
        <v>52</v>
      </c>
      <c r="AU115" s="1" t="s">
        <v>186</v>
      </c>
      <c r="AV115">
        <v>43</v>
      </c>
      <c r="BA115" s="247"/>
    </row>
    <row r="116" spans="1:53" ht="30" customHeight="1">
      <c r="A116" s="244" t="s">
        <v>234</v>
      </c>
      <c r="B116" s="244" t="s">
        <v>238</v>
      </c>
      <c r="C116" s="244" t="s">
        <v>223</v>
      </c>
      <c r="D116" s="245">
        <v>8</v>
      </c>
      <c r="E116" s="246">
        <f>TRUNC(일위대가목록!E46,0)</f>
        <v>0</v>
      </c>
      <c r="F116" s="246">
        <f t="shared" si="10"/>
        <v>0</v>
      </c>
      <c r="G116" s="246">
        <f>TRUNC(일위대가목록!F46,0)</f>
        <v>0</v>
      </c>
      <c r="H116" s="246">
        <f t="shared" si="11"/>
        <v>0</v>
      </c>
      <c r="I116" s="246">
        <f>TRUNC(일위대가목록!G46,0)</f>
        <v>0</v>
      </c>
      <c r="J116" s="246">
        <f t="shared" si="12"/>
        <v>0</v>
      </c>
      <c r="K116" s="246">
        <f t="shared" si="13"/>
        <v>0</v>
      </c>
      <c r="L116" s="246">
        <f t="shared" si="14"/>
        <v>0</v>
      </c>
      <c r="M116" s="244" t="s">
        <v>239</v>
      </c>
      <c r="N116" s="1" t="s">
        <v>185</v>
      </c>
      <c r="O116" s="1" t="s">
        <v>52</v>
      </c>
      <c r="P116" s="1" t="s">
        <v>52</v>
      </c>
      <c r="Q116" s="1" t="s">
        <v>181</v>
      </c>
      <c r="R116" s="1" t="s">
        <v>63</v>
      </c>
      <c r="S116" s="1" t="s">
        <v>64</v>
      </c>
      <c r="T116" s="1" t="s">
        <v>64</v>
      </c>
      <c r="AR116" s="1" t="s">
        <v>52</v>
      </c>
      <c r="AS116" s="1" t="s">
        <v>52</v>
      </c>
      <c r="AU116" s="1" t="s">
        <v>186</v>
      </c>
      <c r="AV116">
        <v>43</v>
      </c>
      <c r="BA116" s="247"/>
    </row>
    <row r="117" spans="1:53" ht="30" customHeight="1">
      <c r="A117" s="244" t="s">
        <v>241</v>
      </c>
      <c r="B117" s="244" t="s">
        <v>242</v>
      </c>
      <c r="C117" s="244" t="s">
        <v>82</v>
      </c>
      <c r="D117" s="245">
        <v>48</v>
      </c>
      <c r="E117" s="246">
        <f>TRUNC(일위대가목록!E168,0)</f>
        <v>0</v>
      </c>
      <c r="F117" s="246">
        <f t="shared" si="10"/>
        <v>0</v>
      </c>
      <c r="G117" s="246">
        <f>TRUNC(일위대가목록!F168,0)</f>
        <v>0</v>
      </c>
      <c r="H117" s="246">
        <f t="shared" si="11"/>
        <v>0</v>
      </c>
      <c r="I117" s="246">
        <f>TRUNC(일위대가목록!G168,0)</f>
        <v>0</v>
      </c>
      <c r="J117" s="246">
        <f t="shared" si="12"/>
        <v>0</v>
      </c>
      <c r="K117" s="246">
        <f t="shared" si="13"/>
        <v>0</v>
      </c>
      <c r="L117" s="246">
        <f t="shared" si="14"/>
        <v>0</v>
      </c>
      <c r="M117" s="244" t="s">
        <v>243</v>
      </c>
      <c r="N117" s="1" t="s">
        <v>185</v>
      </c>
      <c r="O117" s="1" t="s">
        <v>52</v>
      </c>
      <c r="P117" s="1" t="s">
        <v>52</v>
      </c>
      <c r="Q117" s="1" t="s">
        <v>181</v>
      </c>
      <c r="R117" s="1" t="s">
        <v>63</v>
      </c>
      <c r="S117" s="1" t="s">
        <v>64</v>
      </c>
      <c r="T117" s="1" t="s">
        <v>64</v>
      </c>
      <c r="AR117" s="1" t="s">
        <v>52</v>
      </c>
      <c r="AS117" s="1" t="s">
        <v>52</v>
      </c>
      <c r="AU117" s="1" t="s">
        <v>186</v>
      </c>
      <c r="AV117">
        <v>43</v>
      </c>
      <c r="BA117" s="247"/>
    </row>
    <row r="118" spans="1:53" ht="30" customHeight="1">
      <c r="A118" s="248" t="s">
        <v>3542</v>
      </c>
      <c r="B118" s="248" t="s">
        <v>3543</v>
      </c>
      <c r="C118" s="248" t="s">
        <v>82</v>
      </c>
      <c r="D118" s="249">
        <v>65</v>
      </c>
      <c r="E118" s="246">
        <f>TRUNC(일위대가목록!E227,0)</f>
        <v>0</v>
      </c>
      <c r="F118" s="246">
        <f t="shared" ref="F118" si="15">TRUNC(E118*D118, 0)</f>
        <v>0</v>
      </c>
      <c r="G118" s="246">
        <f>TRUNC(일위대가목록!F227,0)</f>
        <v>0</v>
      </c>
      <c r="H118" s="246">
        <f t="shared" ref="H118" si="16">TRUNC(G118*D118, 0)</f>
        <v>0</v>
      </c>
      <c r="I118" s="246">
        <f>TRUNC(일위대가목록!G227,0)</f>
        <v>0</v>
      </c>
      <c r="J118" s="246">
        <f t="shared" ref="J118" si="17">TRUNC(I118*D118, 0)</f>
        <v>0</v>
      </c>
      <c r="K118" s="246">
        <f t="shared" ref="K118" si="18">TRUNC(E118+G118+I118, 0)</f>
        <v>0</v>
      </c>
      <c r="L118" s="246">
        <f t="shared" ref="L118" si="19">TRUNC(F118+H118+J118, 0)</f>
        <v>0</v>
      </c>
      <c r="M118" s="248" t="s">
        <v>3581</v>
      </c>
      <c r="N118" s="1" t="s">
        <v>185</v>
      </c>
      <c r="O118" s="1" t="s">
        <v>52</v>
      </c>
      <c r="P118" s="1" t="s">
        <v>52</v>
      </c>
      <c r="Q118" s="1" t="s">
        <v>181</v>
      </c>
      <c r="R118" s="1" t="s">
        <v>63</v>
      </c>
      <c r="S118" s="1" t="s">
        <v>64</v>
      </c>
      <c r="T118" s="1" t="s">
        <v>64</v>
      </c>
      <c r="AR118" s="1" t="s">
        <v>52</v>
      </c>
      <c r="AS118" s="1" t="s">
        <v>52</v>
      </c>
      <c r="AU118" s="1" t="s">
        <v>186</v>
      </c>
      <c r="AV118">
        <v>43</v>
      </c>
      <c r="BA118" s="247"/>
    </row>
    <row r="119" spans="1:53" ht="30" customHeight="1">
      <c r="A119" s="244" t="s">
        <v>245</v>
      </c>
      <c r="B119" s="244" t="s">
        <v>52</v>
      </c>
      <c r="C119" s="244" t="s">
        <v>158</v>
      </c>
      <c r="D119" s="245">
        <v>0.185</v>
      </c>
      <c r="E119" s="246">
        <f>TRUNC(일위대가목록!E47,0)</f>
        <v>0</v>
      </c>
      <c r="F119" s="246">
        <f t="shared" si="10"/>
        <v>0</v>
      </c>
      <c r="G119" s="246">
        <f>TRUNC(일위대가목록!F47,0)</f>
        <v>0</v>
      </c>
      <c r="H119" s="246">
        <f t="shared" si="11"/>
        <v>0</v>
      </c>
      <c r="I119" s="246">
        <f>TRUNC(일위대가목록!G47,0)</f>
        <v>0</v>
      </c>
      <c r="J119" s="246">
        <f t="shared" si="12"/>
        <v>0</v>
      </c>
      <c r="K119" s="246">
        <f t="shared" si="13"/>
        <v>0</v>
      </c>
      <c r="L119" s="246">
        <f t="shared" si="14"/>
        <v>0</v>
      </c>
      <c r="M119" s="244" t="s">
        <v>246</v>
      </c>
      <c r="N119" s="1" t="s">
        <v>185</v>
      </c>
      <c r="O119" s="1" t="s">
        <v>52</v>
      </c>
      <c r="P119" s="1" t="s">
        <v>52</v>
      </c>
      <c r="Q119" s="1" t="s">
        <v>181</v>
      </c>
      <c r="R119" s="1" t="s">
        <v>63</v>
      </c>
      <c r="S119" s="1" t="s">
        <v>64</v>
      </c>
      <c r="T119" s="1" t="s">
        <v>64</v>
      </c>
      <c r="AR119" s="1" t="s">
        <v>52</v>
      </c>
      <c r="AS119" s="1" t="s">
        <v>52</v>
      </c>
      <c r="AU119" s="1" t="s">
        <v>186</v>
      </c>
      <c r="AV119">
        <v>43</v>
      </c>
      <c r="BA119" s="247"/>
    </row>
    <row r="120" spans="1:53" ht="30" customHeight="1">
      <c r="A120" s="245"/>
      <c r="B120" s="245"/>
      <c r="C120" s="245"/>
      <c r="D120" s="245"/>
      <c r="E120" s="246"/>
      <c r="F120" s="246"/>
      <c r="G120" s="246"/>
      <c r="H120" s="246"/>
      <c r="I120" s="246"/>
      <c r="J120" s="246"/>
      <c r="K120" s="246"/>
      <c r="L120" s="246"/>
      <c r="M120" s="245"/>
      <c r="Q120" s="1" t="s">
        <v>181</v>
      </c>
    </row>
    <row r="121" spans="1:53" ht="30" customHeight="1">
      <c r="A121" s="245"/>
      <c r="B121" s="245"/>
      <c r="C121" s="245"/>
      <c r="D121" s="245"/>
      <c r="E121" s="246"/>
      <c r="F121" s="246"/>
      <c r="G121" s="246"/>
      <c r="H121" s="246"/>
      <c r="I121" s="246"/>
      <c r="J121" s="246"/>
      <c r="K121" s="246"/>
      <c r="L121" s="246"/>
      <c r="M121" s="245"/>
      <c r="Q121" s="1" t="s">
        <v>181</v>
      </c>
    </row>
    <row r="122" spans="1:53" ht="30" customHeight="1">
      <c r="A122" s="245"/>
      <c r="B122" s="245"/>
      <c r="C122" s="245"/>
      <c r="D122" s="245"/>
      <c r="E122" s="246"/>
      <c r="F122" s="246"/>
      <c r="G122" s="246"/>
      <c r="H122" s="246"/>
      <c r="I122" s="246"/>
      <c r="J122" s="246"/>
      <c r="K122" s="246"/>
      <c r="L122" s="246"/>
      <c r="M122" s="245"/>
      <c r="Q122" s="1" t="s">
        <v>181</v>
      </c>
    </row>
    <row r="123" spans="1:53" ht="30" customHeight="1">
      <c r="A123" s="244" t="s">
        <v>70</v>
      </c>
      <c r="B123" s="245"/>
      <c r="C123" s="245"/>
      <c r="D123" s="245"/>
      <c r="E123" s="246"/>
      <c r="F123" s="246">
        <f>SUMIF(Q101:Q122,"010105",F101:F122)</f>
        <v>0</v>
      </c>
      <c r="G123" s="246"/>
      <c r="H123" s="246">
        <f>SUMIF(Q101:Q122,"010105",H101:H122)</f>
        <v>0</v>
      </c>
      <c r="I123" s="246"/>
      <c r="J123" s="246">
        <f>SUMIF(Q101:Q122,"010105",J101:J122)</f>
        <v>0</v>
      </c>
      <c r="K123" s="246"/>
      <c r="L123" s="246">
        <f>SUMIF(Q101:Q122,"010105",L101:L122)</f>
        <v>0</v>
      </c>
      <c r="M123" s="245"/>
      <c r="N123" t="s">
        <v>71</v>
      </c>
    </row>
    <row r="124" spans="1:53" ht="30" customHeight="1">
      <c r="A124" s="244" t="s">
        <v>248</v>
      </c>
      <c r="B124" s="244" t="s">
        <v>52</v>
      </c>
      <c r="C124" s="245"/>
      <c r="D124" s="245"/>
      <c r="E124" s="246"/>
      <c r="F124" s="246"/>
      <c r="G124" s="246"/>
      <c r="H124" s="246"/>
      <c r="I124" s="246"/>
      <c r="J124" s="246"/>
      <c r="K124" s="246"/>
      <c r="L124" s="246"/>
      <c r="M124" s="245"/>
      <c r="Q124" s="1" t="s">
        <v>249</v>
      </c>
    </row>
    <row r="125" spans="1:53" ht="30" customHeight="1">
      <c r="A125" s="244" t="s">
        <v>250</v>
      </c>
      <c r="B125" s="244" t="s">
        <v>251</v>
      </c>
      <c r="C125" s="244" t="s">
        <v>252</v>
      </c>
      <c r="D125" s="245">
        <v>752</v>
      </c>
      <c r="E125" s="246">
        <f>TRUNC(단가대비표!O65,0)</f>
        <v>0</v>
      </c>
      <c r="F125" s="246">
        <f>TRUNC(E125*D125, 0)</f>
        <v>0</v>
      </c>
      <c r="G125" s="246">
        <f>TRUNC(단가대비표!P65,0)</f>
        <v>0</v>
      </c>
      <c r="H125" s="246">
        <f>TRUNC(G125*D125, 0)</f>
        <v>0</v>
      </c>
      <c r="I125" s="246">
        <f>TRUNC(단가대비표!V65,0)</f>
        <v>0</v>
      </c>
      <c r="J125" s="246">
        <f>TRUNC(I125*D125, 0)</f>
        <v>0</v>
      </c>
      <c r="K125" s="246">
        <f t="shared" ref="K125:L127" si="20">TRUNC(E125+G125+I125, 0)</f>
        <v>0</v>
      </c>
      <c r="L125" s="246">
        <f t="shared" si="20"/>
        <v>0</v>
      </c>
      <c r="M125" s="244" t="s">
        <v>253</v>
      </c>
      <c r="N125" s="1" t="s">
        <v>254</v>
      </c>
      <c r="O125" s="1" t="s">
        <v>52</v>
      </c>
      <c r="P125" s="1" t="s">
        <v>52</v>
      </c>
      <c r="Q125" s="1" t="s">
        <v>249</v>
      </c>
      <c r="R125" s="1" t="s">
        <v>64</v>
      </c>
      <c r="S125" s="1" t="s">
        <v>64</v>
      </c>
      <c r="T125" s="1" t="s">
        <v>63</v>
      </c>
      <c r="AR125" s="1" t="s">
        <v>52</v>
      </c>
      <c r="AS125" s="1" t="s">
        <v>52</v>
      </c>
      <c r="AU125" s="1" t="s">
        <v>255</v>
      </c>
      <c r="AV125">
        <v>198</v>
      </c>
    </row>
    <row r="126" spans="1:53" ht="30" customHeight="1">
      <c r="A126" s="244" t="s">
        <v>256</v>
      </c>
      <c r="B126" s="244" t="s">
        <v>257</v>
      </c>
      <c r="C126" s="244" t="s">
        <v>82</v>
      </c>
      <c r="D126" s="245">
        <v>10</v>
      </c>
      <c r="E126" s="246">
        <f>TRUNC(일위대가목록!E48,0)</f>
        <v>0</v>
      </c>
      <c r="F126" s="246">
        <f>TRUNC(E126*D126, 0)</f>
        <v>0</v>
      </c>
      <c r="G126" s="246">
        <f>TRUNC(일위대가목록!F48,0)</f>
        <v>0</v>
      </c>
      <c r="H126" s="246">
        <f>TRUNC(G126*D126, 0)</f>
        <v>0</v>
      </c>
      <c r="I126" s="246">
        <f>TRUNC(일위대가목록!G48,0)</f>
        <v>0</v>
      </c>
      <c r="J126" s="246">
        <f>TRUNC(I126*D126, 0)</f>
        <v>0</v>
      </c>
      <c r="K126" s="246">
        <f t="shared" si="20"/>
        <v>0</v>
      </c>
      <c r="L126" s="246">
        <f t="shared" si="20"/>
        <v>0</v>
      </c>
      <c r="M126" s="244" t="s">
        <v>258</v>
      </c>
      <c r="N126" s="1" t="s">
        <v>259</v>
      </c>
      <c r="O126" s="1" t="s">
        <v>52</v>
      </c>
      <c r="P126" s="1" t="s">
        <v>52</v>
      </c>
      <c r="Q126" s="1" t="s">
        <v>249</v>
      </c>
      <c r="R126" s="1" t="s">
        <v>63</v>
      </c>
      <c r="S126" s="1" t="s">
        <v>64</v>
      </c>
      <c r="T126" s="1" t="s">
        <v>64</v>
      </c>
      <c r="AR126" s="1" t="s">
        <v>52</v>
      </c>
      <c r="AS126" s="1" t="s">
        <v>52</v>
      </c>
      <c r="AU126" s="1" t="s">
        <v>260</v>
      </c>
      <c r="AV126">
        <v>48</v>
      </c>
    </row>
    <row r="127" spans="1:53" ht="30" customHeight="1">
      <c r="A127" s="244" t="s">
        <v>261</v>
      </c>
      <c r="B127" s="244" t="s">
        <v>262</v>
      </c>
      <c r="C127" s="244" t="s">
        <v>263</v>
      </c>
      <c r="D127" s="245">
        <v>0.71599999999999997</v>
      </c>
      <c r="E127" s="246">
        <f>TRUNC(일위대가목록!E49,0)</f>
        <v>0</v>
      </c>
      <c r="F127" s="246">
        <f>TRUNC(E127*D127, 0)</f>
        <v>0</v>
      </c>
      <c r="G127" s="246">
        <f>TRUNC(일위대가목록!F49,0)</f>
        <v>0</v>
      </c>
      <c r="H127" s="246">
        <f>TRUNC(G127*D127, 0)</f>
        <v>0</v>
      </c>
      <c r="I127" s="246">
        <f>TRUNC(일위대가목록!G49,0)</f>
        <v>0</v>
      </c>
      <c r="J127" s="246">
        <f>TRUNC(I127*D127, 0)</f>
        <v>0</v>
      </c>
      <c r="K127" s="246">
        <f t="shared" si="20"/>
        <v>0</v>
      </c>
      <c r="L127" s="246">
        <f t="shared" si="20"/>
        <v>0</v>
      </c>
      <c r="M127" s="244" t="s">
        <v>264</v>
      </c>
      <c r="N127" s="1" t="s">
        <v>265</v>
      </c>
      <c r="O127" s="1" t="s">
        <v>52</v>
      </c>
      <c r="P127" s="1" t="s">
        <v>52</v>
      </c>
      <c r="Q127" s="1" t="s">
        <v>249</v>
      </c>
      <c r="R127" s="1" t="s">
        <v>63</v>
      </c>
      <c r="S127" s="1" t="s">
        <v>64</v>
      </c>
      <c r="T127" s="1" t="s">
        <v>64</v>
      </c>
      <c r="AR127" s="1" t="s">
        <v>52</v>
      </c>
      <c r="AS127" s="1" t="s">
        <v>52</v>
      </c>
      <c r="AU127" s="1" t="s">
        <v>266</v>
      </c>
      <c r="AV127">
        <v>49</v>
      </c>
    </row>
    <row r="128" spans="1:53" ht="30" customHeight="1">
      <c r="A128" s="245"/>
      <c r="B128" s="245"/>
      <c r="C128" s="245"/>
      <c r="D128" s="245"/>
      <c r="E128" s="246"/>
      <c r="F128" s="246"/>
      <c r="G128" s="246"/>
      <c r="H128" s="246"/>
      <c r="I128" s="246"/>
      <c r="J128" s="246"/>
      <c r="K128" s="246"/>
      <c r="L128" s="246"/>
      <c r="M128" s="245"/>
      <c r="Q128" s="1" t="s">
        <v>249</v>
      </c>
    </row>
    <row r="129" spans="1:17" ht="30" customHeight="1">
      <c r="A129" s="245"/>
      <c r="B129" s="245"/>
      <c r="C129" s="245"/>
      <c r="D129" s="245"/>
      <c r="E129" s="246"/>
      <c r="F129" s="246"/>
      <c r="G129" s="246"/>
      <c r="H129" s="246"/>
      <c r="I129" s="246"/>
      <c r="J129" s="246"/>
      <c r="K129" s="246"/>
      <c r="L129" s="246"/>
      <c r="M129" s="245"/>
      <c r="Q129" s="1" t="s">
        <v>249</v>
      </c>
    </row>
    <row r="130" spans="1:17" ht="30" customHeight="1">
      <c r="A130" s="245"/>
      <c r="B130" s="245"/>
      <c r="C130" s="245"/>
      <c r="D130" s="245"/>
      <c r="E130" s="246"/>
      <c r="F130" s="246"/>
      <c r="G130" s="246"/>
      <c r="H130" s="246"/>
      <c r="I130" s="246"/>
      <c r="J130" s="246"/>
      <c r="K130" s="246"/>
      <c r="L130" s="246"/>
      <c r="M130" s="245"/>
      <c r="Q130" s="1" t="s">
        <v>249</v>
      </c>
    </row>
    <row r="131" spans="1:17" ht="30" customHeight="1">
      <c r="A131" s="245"/>
      <c r="B131" s="245"/>
      <c r="C131" s="245"/>
      <c r="D131" s="245"/>
      <c r="E131" s="246"/>
      <c r="F131" s="246"/>
      <c r="G131" s="246"/>
      <c r="H131" s="246"/>
      <c r="I131" s="246"/>
      <c r="J131" s="246"/>
      <c r="K131" s="246"/>
      <c r="L131" s="246"/>
      <c r="M131" s="245"/>
      <c r="Q131" s="1" t="s">
        <v>249</v>
      </c>
    </row>
    <row r="132" spans="1:17" ht="30" customHeight="1">
      <c r="A132" s="245"/>
      <c r="B132" s="245"/>
      <c r="C132" s="245"/>
      <c r="D132" s="245"/>
      <c r="E132" s="246"/>
      <c r="F132" s="246"/>
      <c r="G132" s="246"/>
      <c r="H132" s="246"/>
      <c r="I132" s="246"/>
      <c r="J132" s="246"/>
      <c r="K132" s="246"/>
      <c r="L132" s="246"/>
      <c r="M132" s="245"/>
      <c r="Q132" s="1" t="s">
        <v>249</v>
      </c>
    </row>
    <row r="133" spans="1:17" ht="30" customHeight="1">
      <c r="A133" s="245"/>
      <c r="B133" s="245"/>
      <c r="C133" s="245"/>
      <c r="D133" s="245"/>
      <c r="E133" s="246"/>
      <c r="F133" s="246"/>
      <c r="G133" s="246"/>
      <c r="H133" s="246"/>
      <c r="I133" s="246"/>
      <c r="J133" s="246"/>
      <c r="K133" s="246"/>
      <c r="L133" s="246"/>
      <c r="M133" s="245"/>
      <c r="Q133" s="1" t="s">
        <v>249</v>
      </c>
    </row>
    <row r="134" spans="1:17" ht="30" customHeight="1">
      <c r="A134" s="245"/>
      <c r="B134" s="245"/>
      <c r="C134" s="245"/>
      <c r="D134" s="245"/>
      <c r="E134" s="246"/>
      <c r="F134" s="246"/>
      <c r="G134" s="246"/>
      <c r="H134" s="246"/>
      <c r="I134" s="246"/>
      <c r="J134" s="246"/>
      <c r="K134" s="246"/>
      <c r="L134" s="246"/>
      <c r="M134" s="245"/>
      <c r="Q134" s="1" t="s">
        <v>249</v>
      </c>
    </row>
    <row r="135" spans="1:17" ht="30" customHeight="1">
      <c r="A135" s="245"/>
      <c r="B135" s="245"/>
      <c r="C135" s="245"/>
      <c r="D135" s="245"/>
      <c r="E135" s="246"/>
      <c r="F135" s="246"/>
      <c r="G135" s="246"/>
      <c r="H135" s="246"/>
      <c r="I135" s="246"/>
      <c r="J135" s="246"/>
      <c r="K135" s="246"/>
      <c r="L135" s="246"/>
      <c r="M135" s="245"/>
      <c r="Q135" s="1" t="s">
        <v>249</v>
      </c>
    </row>
    <row r="136" spans="1:17" ht="30" customHeight="1">
      <c r="A136" s="245"/>
      <c r="B136" s="245"/>
      <c r="C136" s="245"/>
      <c r="D136" s="245"/>
      <c r="E136" s="246"/>
      <c r="F136" s="246"/>
      <c r="G136" s="246"/>
      <c r="H136" s="246"/>
      <c r="I136" s="246"/>
      <c r="J136" s="246"/>
      <c r="K136" s="246"/>
      <c r="L136" s="246"/>
      <c r="M136" s="245"/>
      <c r="Q136" s="1" t="s">
        <v>249</v>
      </c>
    </row>
    <row r="137" spans="1:17" ht="30" customHeight="1">
      <c r="A137" s="245"/>
      <c r="B137" s="245"/>
      <c r="C137" s="245"/>
      <c r="D137" s="245"/>
      <c r="E137" s="246"/>
      <c r="F137" s="246"/>
      <c r="G137" s="246"/>
      <c r="H137" s="246"/>
      <c r="I137" s="246"/>
      <c r="J137" s="246"/>
      <c r="K137" s="246"/>
      <c r="L137" s="246"/>
      <c r="M137" s="245"/>
      <c r="Q137" s="1" t="s">
        <v>249</v>
      </c>
    </row>
    <row r="138" spans="1:17" ht="30" customHeight="1">
      <c r="A138" s="245"/>
      <c r="B138" s="245"/>
      <c r="C138" s="245"/>
      <c r="D138" s="245"/>
      <c r="E138" s="246"/>
      <c r="F138" s="246"/>
      <c r="G138" s="246"/>
      <c r="H138" s="246"/>
      <c r="I138" s="246"/>
      <c r="J138" s="246"/>
      <c r="K138" s="246"/>
      <c r="L138" s="246"/>
      <c r="M138" s="245"/>
      <c r="Q138" s="1" t="s">
        <v>249</v>
      </c>
    </row>
    <row r="139" spans="1:17" ht="30" customHeight="1">
      <c r="A139" s="245"/>
      <c r="B139" s="245"/>
      <c r="C139" s="245"/>
      <c r="D139" s="245"/>
      <c r="E139" s="246"/>
      <c r="F139" s="246"/>
      <c r="G139" s="246"/>
      <c r="H139" s="246"/>
      <c r="I139" s="246"/>
      <c r="J139" s="246"/>
      <c r="K139" s="246"/>
      <c r="L139" s="246"/>
      <c r="M139" s="245"/>
      <c r="Q139" s="1" t="s">
        <v>249</v>
      </c>
    </row>
    <row r="140" spans="1:17" ht="30" customHeight="1">
      <c r="A140" s="245"/>
      <c r="B140" s="245"/>
      <c r="C140" s="245"/>
      <c r="D140" s="245"/>
      <c r="E140" s="246"/>
      <c r="F140" s="246"/>
      <c r="G140" s="246"/>
      <c r="H140" s="246"/>
      <c r="I140" s="246"/>
      <c r="J140" s="246"/>
      <c r="K140" s="246"/>
      <c r="L140" s="246"/>
      <c r="M140" s="245"/>
      <c r="Q140" s="1" t="s">
        <v>249</v>
      </c>
    </row>
    <row r="141" spans="1:17" ht="30" customHeight="1">
      <c r="A141" s="245"/>
      <c r="B141" s="245"/>
      <c r="C141" s="245"/>
      <c r="D141" s="245"/>
      <c r="E141" s="246"/>
      <c r="F141" s="246"/>
      <c r="G141" s="246"/>
      <c r="H141" s="246"/>
      <c r="I141" s="246"/>
      <c r="J141" s="246"/>
      <c r="K141" s="246"/>
      <c r="L141" s="246"/>
      <c r="M141" s="245"/>
      <c r="Q141" s="1" t="s">
        <v>249</v>
      </c>
    </row>
    <row r="142" spans="1:17" ht="30" customHeight="1">
      <c r="A142" s="245"/>
      <c r="B142" s="245"/>
      <c r="C142" s="245"/>
      <c r="D142" s="245"/>
      <c r="E142" s="246"/>
      <c r="F142" s="246"/>
      <c r="G142" s="246"/>
      <c r="H142" s="246"/>
      <c r="I142" s="246"/>
      <c r="J142" s="246"/>
      <c r="K142" s="246"/>
      <c r="L142" s="246"/>
      <c r="M142" s="245"/>
      <c r="Q142" s="1" t="s">
        <v>249</v>
      </c>
    </row>
    <row r="143" spans="1:17" ht="30" customHeight="1">
      <c r="A143" s="245"/>
      <c r="B143" s="245"/>
      <c r="C143" s="245"/>
      <c r="D143" s="245"/>
      <c r="E143" s="246"/>
      <c r="F143" s="246"/>
      <c r="G143" s="246"/>
      <c r="H143" s="246"/>
      <c r="I143" s="246"/>
      <c r="J143" s="246"/>
      <c r="K143" s="246"/>
      <c r="L143" s="246"/>
      <c r="M143" s="245"/>
      <c r="Q143" s="1" t="s">
        <v>249</v>
      </c>
    </row>
    <row r="144" spans="1:17" ht="30" customHeight="1">
      <c r="A144" s="245"/>
      <c r="B144" s="245"/>
      <c r="C144" s="245"/>
      <c r="D144" s="245"/>
      <c r="E144" s="246"/>
      <c r="F144" s="246"/>
      <c r="G144" s="246"/>
      <c r="H144" s="246"/>
      <c r="I144" s="246"/>
      <c r="J144" s="246"/>
      <c r="K144" s="246"/>
      <c r="L144" s="246"/>
      <c r="M144" s="245"/>
      <c r="Q144" s="1" t="s">
        <v>249</v>
      </c>
    </row>
    <row r="145" spans="1:48" ht="30" customHeight="1">
      <c r="A145" s="245"/>
      <c r="B145" s="245"/>
      <c r="C145" s="245"/>
      <c r="D145" s="245"/>
      <c r="E145" s="246"/>
      <c r="F145" s="246"/>
      <c r="G145" s="246"/>
      <c r="H145" s="246"/>
      <c r="I145" s="246"/>
      <c r="J145" s="246"/>
      <c r="K145" s="246"/>
      <c r="L145" s="246"/>
      <c r="M145" s="245"/>
      <c r="Q145" s="1" t="s">
        <v>249</v>
      </c>
    </row>
    <row r="146" spans="1:48" ht="30" customHeight="1">
      <c r="A146" s="245"/>
      <c r="B146" s="245"/>
      <c r="C146" s="245"/>
      <c r="D146" s="245"/>
      <c r="E146" s="246"/>
      <c r="F146" s="246"/>
      <c r="G146" s="246"/>
      <c r="H146" s="246"/>
      <c r="I146" s="246"/>
      <c r="J146" s="246"/>
      <c r="K146" s="246"/>
      <c r="L146" s="246"/>
      <c r="M146" s="245"/>
      <c r="Q146" s="1" t="s">
        <v>249</v>
      </c>
    </row>
    <row r="147" spans="1:48" ht="30" customHeight="1">
      <c r="A147" s="244" t="s">
        <v>70</v>
      </c>
      <c r="B147" s="245"/>
      <c r="C147" s="245"/>
      <c r="D147" s="245"/>
      <c r="E147" s="246"/>
      <c r="F147" s="246">
        <f>SUMIF(Q125:Q146,"010106",F125:F146)</f>
        <v>0</v>
      </c>
      <c r="G147" s="246"/>
      <c r="H147" s="246">
        <f>SUMIF(Q125:Q146,"010106",H125:H146)</f>
        <v>0</v>
      </c>
      <c r="I147" s="246"/>
      <c r="J147" s="246">
        <f>SUMIF(Q125:Q146,"010106",J125:J146)</f>
        <v>0</v>
      </c>
      <c r="K147" s="246"/>
      <c r="L147" s="246">
        <f>SUMIF(Q125:Q146,"010106",L125:L146)</f>
        <v>0</v>
      </c>
      <c r="M147" s="245"/>
      <c r="N147" t="s">
        <v>71</v>
      </c>
    </row>
    <row r="148" spans="1:48" ht="30" customHeight="1">
      <c r="A148" s="244" t="s">
        <v>267</v>
      </c>
      <c r="B148" s="244" t="s">
        <v>52</v>
      </c>
      <c r="C148" s="245"/>
      <c r="D148" s="245"/>
      <c r="E148" s="246"/>
      <c r="F148" s="246"/>
      <c r="G148" s="246"/>
      <c r="H148" s="246"/>
      <c r="I148" s="246"/>
      <c r="J148" s="246"/>
      <c r="K148" s="246"/>
      <c r="L148" s="246"/>
      <c r="M148" s="245"/>
      <c r="Q148" s="1" t="s">
        <v>268</v>
      </c>
    </row>
    <row r="149" spans="1:48" ht="30" customHeight="1">
      <c r="A149" s="244" t="s">
        <v>269</v>
      </c>
      <c r="B149" s="244" t="s">
        <v>270</v>
      </c>
      <c r="C149" s="244" t="s">
        <v>82</v>
      </c>
      <c r="D149" s="245">
        <v>5</v>
      </c>
      <c r="E149" s="246">
        <f>TRUNC(일위대가목록!E158,0)</f>
        <v>0</v>
      </c>
      <c r="F149" s="246">
        <f t="shared" ref="F149:F155" si="21">TRUNC(E149*D149, 0)</f>
        <v>0</v>
      </c>
      <c r="G149" s="246">
        <f>TRUNC(일위대가목록!F158,0)</f>
        <v>0</v>
      </c>
      <c r="H149" s="246">
        <f t="shared" ref="H149:H155" si="22">TRUNC(G149*D149, 0)</f>
        <v>0</v>
      </c>
      <c r="I149" s="246">
        <f>TRUNC(일위대가목록!G158,0)</f>
        <v>0</v>
      </c>
      <c r="J149" s="246">
        <f t="shared" ref="J149:J155" si="23">TRUNC(I149*D149, 0)</f>
        <v>0</v>
      </c>
      <c r="K149" s="246">
        <f t="shared" ref="K149:L155" si="24">TRUNC(E149+G149+I149, 0)</f>
        <v>0</v>
      </c>
      <c r="L149" s="246">
        <f t="shared" si="24"/>
        <v>0</v>
      </c>
      <c r="M149" s="244" t="s">
        <v>271</v>
      </c>
      <c r="N149" s="1" t="s">
        <v>272</v>
      </c>
      <c r="O149" s="1" t="s">
        <v>52</v>
      </c>
      <c r="P149" s="1" t="s">
        <v>52</v>
      </c>
      <c r="Q149" s="1" t="s">
        <v>268</v>
      </c>
      <c r="R149" s="1" t="s">
        <v>63</v>
      </c>
      <c r="S149" s="1" t="s">
        <v>64</v>
      </c>
      <c r="T149" s="1" t="s">
        <v>64</v>
      </c>
      <c r="AR149" s="1" t="s">
        <v>52</v>
      </c>
      <c r="AS149" s="1" t="s">
        <v>52</v>
      </c>
      <c r="AU149" s="1" t="s">
        <v>273</v>
      </c>
      <c r="AV149">
        <v>51</v>
      </c>
    </row>
    <row r="150" spans="1:48" ht="30" customHeight="1">
      <c r="A150" s="244" t="s">
        <v>274</v>
      </c>
      <c r="B150" s="244" t="s">
        <v>275</v>
      </c>
      <c r="C150" s="244" t="s">
        <v>82</v>
      </c>
      <c r="D150" s="245">
        <v>38</v>
      </c>
      <c r="E150" s="246">
        <f>TRUNC(일위대가목록!E160,0)</f>
        <v>0</v>
      </c>
      <c r="F150" s="246">
        <f t="shared" si="21"/>
        <v>0</v>
      </c>
      <c r="G150" s="246">
        <f>TRUNC(일위대가목록!F160,0)</f>
        <v>0</v>
      </c>
      <c r="H150" s="246">
        <f t="shared" si="22"/>
        <v>0</v>
      </c>
      <c r="I150" s="246">
        <f>TRUNC(일위대가목록!G160,0)</f>
        <v>0</v>
      </c>
      <c r="J150" s="246">
        <f t="shared" si="23"/>
        <v>0</v>
      </c>
      <c r="K150" s="246">
        <f t="shared" si="24"/>
        <v>0</v>
      </c>
      <c r="L150" s="246">
        <f t="shared" si="24"/>
        <v>0</v>
      </c>
      <c r="M150" s="244" t="s">
        <v>276</v>
      </c>
      <c r="N150" s="1" t="s">
        <v>277</v>
      </c>
      <c r="O150" s="1" t="s">
        <v>52</v>
      </c>
      <c r="P150" s="1" t="s">
        <v>52</v>
      </c>
      <c r="Q150" s="1" t="s">
        <v>268</v>
      </c>
      <c r="R150" s="1" t="s">
        <v>63</v>
      </c>
      <c r="S150" s="1" t="s">
        <v>64</v>
      </c>
      <c r="T150" s="1" t="s">
        <v>64</v>
      </c>
      <c r="AR150" s="1" t="s">
        <v>52</v>
      </c>
      <c r="AS150" s="1" t="s">
        <v>52</v>
      </c>
      <c r="AU150" s="1" t="s">
        <v>278</v>
      </c>
      <c r="AV150">
        <v>52</v>
      </c>
    </row>
    <row r="151" spans="1:48" ht="30" customHeight="1">
      <c r="A151" s="244" t="s">
        <v>279</v>
      </c>
      <c r="B151" s="244" t="s">
        <v>280</v>
      </c>
      <c r="C151" s="244" t="s">
        <v>76</v>
      </c>
      <c r="D151" s="245">
        <v>4</v>
      </c>
      <c r="E151" s="246">
        <f>TRUNC(일위대가목록!E161,0)</f>
        <v>0</v>
      </c>
      <c r="F151" s="246">
        <f t="shared" si="21"/>
        <v>0</v>
      </c>
      <c r="G151" s="246">
        <f>TRUNC(일위대가목록!F161,0)</f>
        <v>0</v>
      </c>
      <c r="H151" s="246">
        <f t="shared" si="22"/>
        <v>0</v>
      </c>
      <c r="I151" s="246">
        <f>TRUNC(일위대가목록!G161,0)</f>
        <v>0</v>
      </c>
      <c r="J151" s="246">
        <f t="shared" si="23"/>
        <v>0</v>
      </c>
      <c r="K151" s="246">
        <f t="shared" si="24"/>
        <v>0</v>
      </c>
      <c r="L151" s="246">
        <f t="shared" si="24"/>
        <v>0</v>
      </c>
      <c r="M151" s="244" t="s">
        <v>281</v>
      </c>
      <c r="N151" s="1" t="s">
        <v>282</v>
      </c>
      <c r="O151" s="1" t="s">
        <v>52</v>
      </c>
      <c r="P151" s="1" t="s">
        <v>52</v>
      </c>
      <c r="Q151" s="1" t="s">
        <v>268</v>
      </c>
      <c r="R151" s="1" t="s">
        <v>63</v>
      </c>
      <c r="S151" s="1" t="s">
        <v>64</v>
      </c>
      <c r="T151" s="1" t="s">
        <v>64</v>
      </c>
      <c r="AR151" s="1" t="s">
        <v>52</v>
      </c>
      <c r="AS151" s="1" t="s">
        <v>52</v>
      </c>
      <c r="AU151" s="1" t="s">
        <v>283</v>
      </c>
      <c r="AV151">
        <v>53</v>
      </c>
    </row>
    <row r="152" spans="1:48" ht="30" customHeight="1">
      <c r="A152" s="244" t="s">
        <v>284</v>
      </c>
      <c r="B152" s="244" t="s">
        <v>285</v>
      </c>
      <c r="C152" s="244" t="s">
        <v>76</v>
      </c>
      <c r="D152" s="245">
        <v>4</v>
      </c>
      <c r="E152" s="246">
        <f>TRUNC(일위대가목록!E162,0)</f>
        <v>0</v>
      </c>
      <c r="F152" s="246">
        <f t="shared" si="21"/>
        <v>0</v>
      </c>
      <c r="G152" s="246">
        <f>TRUNC(일위대가목록!F162,0)</f>
        <v>0</v>
      </c>
      <c r="H152" s="246">
        <f t="shared" si="22"/>
        <v>0</v>
      </c>
      <c r="I152" s="246">
        <f>TRUNC(일위대가목록!G162,0)</f>
        <v>0</v>
      </c>
      <c r="J152" s="246">
        <f t="shared" si="23"/>
        <v>0</v>
      </c>
      <c r="K152" s="246">
        <f t="shared" si="24"/>
        <v>0</v>
      </c>
      <c r="L152" s="246">
        <f t="shared" si="24"/>
        <v>0</v>
      </c>
      <c r="M152" s="244" t="s">
        <v>286</v>
      </c>
      <c r="N152" s="1" t="s">
        <v>287</v>
      </c>
      <c r="O152" s="1" t="s">
        <v>52</v>
      </c>
      <c r="P152" s="1" t="s">
        <v>52</v>
      </c>
      <c r="Q152" s="1" t="s">
        <v>268</v>
      </c>
      <c r="R152" s="1" t="s">
        <v>63</v>
      </c>
      <c r="S152" s="1" t="s">
        <v>64</v>
      </c>
      <c r="T152" s="1" t="s">
        <v>64</v>
      </c>
      <c r="AR152" s="1" t="s">
        <v>52</v>
      </c>
      <c r="AS152" s="1" t="s">
        <v>52</v>
      </c>
      <c r="AU152" s="1" t="s">
        <v>288</v>
      </c>
      <c r="AV152">
        <v>54</v>
      </c>
    </row>
    <row r="153" spans="1:48" ht="30" customHeight="1">
      <c r="A153" s="244" t="s">
        <v>289</v>
      </c>
      <c r="B153" s="244" t="s">
        <v>285</v>
      </c>
      <c r="C153" s="244" t="s">
        <v>76</v>
      </c>
      <c r="D153" s="245">
        <v>4</v>
      </c>
      <c r="E153" s="246">
        <f>TRUNC(일위대가목록!E163,0)</f>
        <v>0</v>
      </c>
      <c r="F153" s="246">
        <f t="shared" si="21"/>
        <v>0</v>
      </c>
      <c r="G153" s="246">
        <f>TRUNC(일위대가목록!F163,0)</f>
        <v>0</v>
      </c>
      <c r="H153" s="246">
        <f t="shared" si="22"/>
        <v>0</v>
      </c>
      <c r="I153" s="246">
        <f>TRUNC(일위대가목록!G163,0)</f>
        <v>0</v>
      </c>
      <c r="J153" s="246">
        <f t="shared" si="23"/>
        <v>0</v>
      </c>
      <c r="K153" s="246">
        <f t="shared" si="24"/>
        <v>0</v>
      </c>
      <c r="L153" s="246">
        <f t="shared" si="24"/>
        <v>0</v>
      </c>
      <c r="M153" s="244" t="s">
        <v>290</v>
      </c>
      <c r="N153" s="1" t="s">
        <v>291</v>
      </c>
      <c r="O153" s="1" t="s">
        <v>52</v>
      </c>
      <c r="P153" s="1" t="s">
        <v>52</v>
      </c>
      <c r="Q153" s="1" t="s">
        <v>268</v>
      </c>
      <c r="R153" s="1" t="s">
        <v>63</v>
      </c>
      <c r="S153" s="1" t="s">
        <v>64</v>
      </c>
      <c r="T153" s="1" t="s">
        <v>64</v>
      </c>
      <c r="AR153" s="1" t="s">
        <v>52</v>
      </c>
      <c r="AS153" s="1" t="s">
        <v>52</v>
      </c>
      <c r="AU153" s="1" t="s">
        <v>292</v>
      </c>
      <c r="AV153">
        <v>55</v>
      </c>
    </row>
    <row r="154" spans="1:48" ht="30" customHeight="1">
      <c r="A154" s="244" t="s">
        <v>293</v>
      </c>
      <c r="B154" s="244" t="s">
        <v>285</v>
      </c>
      <c r="C154" s="244" t="s">
        <v>76</v>
      </c>
      <c r="D154" s="245">
        <v>7</v>
      </c>
      <c r="E154" s="246">
        <f>TRUNC(일위대가목록!E164,0)</f>
        <v>0</v>
      </c>
      <c r="F154" s="246">
        <f t="shared" si="21"/>
        <v>0</v>
      </c>
      <c r="G154" s="246">
        <f>TRUNC(일위대가목록!F164,0)</f>
        <v>0</v>
      </c>
      <c r="H154" s="246">
        <f t="shared" si="22"/>
        <v>0</v>
      </c>
      <c r="I154" s="246">
        <f>TRUNC(일위대가목록!G164,0)</f>
        <v>0</v>
      </c>
      <c r="J154" s="246">
        <f t="shared" si="23"/>
        <v>0</v>
      </c>
      <c r="K154" s="246">
        <f t="shared" si="24"/>
        <v>0</v>
      </c>
      <c r="L154" s="246">
        <f t="shared" si="24"/>
        <v>0</v>
      </c>
      <c r="M154" s="244" t="s">
        <v>294</v>
      </c>
      <c r="N154" s="1" t="s">
        <v>295</v>
      </c>
      <c r="O154" s="1" t="s">
        <v>52</v>
      </c>
      <c r="P154" s="1" t="s">
        <v>52</v>
      </c>
      <c r="Q154" s="1" t="s">
        <v>268</v>
      </c>
      <c r="R154" s="1" t="s">
        <v>63</v>
      </c>
      <c r="S154" s="1" t="s">
        <v>64</v>
      </c>
      <c r="T154" s="1" t="s">
        <v>64</v>
      </c>
      <c r="AR154" s="1" t="s">
        <v>52</v>
      </c>
      <c r="AS154" s="1" t="s">
        <v>52</v>
      </c>
      <c r="AU154" s="1" t="s">
        <v>296</v>
      </c>
      <c r="AV154">
        <v>56</v>
      </c>
    </row>
    <row r="155" spans="1:48" ht="30" customHeight="1">
      <c r="A155" s="244" t="s">
        <v>297</v>
      </c>
      <c r="B155" s="244" t="s">
        <v>298</v>
      </c>
      <c r="C155" s="244" t="s">
        <v>76</v>
      </c>
      <c r="D155" s="245">
        <v>2</v>
      </c>
      <c r="E155" s="246">
        <f>TRUNC(일위대가목록!E204,0)</f>
        <v>0</v>
      </c>
      <c r="F155" s="246">
        <f t="shared" si="21"/>
        <v>0</v>
      </c>
      <c r="G155" s="246">
        <f>TRUNC(일위대가목록!F204,0)</f>
        <v>0</v>
      </c>
      <c r="H155" s="246">
        <f t="shared" si="22"/>
        <v>0</v>
      </c>
      <c r="I155" s="246">
        <f>TRUNC(일위대가목록!G204,0)</f>
        <v>0</v>
      </c>
      <c r="J155" s="246">
        <f t="shared" si="23"/>
        <v>0</v>
      </c>
      <c r="K155" s="246">
        <f t="shared" si="24"/>
        <v>0</v>
      </c>
      <c r="L155" s="246">
        <f t="shared" si="24"/>
        <v>0</v>
      </c>
      <c r="M155" s="244" t="s">
        <v>299</v>
      </c>
      <c r="N155" s="1" t="s">
        <v>300</v>
      </c>
      <c r="O155" s="1" t="s">
        <v>52</v>
      </c>
      <c r="P155" s="1" t="s">
        <v>52</v>
      </c>
      <c r="Q155" s="1" t="s">
        <v>268</v>
      </c>
      <c r="R155" s="1" t="s">
        <v>63</v>
      </c>
      <c r="S155" s="1" t="s">
        <v>64</v>
      </c>
      <c r="T155" s="1" t="s">
        <v>64</v>
      </c>
      <c r="AR155" s="1" t="s">
        <v>52</v>
      </c>
      <c r="AS155" s="1" t="s">
        <v>52</v>
      </c>
      <c r="AU155" s="1" t="s">
        <v>301</v>
      </c>
      <c r="AV155">
        <v>57</v>
      </c>
    </row>
    <row r="156" spans="1:48" ht="30" customHeight="1">
      <c r="A156" s="245"/>
      <c r="B156" s="245"/>
      <c r="C156" s="245"/>
      <c r="D156" s="245"/>
      <c r="E156" s="246"/>
      <c r="F156" s="246"/>
      <c r="G156" s="246"/>
      <c r="H156" s="246"/>
      <c r="I156" s="246"/>
      <c r="J156" s="246"/>
      <c r="K156" s="246"/>
      <c r="L156" s="246"/>
      <c r="M156" s="245"/>
      <c r="Q156" s="1" t="s">
        <v>268</v>
      </c>
    </row>
    <row r="157" spans="1:48" ht="30" customHeight="1">
      <c r="A157" s="245"/>
      <c r="B157" s="245"/>
      <c r="C157" s="245"/>
      <c r="D157" s="245"/>
      <c r="E157" s="246"/>
      <c r="F157" s="246"/>
      <c r="G157" s="246"/>
      <c r="H157" s="246"/>
      <c r="I157" s="246"/>
      <c r="J157" s="246"/>
      <c r="K157" s="246"/>
      <c r="L157" s="246"/>
      <c r="M157" s="245"/>
      <c r="Q157" s="1" t="s">
        <v>268</v>
      </c>
    </row>
    <row r="158" spans="1:48" ht="30" customHeight="1">
      <c r="A158" s="245"/>
      <c r="B158" s="245"/>
      <c r="C158" s="245"/>
      <c r="D158" s="245"/>
      <c r="E158" s="246"/>
      <c r="F158" s="246"/>
      <c r="G158" s="246"/>
      <c r="H158" s="246"/>
      <c r="I158" s="246"/>
      <c r="J158" s="246"/>
      <c r="K158" s="246"/>
      <c r="L158" s="246"/>
      <c r="M158" s="245"/>
      <c r="Q158" s="1" t="s">
        <v>268</v>
      </c>
    </row>
    <row r="159" spans="1:48" ht="30" customHeight="1">
      <c r="A159" s="245"/>
      <c r="B159" s="245"/>
      <c r="C159" s="245"/>
      <c r="D159" s="245"/>
      <c r="E159" s="246"/>
      <c r="F159" s="246"/>
      <c r="G159" s="246"/>
      <c r="H159" s="246"/>
      <c r="I159" s="246"/>
      <c r="J159" s="246"/>
      <c r="K159" s="246"/>
      <c r="L159" s="246"/>
      <c r="M159" s="245"/>
      <c r="Q159" s="1" t="s">
        <v>268</v>
      </c>
    </row>
    <row r="160" spans="1:48" ht="30" customHeight="1">
      <c r="A160" s="245"/>
      <c r="B160" s="245"/>
      <c r="C160" s="245"/>
      <c r="D160" s="245"/>
      <c r="E160" s="246"/>
      <c r="F160" s="246"/>
      <c r="G160" s="246"/>
      <c r="H160" s="246"/>
      <c r="I160" s="246"/>
      <c r="J160" s="246"/>
      <c r="K160" s="246"/>
      <c r="L160" s="246"/>
      <c r="M160" s="245"/>
      <c r="Q160" s="1" t="s">
        <v>268</v>
      </c>
    </row>
    <row r="161" spans="1:48" ht="30" customHeight="1">
      <c r="A161" s="245"/>
      <c r="B161" s="245"/>
      <c r="C161" s="245"/>
      <c r="D161" s="245"/>
      <c r="E161" s="246"/>
      <c r="F161" s="246"/>
      <c r="G161" s="246"/>
      <c r="H161" s="246"/>
      <c r="I161" s="246"/>
      <c r="J161" s="246"/>
      <c r="K161" s="246"/>
      <c r="L161" s="246"/>
      <c r="M161" s="245"/>
      <c r="Q161" s="1" t="s">
        <v>268</v>
      </c>
    </row>
    <row r="162" spans="1:48" ht="30" customHeight="1">
      <c r="A162" s="245"/>
      <c r="B162" s="245"/>
      <c r="C162" s="245"/>
      <c r="D162" s="245"/>
      <c r="E162" s="246"/>
      <c r="F162" s="246"/>
      <c r="G162" s="246"/>
      <c r="H162" s="246"/>
      <c r="I162" s="246"/>
      <c r="J162" s="246"/>
      <c r="K162" s="246"/>
      <c r="L162" s="246"/>
      <c r="M162" s="245"/>
      <c r="Q162" s="1" t="s">
        <v>268</v>
      </c>
    </row>
    <row r="163" spans="1:48" ht="30" customHeight="1">
      <c r="A163" s="245"/>
      <c r="B163" s="245"/>
      <c r="C163" s="245"/>
      <c r="D163" s="245"/>
      <c r="E163" s="246"/>
      <c r="F163" s="246"/>
      <c r="G163" s="246"/>
      <c r="H163" s="246"/>
      <c r="I163" s="246"/>
      <c r="J163" s="246"/>
      <c r="K163" s="246"/>
      <c r="L163" s="246"/>
      <c r="M163" s="245"/>
      <c r="Q163" s="1" t="s">
        <v>268</v>
      </c>
    </row>
    <row r="164" spans="1:48" ht="30" customHeight="1">
      <c r="A164" s="245"/>
      <c r="B164" s="245"/>
      <c r="C164" s="245"/>
      <c r="D164" s="245"/>
      <c r="E164" s="246"/>
      <c r="F164" s="246"/>
      <c r="G164" s="246"/>
      <c r="H164" s="246"/>
      <c r="I164" s="246"/>
      <c r="J164" s="246"/>
      <c r="K164" s="246"/>
      <c r="L164" s="246"/>
      <c r="M164" s="245"/>
      <c r="Q164" s="1" t="s">
        <v>268</v>
      </c>
    </row>
    <row r="165" spans="1:48" ht="30" customHeight="1">
      <c r="A165" s="245"/>
      <c r="B165" s="245"/>
      <c r="C165" s="245"/>
      <c r="D165" s="245"/>
      <c r="E165" s="246"/>
      <c r="F165" s="246"/>
      <c r="G165" s="246"/>
      <c r="H165" s="246"/>
      <c r="I165" s="246"/>
      <c r="J165" s="246"/>
      <c r="K165" s="246"/>
      <c r="L165" s="246"/>
      <c r="M165" s="245"/>
      <c r="Q165" s="1" t="s">
        <v>268</v>
      </c>
    </row>
    <row r="166" spans="1:48" ht="30" customHeight="1">
      <c r="A166" s="245"/>
      <c r="B166" s="245"/>
      <c r="C166" s="245"/>
      <c r="D166" s="245"/>
      <c r="E166" s="246"/>
      <c r="F166" s="246"/>
      <c r="G166" s="246"/>
      <c r="H166" s="246"/>
      <c r="I166" s="246"/>
      <c r="J166" s="246"/>
      <c r="K166" s="246"/>
      <c r="L166" s="246"/>
      <c r="M166" s="245"/>
      <c r="Q166" s="1" t="s">
        <v>268</v>
      </c>
    </row>
    <row r="167" spans="1:48" ht="30" customHeight="1">
      <c r="A167" s="245"/>
      <c r="B167" s="245"/>
      <c r="C167" s="245"/>
      <c r="D167" s="245"/>
      <c r="E167" s="246"/>
      <c r="F167" s="246"/>
      <c r="G167" s="246"/>
      <c r="H167" s="246"/>
      <c r="I167" s="246"/>
      <c r="J167" s="246"/>
      <c r="K167" s="246"/>
      <c r="L167" s="246"/>
      <c r="M167" s="245"/>
      <c r="Q167" s="1" t="s">
        <v>268</v>
      </c>
    </row>
    <row r="168" spans="1:48" ht="30" customHeight="1">
      <c r="A168" s="245"/>
      <c r="B168" s="245"/>
      <c r="C168" s="245"/>
      <c r="D168" s="245"/>
      <c r="E168" s="246"/>
      <c r="F168" s="246"/>
      <c r="G168" s="246"/>
      <c r="H168" s="246"/>
      <c r="I168" s="246"/>
      <c r="J168" s="246"/>
      <c r="K168" s="246"/>
      <c r="L168" s="246"/>
      <c r="M168" s="245"/>
      <c r="Q168" s="1" t="s">
        <v>268</v>
      </c>
    </row>
    <row r="169" spans="1:48" ht="30" customHeight="1">
      <c r="A169" s="245"/>
      <c r="B169" s="245"/>
      <c r="C169" s="245"/>
      <c r="D169" s="245"/>
      <c r="E169" s="246"/>
      <c r="F169" s="246"/>
      <c r="G169" s="246"/>
      <c r="H169" s="246"/>
      <c r="I169" s="246"/>
      <c r="J169" s="246"/>
      <c r="K169" s="246"/>
      <c r="L169" s="246"/>
      <c r="M169" s="245"/>
      <c r="Q169" s="1" t="s">
        <v>268</v>
      </c>
    </row>
    <row r="170" spans="1:48" ht="30" customHeight="1">
      <c r="A170" s="245"/>
      <c r="B170" s="245"/>
      <c r="C170" s="245"/>
      <c r="D170" s="245"/>
      <c r="E170" s="246"/>
      <c r="F170" s="246"/>
      <c r="G170" s="246"/>
      <c r="H170" s="246"/>
      <c r="I170" s="246"/>
      <c r="J170" s="246"/>
      <c r="K170" s="246"/>
      <c r="L170" s="246"/>
      <c r="M170" s="245"/>
      <c r="Q170" s="1" t="s">
        <v>268</v>
      </c>
    </row>
    <row r="171" spans="1:48" ht="30" customHeight="1">
      <c r="A171" s="244" t="s">
        <v>70</v>
      </c>
      <c r="B171" s="245"/>
      <c r="C171" s="245"/>
      <c r="D171" s="245"/>
      <c r="E171" s="246"/>
      <c r="F171" s="246">
        <f>SUMIF(Q149:Q170,"010107",F149:F170)</f>
        <v>0</v>
      </c>
      <c r="G171" s="246"/>
      <c r="H171" s="246">
        <f>SUMIF(Q149:Q170,"010107",H149:H170)</f>
        <v>0</v>
      </c>
      <c r="I171" s="246"/>
      <c r="J171" s="246">
        <f>SUMIF(Q149:Q170,"010107",J149:J170)</f>
        <v>0</v>
      </c>
      <c r="K171" s="246"/>
      <c r="L171" s="246">
        <f>SUMIF(Q149:Q170,"010107",L149:L170)</f>
        <v>0</v>
      </c>
      <c r="M171" s="245"/>
      <c r="N171" t="s">
        <v>71</v>
      </c>
    </row>
    <row r="172" spans="1:48" ht="30" customHeight="1">
      <c r="A172" s="244" t="s">
        <v>302</v>
      </c>
      <c r="B172" s="244" t="s">
        <v>52</v>
      </c>
      <c r="C172" s="245"/>
      <c r="D172" s="245"/>
      <c r="E172" s="246"/>
      <c r="F172" s="246"/>
      <c r="G172" s="246"/>
      <c r="H172" s="246"/>
      <c r="I172" s="246"/>
      <c r="J172" s="246"/>
      <c r="K172" s="246"/>
      <c r="L172" s="246"/>
      <c r="M172" s="245"/>
      <c r="Q172" s="1" t="s">
        <v>303</v>
      </c>
    </row>
    <row r="173" spans="1:48" ht="30" customHeight="1">
      <c r="A173" s="244" t="s">
        <v>304</v>
      </c>
      <c r="B173" s="244" t="s">
        <v>305</v>
      </c>
      <c r="C173" s="244" t="s">
        <v>82</v>
      </c>
      <c r="D173" s="245">
        <v>89</v>
      </c>
      <c r="E173" s="246">
        <f>TRUNC(일위대가목록!E150,0)</f>
        <v>0</v>
      </c>
      <c r="F173" s="246">
        <f>TRUNC(E173*D173, 0)</f>
        <v>0</v>
      </c>
      <c r="G173" s="246">
        <f>TRUNC(일위대가목록!F150,0)</f>
        <v>0</v>
      </c>
      <c r="H173" s="246">
        <f>TRUNC(G173*D173, 0)</f>
        <v>0</v>
      </c>
      <c r="I173" s="246">
        <f>TRUNC(일위대가목록!G150,0)</f>
        <v>0</v>
      </c>
      <c r="J173" s="246">
        <f>TRUNC(I173*D173, 0)</f>
        <v>0</v>
      </c>
      <c r="K173" s="246">
        <f>TRUNC(E173+G173+I173, 0)</f>
        <v>0</v>
      </c>
      <c r="L173" s="246">
        <f>TRUNC(F173+H173+J173, 0)</f>
        <v>0</v>
      </c>
      <c r="M173" s="244" t="s">
        <v>306</v>
      </c>
      <c r="N173" s="1" t="s">
        <v>307</v>
      </c>
      <c r="O173" s="1" t="s">
        <v>52</v>
      </c>
      <c r="P173" s="1" t="s">
        <v>52</v>
      </c>
      <c r="Q173" s="1" t="s">
        <v>303</v>
      </c>
      <c r="R173" s="1" t="s">
        <v>63</v>
      </c>
      <c r="S173" s="1" t="s">
        <v>64</v>
      </c>
      <c r="T173" s="1" t="s">
        <v>64</v>
      </c>
      <c r="AR173" s="1" t="s">
        <v>52</v>
      </c>
      <c r="AS173" s="1" t="s">
        <v>52</v>
      </c>
      <c r="AU173" s="1" t="s">
        <v>308</v>
      </c>
      <c r="AV173">
        <v>59</v>
      </c>
    </row>
    <row r="174" spans="1:48" ht="30" customHeight="1">
      <c r="A174" s="244" t="s">
        <v>309</v>
      </c>
      <c r="B174" s="244" t="s">
        <v>310</v>
      </c>
      <c r="C174" s="244" t="s">
        <v>82</v>
      </c>
      <c r="D174" s="245">
        <v>28</v>
      </c>
      <c r="E174" s="246">
        <f>TRUNC(일위대가목록!E153,0)</f>
        <v>0</v>
      </c>
      <c r="F174" s="246">
        <f>TRUNC(E174*D174, 0)</f>
        <v>0</v>
      </c>
      <c r="G174" s="246">
        <f>TRUNC(일위대가목록!F153,0)</f>
        <v>0</v>
      </c>
      <c r="H174" s="246">
        <f>TRUNC(G174*D174, 0)</f>
        <v>0</v>
      </c>
      <c r="I174" s="246">
        <f>TRUNC(일위대가목록!G153,0)</f>
        <v>0</v>
      </c>
      <c r="J174" s="246">
        <f>TRUNC(I174*D174, 0)</f>
        <v>0</v>
      </c>
      <c r="K174" s="246">
        <f>TRUNC(E174+G174+I174, 0)</f>
        <v>0</v>
      </c>
      <c r="L174" s="246">
        <f>TRUNC(F174+H174+J174, 0)</f>
        <v>0</v>
      </c>
      <c r="M174" s="244" t="s">
        <v>311</v>
      </c>
      <c r="N174" s="1" t="s">
        <v>312</v>
      </c>
      <c r="O174" s="1" t="s">
        <v>52</v>
      </c>
      <c r="P174" s="1" t="s">
        <v>52</v>
      </c>
      <c r="Q174" s="1" t="s">
        <v>303</v>
      </c>
      <c r="R174" s="1" t="s">
        <v>63</v>
      </c>
      <c r="S174" s="1" t="s">
        <v>64</v>
      </c>
      <c r="T174" s="1" t="s">
        <v>64</v>
      </c>
      <c r="AR174" s="1" t="s">
        <v>52</v>
      </c>
      <c r="AS174" s="1" t="s">
        <v>52</v>
      </c>
      <c r="AU174" s="1" t="s">
        <v>313</v>
      </c>
      <c r="AV174">
        <v>60</v>
      </c>
    </row>
    <row r="175" spans="1:48" ht="30" customHeight="1">
      <c r="A175" s="245"/>
      <c r="B175" s="245"/>
      <c r="C175" s="245"/>
      <c r="D175" s="245"/>
      <c r="E175" s="246"/>
      <c r="F175" s="246"/>
      <c r="G175" s="246"/>
      <c r="H175" s="246"/>
      <c r="I175" s="246"/>
      <c r="J175" s="246"/>
      <c r="K175" s="246"/>
      <c r="L175" s="246"/>
      <c r="M175" s="245"/>
      <c r="Q175" s="1" t="s">
        <v>303</v>
      </c>
    </row>
    <row r="176" spans="1:48" ht="30" customHeight="1">
      <c r="A176" s="245"/>
      <c r="B176" s="245"/>
      <c r="C176" s="245"/>
      <c r="D176" s="245"/>
      <c r="E176" s="246"/>
      <c r="F176" s="246"/>
      <c r="G176" s="246"/>
      <c r="H176" s="246"/>
      <c r="I176" s="246"/>
      <c r="J176" s="246"/>
      <c r="K176" s="246"/>
      <c r="L176" s="246"/>
      <c r="M176" s="245"/>
      <c r="Q176" s="1" t="s">
        <v>303</v>
      </c>
    </row>
    <row r="177" spans="1:17" ht="30" customHeight="1">
      <c r="A177" s="245"/>
      <c r="B177" s="245"/>
      <c r="C177" s="245"/>
      <c r="D177" s="245"/>
      <c r="E177" s="246"/>
      <c r="F177" s="246"/>
      <c r="G177" s="246"/>
      <c r="H177" s="246"/>
      <c r="I177" s="246"/>
      <c r="J177" s="246"/>
      <c r="K177" s="246"/>
      <c r="L177" s="246"/>
      <c r="M177" s="245"/>
      <c r="Q177" s="1" t="s">
        <v>303</v>
      </c>
    </row>
    <row r="178" spans="1:17" ht="30" customHeight="1">
      <c r="A178" s="245"/>
      <c r="B178" s="245"/>
      <c r="C178" s="245"/>
      <c r="D178" s="245"/>
      <c r="E178" s="246"/>
      <c r="F178" s="246"/>
      <c r="G178" s="246"/>
      <c r="H178" s="246"/>
      <c r="I178" s="246"/>
      <c r="J178" s="246"/>
      <c r="K178" s="246"/>
      <c r="L178" s="246"/>
      <c r="M178" s="245"/>
      <c r="Q178" s="1" t="s">
        <v>303</v>
      </c>
    </row>
    <row r="179" spans="1:17" ht="30" customHeight="1">
      <c r="A179" s="245"/>
      <c r="B179" s="245"/>
      <c r="C179" s="245"/>
      <c r="D179" s="245"/>
      <c r="E179" s="246"/>
      <c r="F179" s="246"/>
      <c r="G179" s="246"/>
      <c r="H179" s="246"/>
      <c r="I179" s="246"/>
      <c r="J179" s="246"/>
      <c r="K179" s="246"/>
      <c r="L179" s="246"/>
      <c r="M179" s="245"/>
      <c r="Q179" s="1" t="s">
        <v>303</v>
      </c>
    </row>
    <row r="180" spans="1:17" ht="30" customHeight="1">
      <c r="A180" s="245"/>
      <c r="B180" s="245"/>
      <c r="C180" s="245"/>
      <c r="D180" s="245"/>
      <c r="E180" s="246"/>
      <c r="F180" s="246"/>
      <c r="G180" s="246"/>
      <c r="H180" s="246"/>
      <c r="I180" s="246"/>
      <c r="J180" s="246"/>
      <c r="K180" s="246"/>
      <c r="L180" s="246"/>
      <c r="M180" s="245"/>
      <c r="Q180" s="1" t="s">
        <v>303</v>
      </c>
    </row>
    <row r="181" spans="1:17" ht="30" customHeight="1">
      <c r="A181" s="245"/>
      <c r="B181" s="245"/>
      <c r="C181" s="245"/>
      <c r="D181" s="245"/>
      <c r="E181" s="246"/>
      <c r="F181" s="246"/>
      <c r="G181" s="246"/>
      <c r="H181" s="246"/>
      <c r="I181" s="246"/>
      <c r="J181" s="246"/>
      <c r="K181" s="246"/>
      <c r="L181" s="246"/>
      <c r="M181" s="245"/>
      <c r="Q181" s="1" t="s">
        <v>303</v>
      </c>
    </row>
    <row r="182" spans="1:17" ht="30" customHeight="1">
      <c r="A182" s="245"/>
      <c r="B182" s="245"/>
      <c r="C182" s="245"/>
      <c r="D182" s="245"/>
      <c r="E182" s="246"/>
      <c r="F182" s="246"/>
      <c r="G182" s="246"/>
      <c r="H182" s="246"/>
      <c r="I182" s="246"/>
      <c r="J182" s="246"/>
      <c r="K182" s="246"/>
      <c r="L182" s="246"/>
      <c r="M182" s="245"/>
      <c r="Q182" s="1" t="s">
        <v>303</v>
      </c>
    </row>
    <row r="183" spans="1:17" ht="30" customHeight="1">
      <c r="A183" s="245"/>
      <c r="B183" s="245"/>
      <c r="C183" s="245"/>
      <c r="D183" s="245"/>
      <c r="E183" s="246"/>
      <c r="F183" s="246"/>
      <c r="G183" s="246"/>
      <c r="H183" s="246"/>
      <c r="I183" s="246"/>
      <c r="J183" s="246"/>
      <c r="K183" s="246"/>
      <c r="L183" s="246"/>
      <c r="M183" s="245"/>
      <c r="Q183" s="1" t="s">
        <v>303</v>
      </c>
    </row>
    <row r="184" spans="1:17" ht="30" customHeight="1">
      <c r="A184" s="245"/>
      <c r="B184" s="245"/>
      <c r="C184" s="245"/>
      <c r="D184" s="245"/>
      <c r="E184" s="246"/>
      <c r="F184" s="246"/>
      <c r="G184" s="246"/>
      <c r="H184" s="246"/>
      <c r="I184" s="246"/>
      <c r="J184" s="246"/>
      <c r="K184" s="246"/>
      <c r="L184" s="246"/>
      <c r="M184" s="245"/>
      <c r="Q184" s="1" t="s">
        <v>303</v>
      </c>
    </row>
    <row r="185" spans="1:17" ht="30" customHeight="1">
      <c r="A185" s="245"/>
      <c r="B185" s="245"/>
      <c r="C185" s="245"/>
      <c r="D185" s="245"/>
      <c r="E185" s="246"/>
      <c r="F185" s="246"/>
      <c r="G185" s="246"/>
      <c r="H185" s="246"/>
      <c r="I185" s="246"/>
      <c r="J185" s="246"/>
      <c r="K185" s="246"/>
      <c r="L185" s="246"/>
      <c r="M185" s="245"/>
      <c r="Q185" s="1" t="s">
        <v>303</v>
      </c>
    </row>
    <row r="186" spans="1:17" ht="30" customHeight="1">
      <c r="A186" s="245"/>
      <c r="B186" s="245"/>
      <c r="C186" s="245"/>
      <c r="D186" s="245"/>
      <c r="E186" s="246"/>
      <c r="F186" s="246"/>
      <c r="G186" s="246"/>
      <c r="H186" s="246"/>
      <c r="I186" s="246"/>
      <c r="J186" s="246"/>
      <c r="K186" s="246"/>
      <c r="L186" s="246"/>
      <c r="M186" s="245"/>
      <c r="Q186" s="1" t="s">
        <v>303</v>
      </c>
    </row>
    <row r="187" spans="1:17" ht="30" customHeight="1">
      <c r="A187" s="245"/>
      <c r="B187" s="245"/>
      <c r="C187" s="245"/>
      <c r="D187" s="245"/>
      <c r="E187" s="246"/>
      <c r="F187" s="246"/>
      <c r="G187" s="246"/>
      <c r="H187" s="246"/>
      <c r="I187" s="246"/>
      <c r="J187" s="246"/>
      <c r="K187" s="246"/>
      <c r="L187" s="246"/>
      <c r="M187" s="245"/>
      <c r="Q187" s="1" t="s">
        <v>303</v>
      </c>
    </row>
    <row r="188" spans="1:17" ht="30" customHeight="1">
      <c r="A188" s="245"/>
      <c r="B188" s="245"/>
      <c r="C188" s="245"/>
      <c r="D188" s="245"/>
      <c r="E188" s="246"/>
      <c r="F188" s="246"/>
      <c r="G188" s="246"/>
      <c r="H188" s="246"/>
      <c r="I188" s="246"/>
      <c r="J188" s="246"/>
      <c r="K188" s="246"/>
      <c r="L188" s="246"/>
      <c r="M188" s="245"/>
      <c r="Q188" s="1" t="s">
        <v>303</v>
      </c>
    </row>
    <row r="189" spans="1:17" ht="30" customHeight="1">
      <c r="A189" s="245"/>
      <c r="B189" s="245"/>
      <c r="C189" s="245"/>
      <c r="D189" s="245"/>
      <c r="E189" s="246"/>
      <c r="F189" s="246"/>
      <c r="G189" s="246"/>
      <c r="H189" s="246"/>
      <c r="I189" s="246"/>
      <c r="J189" s="246"/>
      <c r="K189" s="246"/>
      <c r="L189" s="246"/>
      <c r="M189" s="245"/>
      <c r="Q189" s="1" t="s">
        <v>303</v>
      </c>
    </row>
    <row r="190" spans="1:17" ht="30" customHeight="1">
      <c r="A190" s="245"/>
      <c r="B190" s="245"/>
      <c r="C190" s="245"/>
      <c r="D190" s="245"/>
      <c r="E190" s="246"/>
      <c r="F190" s="246"/>
      <c r="G190" s="246"/>
      <c r="H190" s="246"/>
      <c r="I190" s="246"/>
      <c r="J190" s="246"/>
      <c r="K190" s="246"/>
      <c r="L190" s="246"/>
      <c r="M190" s="245"/>
      <c r="Q190" s="1" t="s">
        <v>303</v>
      </c>
    </row>
    <row r="191" spans="1:17" ht="30" customHeight="1">
      <c r="A191" s="245"/>
      <c r="B191" s="245"/>
      <c r="C191" s="245"/>
      <c r="D191" s="245"/>
      <c r="E191" s="246"/>
      <c r="F191" s="246"/>
      <c r="G191" s="246"/>
      <c r="H191" s="246"/>
      <c r="I191" s="246"/>
      <c r="J191" s="246"/>
      <c r="K191" s="246"/>
      <c r="L191" s="246"/>
      <c r="M191" s="245"/>
      <c r="Q191" s="1" t="s">
        <v>303</v>
      </c>
    </row>
    <row r="192" spans="1:17" ht="30" customHeight="1">
      <c r="A192" s="245"/>
      <c r="B192" s="245"/>
      <c r="C192" s="245"/>
      <c r="D192" s="245"/>
      <c r="E192" s="246"/>
      <c r="F192" s="246"/>
      <c r="G192" s="246"/>
      <c r="H192" s="246"/>
      <c r="I192" s="246"/>
      <c r="J192" s="246"/>
      <c r="K192" s="246"/>
      <c r="L192" s="246"/>
      <c r="M192" s="245"/>
      <c r="Q192" s="1" t="s">
        <v>303</v>
      </c>
    </row>
    <row r="193" spans="1:48" ht="30" customHeight="1">
      <c r="A193" s="245"/>
      <c r="B193" s="245"/>
      <c r="C193" s="245"/>
      <c r="D193" s="245"/>
      <c r="E193" s="246"/>
      <c r="F193" s="246"/>
      <c r="G193" s="246"/>
      <c r="H193" s="246"/>
      <c r="I193" s="246"/>
      <c r="J193" s="246"/>
      <c r="K193" s="246"/>
      <c r="L193" s="246"/>
      <c r="M193" s="245"/>
      <c r="Q193" s="1" t="s">
        <v>303</v>
      </c>
    </row>
    <row r="194" spans="1:48" ht="30" customHeight="1">
      <c r="A194" s="245"/>
      <c r="B194" s="245"/>
      <c r="C194" s="245"/>
      <c r="D194" s="245"/>
      <c r="E194" s="246"/>
      <c r="F194" s="246"/>
      <c r="G194" s="246"/>
      <c r="H194" s="246"/>
      <c r="I194" s="246"/>
      <c r="J194" s="246"/>
      <c r="K194" s="246"/>
      <c r="L194" s="246"/>
      <c r="M194" s="245"/>
      <c r="Q194" s="1" t="s">
        <v>303</v>
      </c>
    </row>
    <row r="195" spans="1:48" ht="30" customHeight="1">
      <c r="A195" s="244" t="s">
        <v>70</v>
      </c>
      <c r="B195" s="245"/>
      <c r="C195" s="245"/>
      <c r="D195" s="245"/>
      <c r="E195" s="246"/>
      <c r="F195" s="246">
        <f>SUMIF(Q173:Q194,"010108",F173:F194)</f>
        <v>0</v>
      </c>
      <c r="G195" s="246"/>
      <c r="H195" s="246">
        <f>SUMIF(Q173:Q194,"010108",H173:H194)</f>
        <v>0</v>
      </c>
      <c r="I195" s="246"/>
      <c r="J195" s="246">
        <f>SUMIF(Q173:Q194,"010108",J173:J194)</f>
        <v>0</v>
      </c>
      <c r="K195" s="246"/>
      <c r="L195" s="246">
        <f>SUMIF(Q173:Q194,"010108",L173:L194)</f>
        <v>0</v>
      </c>
      <c r="M195" s="245"/>
      <c r="N195" t="s">
        <v>71</v>
      </c>
    </row>
    <row r="196" spans="1:48" ht="30" customHeight="1">
      <c r="A196" s="244" t="s">
        <v>314</v>
      </c>
      <c r="B196" s="244" t="s">
        <v>52</v>
      </c>
      <c r="C196" s="245"/>
      <c r="D196" s="245"/>
      <c r="E196" s="246"/>
      <c r="F196" s="246"/>
      <c r="G196" s="246"/>
      <c r="H196" s="246"/>
      <c r="I196" s="246"/>
      <c r="J196" s="246"/>
      <c r="K196" s="246"/>
      <c r="L196" s="246"/>
      <c r="M196" s="245"/>
      <c r="Q196" s="1" t="s">
        <v>315</v>
      </c>
    </row>
    <row r="197" spans="1:48" ht="30" customHeight="1">
      <c r="A197" s="244" t="s">
        <v>316</v>
      </c>
      <c r="B197" s="244" t="s">
        <v>317</v>
      </c>
      <c r="C197" s="244" t="s">
        <v>82</v>
      </c>
      <c r="D197" s="245">
        <v>763</v>
      </c>
      <c r="E197" s="246">
        <f>TRUNC(일위대가목록!E88,0)</f>
        <v>0</v>
      </c>
      <c r="F197" s="246">
        <f t="shared" ref="F197:F214" si="25">TRUNC(E197*D197, 0)</f>
        <v>0</v>
      </c>
      <c r="G197" s="246">
        <f>TRUNC(일위대가목록!F88,0)</f>
        <v>0</v>
      </c>
      <c r="H197" s="246">
        <f t="shared" ref="H197:H214" si="26">TRUNC(G197*D197, 0)</f>
        <v>0</v>
      </c>
      <c r="I197" s="246">
        <f>TRUNC(일위대가목록!G88,0)</f>
        <v>0</v>
      </c>
      <c r="J197" s="246">
        <f t="shared" ref="J197:J214" si="27">TRUNC(I197*D197, 0)</f>
        <v>0</v>
      </c>
      <c r="K197" s="246">
        <f t="shared" ref="K197:K214" si="28">TRUNC(E197+G197+I197, 0)</f>
        <v>0</v>
      </c>
      <c r="L197" s="246">
        <f t="shared" ref="L197:L214" si="29">TRUNC(F197+H197+J197, 0)</f>
        <v>0</v>
      </c>
      <c r="M197" s="244" t="s">
        <v>318</v>
      </c>
      <c r="N197" s="1" t="s">
        <v>319</v>
      </c>
      <c r="O197" s="1" t="s">
        <v>52</v>
      </c>
      <c r="P197" s="1" t="s">
        <v>52</v>
      </c>
      <c r="Q197" s="1" t="s">
        <v>315</v>
      </c>
      <c r="R197" s="1" t="s">
        <v>63</v>
      </c>
      <c r="S197" s="1" t="s">
        <v>64</v>
      </c>
      <c r="T197" s="1" t="s">
        <v>64</v>
      </c>
      <c r="AR197" s="1" t="s">
        <v>52</v>
      </c>
      <c r="AS197" s="1" t="s">
        <v>52</v>
      </c>
      <c r="AU197" s="1" t="s">
        <v>320</v>
      </c>
      <c r="AV197">
        <v>69</v>
      </c>
    </row>
    <row r="198" spans="1:48" ht="30" customHeight="1">
      <c r="A198" s="244" t="s">
        <v>321</v>
      </c>
      <c r="B198" s="244" t="s">
        <v>322</v>
      </c>
      <c r="C198" s="244" t="s">
        <v>82</v>
      </c>
      <c r="D198" s="245">
        <v>735</v>
      </c>
      <c r="E198" s="246">
        <f>TRUNC(일위대가목록!E196,0)</f>
        <v>0</v>
      </c>
      <c r="F198" s="246">
        <f t="shared" si="25"/>
        <v>0</v>
      </c>
      <c r="G198" s="246">
        <f>TRUNC(일위대가목록!F196,0)</f>
        <v>0</v>
      </c>
      <c r="H198" s="246">
        <f t="shared" si="26"/>
        <v>0</v>
      </c>
      <c r="I198" s="246">
        <f>TRUNC(일위대가목록!G196,0)</f>
        <v>0</v>
      </c>
      <c r="J198" s="246">
        <f t="shared" si="27"/>
        <v>0</v>
      </c>
      <c r="K198" s="246">
        <f t="shared" si="28"/>
        <v>0</v>
      </c>
      <c r="L198" s="246">
        <f t="shared" si="29"/>
        <v>0</v>
      </c>
      <c r="M198" s="244" t="s">
        <v>323</v>
      </c>
      <c r="N198" s="1" t="s">
        <v>324</v>
      </c>
      <c r="O198" s="1" t="s">
        <v>52</v>
      </c>
      <c r="P198" s="1" t="s">
        <v>52</v>
      </c>
      <c r="Q198" s="1" t="s">
        <v>315</v>
      </c>
      <c r="R198" s="1" t="s">
        <v>63</v>
      </c>
      <c r="S198" s="1" t="s">
        <v>64</v>
      </c>
      <c r="T198" s="1" t="s">
        <v>64</v>
      </c>
      <c r="AR198" s="1" t="s">
        <v>52</v>
      </c>
      <c r="AS198" s="1" t="s">
        <v>52</v>
      </c>
      <c r="AU198" s="1" t="s">
        <v>325</v>
      </c>
      <c r="AV198">
        <v>77</v>
      </c>
    </row>
    <row r="199" spans="1:48" ht="30" customHeight="1">
      <c r="A199" s="244" t="s">
        <v>321</v>
      </c>
      <c r="B199" s="244" t="s">
        <v>326</v>
      </c>
      <c r="C199" s="244" t="s">
        <v>82</v>
      </c>
      <c r="D199" s="245">
        <v>28</v>
      </c>
      <c r="E199" s="246">
        <f>TRUNC(일위대가목록!E197,0)</f>
        <v>0</v>
      </c>
      <c r="F199" s="246">
        <f t="shared" si="25"/>
        <v>0</v>
      </c>
      <c r="G199" s="246">
        <f>TRUNC(일위대가목록!F197,0)</f>
        <v>0</v>
      </c>
      <c r="H199" s="246">
        <f t="shared" si="26"/>
        <v>0</v>
      </c>
      <c r="I199" s="246">
        <f>TRUNC(일위대가목록!G197,0)</f>
        <v>0</v>
      </c>
      <c r="J199" s="246">
        <f t="shared" si="27"/>
        <v>0</v>
      </c>
      <c r="K199" s="246">
        <f t="shared" si="28"/>
        <v>0</v>
      </c>
      <c r="L199" s="246">
        <f t="shared" si="29"/>
        <v>0</v>
      </c>
      <c r="M199" s="244" t="s">
        <v>327</v>
      </c>
      <c r="N199" s="1" t="s">
        <v>328</v>
      </c>
      <c r="O199" s="1" t="s">
        <v>52</v>
      </c>
      <c r="P199" s="1" t="s">
        <v>52</v>
      </c>
      <c r="Q199" s="1" t="s">
        <v>315</v>
      </c>
      <c r="R199" s="1" t="s">
        <v>63</v>
      </c>
      <c r="S199" s="1" t="s">
        <v>64</v>
      </c>
      <c r="T199" s="1" t="s">
        <v>64</v>
      </c>
      <c r="AR199" s="1" t="s">
        <v>52</v>
      </c>
      <c r="AS199" s="1" t="s">
        <v>52</v>
      </c>
      <c r="AU199" s="1" t="s">
        <v>329</v>
      </c>
      <c r="AV199">
        <v>78</v>
      </c>
    </row>
    <row r="200" spans="1:48" ht="30" customHeight="1">
      <c r="A200" s="244" t="s">
        <v>330</v>
      </c>
      <c r="B200" s="244" t="s">
        <v>52</v>
      </c>
      <c r="C200" s="244" t="s">
        <v>76</v>
      </c>
      <c r="D200" s="245">
        <v>487</v>
      </c>
      <c r="E200" s="246">
        <f>TRUNC(일위대가목록!E208,0)</f>
        <v>0</v>
      </c>
      <c r="F200" s="246">
        <f t="shared" si="25"/>
        <v>0</v>
      </c>
      <c r="G200" s="246">
        <f>TRUNC(일위대가목록!F208,0)</f>
        <v>0</v>
      </c>
      <c r="H200" s="246">
        <f t="shared" si="26"/>
        <v>0</v>
      </c>
      <c r="I200" s="246">
        <f>TRUNC(일위대가목록!G208,0)</f>
        <v>0</v>
      </c>
      <c r="J200" s="246">
        <f t="shared" si="27"/>
        <v>0</v>
      </c>
      <c r="K200" s="246">
        <f t="shared" si="28"/>
        <v>0</v>
      </c>
      <c r="L200" s="246">
        <f t="shared" si="29"/>
        <v>0</v>
      </c>
      <c r="M200" s="244" t="s">
        <v>331</v>
      </c>
      <c r="N200" s="1" t="s">
        <v>332</v>
      </c>
      <c r="O200" s="1" t="s">
        <v>52</v>
      </c>
      <c r="P200" s="1" t="s">
        <v>52</v>
      </c>
      <c r="Q200" s="1" t="s">
        <v>315</v>
      </c>
      <c r="R200" s="1" t="s">
        <v>63</v>
      </c>
      <c r="S200" s="1" t="s">
        <v>64</v>
      </c>
      <c r="T200" s="1" t="s">
        <v>64</v>
      </c>
      <c r="AR200" s="1" t="s">
        <v>52</v>
      </c>
      <c r="AS200" s="1" t="s">
        <v>52</v>
      </c>
      <c r="AU200" s="1" t="s">
        <v>333</v>
      </c>
      <c r="AV200">
        <v>79</v>
      </c>
    </row>
    <row r="201" spans="1:48" ht="30" customHeight="1">
      <c r="A201" s="244" t="s">
        <v>334</v>
      </c>
      <c r="B201" s="244" t="s">
        <v>335</v>
      </c>
      <c r="C201" s="244" t="s">
        <v>76</v>
      </c>
      <c r="D201" s="245">
        <v>36</v>
      </c>
      <c r="E201" s="246">
        <f>TRUNC(일위대가목록!E207,0)</f>
        <v>0</v>
      </c>
      <c r="F201" s="246">
        <f t="shared" si="25"/>
        <v>0</v>
      </c>
      <c r="G201" s="246">
        <f>TRUNC(일위대가목록!F207,0)</f>
        <v>0</v>
      </c>
      <c r="H201" s="246">
        <f t="shared" si="26"/>
        <v>0</v>
      </c>
      <c r="I201" s="246">
        <f>TRUNC(일위대가목록!G207,0)</f>
        <v>0</v>
      </c>
      <c r="J201" s="246">
        <f t="shared" si="27"/>
        <v>0</v>
      </c>
      <c r="K201" s="246">
        <f t="shared" si="28"/>
        <v>0</v>
      </c>
      <c r="L201" s="246">
        <f t="shared" si="29"/>
        <v>0</v>
      </c>
      <c r="M201" s="244" t="s">
        <v>336</v>
      </c>
      <c r="N201" s="1" t="s">
        <v>337</v>
      </c>
      <c r="O201" s="1" t="s">
        <v>52</v>
      </c>
      <c r="P201" s="1" t="s">
        <v>52</v>
      </c>
      <c r="Q201" s="1" t="s">
        <v>315</v>
      </c>
      <c r="R201" s="1" t="s">
        <v>63</v>
      </c>
      <c r="S201" s="1" t="s">
        <v>64</v>
      </c>
      <c r="T201" s="1" t="s">
        <v>64</v>
      </c>
      <c r="AR201" s="1" t="s">
        <v>52</v>
      </c>
      <c r="AS201" s="1" t="s">
        <v>52</v>
      </c>
      <c r="AU201" s="1" t="s">
        <v>338</v>
      </c>
      <c r="AV201">
        <v>200</v>
      </c>
    </row>
    <row r="202" spans="1:48" ht="30" customHeight="1">
      <c r="A202" s="244" t="s">
        <v>339</v>
      </c>
      <c r="B202" s="244" t="s">
        <v>340</v>
      </c>
      <c r="C202" s="244" t="s">
        <v>82</v>
      </c>
      <c r="D202" s="245">
        <v>177</v>
      </c>
      <c r="E202" s="246">
        <f>TRUNC(일위대가목록!E121,0)</f>
        <v>0</v>
      </c>
      <c r="F202" s="246">
        <f t="shared" si="25"/>
        <v>0</v>
      </c>
      <c r="G202" s="246">
        <f>TRUNC(일위대가목록!F121,0)</f>
        <v>0</v>
      </c>
      <c r="H202" s="246">
        <f t="shared" si="26"/>
        <v>0</v>
      </c>
      <c r="I202" s="246">
        <f>TRUNC(일위대가목록!G121,0)</f>
        <v>0</v>
      </c>
      <c r="J202" s="246">
        <f t="shared" si="27"/>
        <v>0</v>
      </c>
      <c r="K202" s="246">
        <f t="shared" si="28"/>
        <v>0</v>
      </c>
      <c r="L202" s="246">
        <f t="shared" si="29"/>
        <v>0</v>
      </c>
      <c r="M202" s="244" t="s">
        <v>341</v>
      </c>
      <c r="N202" s="1" t="s">
        <v>342</v>
      </c>
      <c r="O202" s="1" t="s">
        <v>52</v>
      </c>
      <c r="P202" s="1" t="s">
        <v>52</v>
      </c>
      <c r="Q202" s="1" t="s">
        <v>315</v>
      </c>
      <c r="R202" s="1" t="s">
        <v>63</v>
      </c>
      <c r="S202" s="1" t="s">
        <v>64</v>
      </c>
      <c r="T202" s="1" t="s">
        <v>64</v>
      </c>
      <c r="AR202" s="1" t="s">
        <v>52</v>
      </c>
      <c r="AS202" s="1" t="s">
        <v>52</v>
      </c>
      <c r="AU202" s="1" t="s">
        <v>343</v>
      </c>
      <c r="AV202">
        <v>70</v>
      </c>
    </row>
    <row r="203" spans="1:48" ht="30" customHeight="1">
      <c r="A203" s="244" t="s">
        <v>344</v>
      </c>
      <c r="B203" s="244" t="s">
        <v>345</v>
      </c>
      <c r="C203" s="244" t="s">
        <v>82</v>
      </c>
      <c r="D203" s="245">
        <v>307</v>
      </c>
      <c r="E203" s="246">
        <f>TRUNC(일위대가목록!E122,0)</f>
        <v>0</v>
      </c>
      <c r="F203" s="246">
        <f t="shared" si="25"/>
        <v>0</v>
      </c>
      <c r="G203" s="246">
        <f>TRUNC(일위대가목록!F122,0)</f>
        <v>0</v>
      </c>
      <c r="H203" s="246">
        <f t="shared" si="26"/>
        <v>0</v>
      </c>
      <c r="I203" s="246">
        <f>TRUNC(일위대가목록!G122,0)</f>
        <v>0</v>
      </c>
      <c r="J203" s="246">
        <f t="shared" si="27"/>
        <v>0</v>
      </c>
      <c r="K203" s="246">
        <f t="shared" si="28"/>
        <v>0</v>
      </c>
      <c r="L203" s="246">
        <f t="shared" si="29"/>
        <v>0</v>
      </c>
      <c r="M203" s="244" t="s">
        <v>346</v>
      </c>
      <c r="N203" s="1" t="s">
        <v>347</v>
      </c>
      <c r="O203" s="1" t="s">
        <v>52</v>
      </c>
      <c r="P203" s="1" t="s">
        <v>52</v>
      </c>
      <c r="Q203" s="1" t="s">
        <v>315</v>
      </c>
      <c r="R203" s="1" t="s">
        <v>63</v>
      </c>
      <c r="S203" s="1" t="s">
        <v>64</v>
      </c>
      <c r="T203" s="1" t="s">
        <v>64</v>
      </c>
      <c r="AR203" s="1" t="s">
        <v>52</v>
      </c>
      <c r="AS203" s="1" t="s">
        <v>52</v>
      </c>
      <c r="AU203" s="1" t="s">
        <v>348</v>
      </c>
      <c r="AV203">
        <v>71</v>
      </c>
    </row>
    <row r="204" spans="1:48" ht="30" customHeight="1">
      <c r="A204" s="244" t="s">
        <v>349</v>
      </c>
      <c r="B204" s="244" t="s">
        <v>350</v>
      </c>
      <c r="C204" s="244" t="s">
        <v>82</v>
      </c>
      <c r="D204" s="245">
        <v>134</v>
      </c>
      <c r="E204" s="246">
        <f>TRUNC(일위대가목록!E123,0)</f>
        <v>0</v>
      </c>
      <c r="F204" s="246">
        <f t="shared" si="25"/>
        <v>0</v>
      </c>
      <c r="G204" s="246">
        <f>TRUNC(일위대가목록!F123,0)</f>
        <v>0</v>
      </c>
      <c r="H204" s="246">
        <f t="shared" si="26"/>
        <v>0</v>
      </c>
      <c r="I204" s="246">
        <f>TRUNC(일위대가목록!G123,0)</f>
        <v>0</v>
      </c>
      <c r="J204" s="246">
        <f t="shared" si="27"/>
        <v>0</v>
      </c>
      <c r="K204" s="246">
        <f t="shared" si="28"/>
        <v>0</v>
      </c>
      <c r="L204" s="246">
        <f t="shared" si="29"/>
        <v>0</v>
      </c>
      <c r="M204" s="244" t="s">
        <v>351</v>
      </c>
      <c r="N204" s="1" t="s">
        <v>352</v>
      </c>
      <c r="O204" s="1" t="s">
        <v>52</v>
      </c>
      <c r="P204" s="1" t="s">
        <v>52</v>
      </c>
      <c r="Q204" s="1" t="s">
        <v>315</v>
      </c>
      <c r="R204" s="1" t="s">
        <v>63</v>
      </c>
      <c r="S204" s="1" t="s">
        <v>64</v>
      </c>
      <c r="T204" s="1" t="s">
        <v>64</v>
      </c>
      <c r="AR204" s="1" t="s">
        <v>52</v>
      </c>
      <c r="AS204" s="1" t="s">
        <v>52</v>
      </c>
      <c r="AU204" s="1" t="s">
        <v>353</v>
      </c>
      <c r="AV204">
        <v>72</v>
      </c>
    </row>
    <row r="205" spans="1:48" ht="30" customHeight="1">
      <c r="A205" s="244" t="s">
        <v>354</v>
      </c>
      <c r="B205" s="244" t="s">
        <v>355</v>
      </c>
      <c r="C205" s="244" t="s">
        <v>356</v>
      </c>
      <c r="D205" s="245">
        <v>1</v>
      </c>
      <c r="E205" s="246">
        <f>TRUNC(일위대가목록!E124,0)</f>
        <v>0</v>
      </c>
      <c r="F205" s="246">
        <f t="shared" si="25"/>
        <v>0</v>
      </c>
      <c r="G205" s="246">
        <f>TRUNC(일위대가목록!F124,0)</f>
        <v>0</v>
      </c>
      <c r="H205" s="246">
        <f t="shared" si="26"/>
        <v>0</v>
      </c>
      <c r="I205" s="246">
        <f>TRUNC(일위대가목록!G124,0)</f>
        <v>0</v>
      </c>
      <c r="J205" s="246">
        <f t="shared" si="27"/>
        <v>0</v>
      </c>
      <c r="K205" s="246">
        <f t="shared" si="28"/>
        <v>0</v>
      </c>
      <c r="L205" s="246">
        <f t="shared" si="29"/>
        <v>0</v>
      </c>
      <c r="M205" s="244" t="s">
        <v>357</v>
      </c>
      <c r="N205" s="1" t="s">
        <v>358</v>
      </c>
      <c r="O205" s="1" t="s">
        <v>52</v>
      </c>
      <c r="P205" s="1" t="s">
        <v>52</v>
      </c>
      <c r="Q205" s="1" t="s">
        <v>315</v>
      </c>
      <c r="R205" s="1" t="s">
        <v>63</v>
      </c>
      <c r="S205" s="1" t="s">
        <v>64</v>
      </c>
      <c r="T205" s="1" t="s">
        <v>64</v>
      </c>
      <c r="AR205" s="1" t="s">
        <v>52</v>
      </c>
      <c r="AS205" s="1" t="s">
        <v>52</v>
      </c>
      <c r="AU205" s="1" t="s">
        <v>359</v>
      </c>
      <c r="AV205">
        <v>73</v>
      </c>
    </row>
    <row r="206" spans="1:48" ht="30" customHeight="1">
      <c r="A206" s="244" t="s">
        <v>360</v>
      </c>
      <c r="B206" s="244" t="s">
        <v>361</v>
      </c>
      <c r="C206" s="244" t="s">
        <v>82</v>
      </c>
      <c r="D206" s="245">
        <v>3</v>
      </c>
      <c r="E206" s="246">
        <f>TRUNC(일위대가목록!E125,0)</f>
        <v>0</v>
      </c>
      <c r="F206" s="246">
        <f t="shared" si="25"/>
        <v>0</v>
      </c>
      <c r="G206" s="246">
        <f>TRUNC(일위대가목록!F125,0)</f>
        <v>0</v>
      </c>
      <c r="H206" s="246">
        <f t="shared" si="26"/>
        <v>0</v>
      </c>
      <c r="I206" s="246">
        <f>TRUNC(일위대가목록!G125,0)</f>
        <v>0</v>
      </c>
      <c r="J206" s="246">
        <f t="shared" si="27"/>
        <v>0</v>
      </c>
      <c r="K206" s="246">
        <f t="shared" si="28"/>
        <v>0</v>
      </c>
      <c r="L206" s="246">
        <f t="shared" si="29"/>
        <v>0</v>
      </c>
      <c r="M206" s="244" t="s">
        <v>362</v>
      </c>
      <c r="N206" s="1" t="s">
        <v>363</v>
      </c>
      <c r="O206" s="1" t="s">
        <v>52</v>
      </c>
      <c r="P206" s="1" t="s">
        <v>52</v>
      </c>
      <c r="Q206" s="1" t="s">
        <v>315</v>
      </c>
      <c r="R206" s="1" t="s">
        <v>63</v>
      </c>
      <c r="S206" s="1" t="s">
        <v>64</v>
      </c>
      <c r="T206" s="1" t="s">
        <v>64</v>
      </c>
      <c r="AR206" s="1" t="s">
        <v>52</v>
      </c>
      <c r="AS206" s="1" t="s">
        <v>52</v>
      </c>
      <c r="AU206" s="1" t="s">
        <v>364</v>
      </c>
      <c r="AV206">
        <v>74</v>
      </c>
    </row>
    <row r="207" spans="1:48" ht="30" customHeight="1">
      <c r="A207" s="244" t="s">
        <v>365</v>
      </c>
      <c r="B207" s="244" t="s">
        <v>366</v>
      </c>
      <c r="C207" s="244" t="s">
        <v>82</v>
      </c>
      <c r="D207" s="245">
        <v>100</v>
      </c>
      <c r="E207" s="246">
        <f>TRUNC(일위대가목록!E188,0)</f>
        <v>0</v>
      </c>
      <c r="F207" s="246">
        <f t="shared" si="25"/>
        <v>0</v>
      </c>
      <c r="G207" s="246">
        <f>TRUNC(일위대가목록!F188,0)</f>
        <v>0</v>
      </c>
      <c r="H207" s="246">
        <f t="shared" si="26"/>
        <v>0</v>
      </c>
      <c r="I207" s="246">
        <f>TRUNC(일위대가목록!G188,0)</f>
        <v>0</v>
      </c>
      <c r="J207" s="246">
        <f t="shared" si="27"/>
        <v>0</v>
      </c>
      <c r="K207" s="246">
        <f t="shared" si="28"/>
        <v>0</v>
      </c>
      <c r="L207" s="246">
        <f t="shared" si="29"/>
        <v>0</v>
      </c>
      <c r="M207" s="244" t="s">
        <v>367</v>
      </c>
      <c r="N207" s="1" t="s">
        <v>368</v>
      </c>
      <c r="O207" s="1" t="s">
        <v>52</v>
      </c>
      <c r="P207" s="1" t="s">
        <v>52</v>
      </c>
      <c r="Q207" s="1" t="s">
        <v>315</v>
      </c>
      <c r="R207" s="1" t="s">
        <v>63</v>
      </c>
      <c r="S207" s="1" t="s">
        <v>64</v>
      </c>
      <c r="T207" s="1" t="s">
        <v>64</v>
      </c>
      <c r="AR207" s="1" t="s">
        <v>52</v>
      </c>
      <c r="AS207" s="1" t="s">
        <v>52</v>
      </c>
      <c r="AU207" s="1" t="s">
        <v>369</v>
      </c>
      <c r="AV207">
        <v>194</v>
      </c>
    </row>
    <row r="208" spans="1:48" ht="30" customHeight="1">
      <c r="A208" s="244" t="s">
        <v>370</v>
      </c>
      <c r="B208" s="244" t="s">
        <v>371</v>
      </c>
      <c r="C208" s="244" t="s">
        <v>82</v>
      </c>
      <c r="D208" s="245">
        <v>108</v>
      </c>
      <c r="E208" s="246">
        <f>TRUNC(일위대가목록!E186,0)</f>
        <v>0</v>
      </c>
      <c r="F208" s="246">
        <f t="shared" si="25"/>
        <v>0</v>
      </c>
      <c r="G208" s="246">
        <f>TRUNC(일위대가목록!F186,0)</f>
        <v>0</v>
      </c>
      <c r="H208" s="246">
        <f t="shared" si="26"/>
        <v>0</v>
      </c>
      <c r="I208" s="246">
        <f>TRUNC(일위대가목록!G186,0)</f>
        <v>0</v>
      </c>
      <c r="J208" s="246">
        <f t="shared" si="27"/>
        <v>0</v>
      </c>
      <c r="K208" s="246">
        <f t="shared" si="28"/>
        <v>0</v>
      </c>
      <c r="L208" s="246">
        <f t="shared" si="29"/>
        <v>0</v>
      </c>
      <c r="M208" s="244" t="s">
        <v>372</v>
      </c>
      <c r="N208" s="1" t="s">
        <v>373</v>
      </c>
      <c r="O208" s="1" t="s">
        <v>52</v>
      </c>
      <c r="P208" s="1" t="s">
        <v>52</v>
      </c>
      <c r="Q208" s="1" t="s">
        <v>315</v>
      </c>
      <c r="R208" s="1" t="s">
        <v>63</v>
      </c>
      <c r="S208" s="1" t="s">
        <v>64</v>
      </c>
      <c r="T208" s="1" t="s">
        <v>64</v>
      </c>
      <c r="AR208" s="1" t="s">
        <v>52</v>
      </c>
      <c r="AS208" s="1" t="s">
        <v>52</v>
      </c>
      <c r="AU208" s="1" t="s">
        <v>374</v>
      </c>
      <c r="AV208">
        <v>75</v>
      </c>
    </row>
    <row r="209" spans="1:48" ht="30" customHeight="1">
      <c r="A209" s="244" t="s">
        <v>375</v>
      </c>
      <c r="B209" s="244" t="s">
        <v>376</v>
      </c>
      <c r="C209" s="244" t="s">
        <v>223</v>
      </c>
      <c r="D209" s="245">
        <v>2</v>
      </c>
      <c r="E209" s="246">
        <f>TRUNC(단가대비표!O179,0)</f>
        <v>0</v>
      </c>
      <c r="F209" s="246">
        <f t="shared" si="25"/>
        <v>0</v>
      </c>
      <c r="G209" s="246">
        <f>TRUNC(단가대비표!P179,0)</f>
        <v>0</v>
      </c>
      <c r="H209" s="246">
        <f t="shared" si="26"/>
        <v>0</v>
      </c>
      <c r="I209" s="246">
        <f>TRUNC(단가대비표!V179,0)</f>
        <v>0</v>
      </c>
      <c r="J209" s="246">
        <f t="shared" si="27"/>
        <v>0</v>
      </c>
      <c r="K209" s="246">
        <f t="shared" si="28"/>
        <v>0</v>
      </c>
      <c r="L209" s="246">
        <f t="shared" si="29"/>
        <v>0</v>
      </c>
      <c r="M209" s="244" t="s">
        <v>377</v>
      </c>
      <c r="N209" s="1" t="s">
        <v>378</v>
      </c>
      <c r="O209" s="1" t="s">
        <v>52</v>
      </c>
      <c r="P209" s="1" t="s">
        <v>52</v>
      </c>
      <c r="Q209" s="1" t="s">
        <v>315</v>
      </c>
      <c r="R209" s="1" t="s">
        <v>64</v>
      </c>
      <c r="S209" s="1" t="s">
        <v>64</v>
      </c>
      <c r="T209" s="1" t="s">
        <v>63</v>
      </c>
      <c r="AR209" s="1" t="s">
        <v>52</v>
      </c>
      <c r="AS209" s="1" t="s">
        <v>52</v>
      </c>
      <c r="AU209" s="1" t="s">
        <v>379</v>
      </c>
      <c r="AV209">
        <v>66</v>
      </c>
    </row>
    <row r="210" spans="1:48" ht="30" customHeight="1">
      <c r="A210" s="244" t="s">
        <v>380</v>
      </c>
      <c r="B210" s="244" t="s">
        <v>376</v>
      </c>
      <c r="C210" s="244" t="s">
        <v>223</v>
      </c>
      <c r="D210" s="245">
        <v>2</v>
      </c>
      <c r="E210" s="246">
        <f>TRUNC(단가대비표!O180,0)</f>
        <v>0</v>
      </c>
      <c r="F210" s="246">
        <f t="shared" si="25"/>
        <v>0</v>
      </c>
      <c r="G210" s="246">
        <f>TRUNC(단가대비표!P180,0)</f>
        <v>0</v>
      </c>
      <c r="H210" s="246">
        <f t="shared" si="26"/>
        <v>0</v>
      </c>
      <c r="I210" s="246">
        <f>TRUNC(단가대비표!V180,0)</f>
        <v>0</v>
      </c>
      <c r="J210" s="246">
        <f t="shared" si="27"/>
        <v>0</v>
      </c>
      <c r="K210" s="246">
        <f t="shared" si="28"/>
        <v>0</v>
      </c>
      <c r="L210" s="246">
        <f t="shared" si="29"/>
        <v>0</v>
      </c>
      <c r="M210" s="244" t="s">
        <v>381</v>
      </c>
      <c r="N210" s="1" t="s">
        <v>382</v>
      </c>
      <c r="O210" s="1" t="s">
        <v>52</v>
      </c>
      <c r="P210" s="1" t="s">
        <v>52</v>
      </c>
      <c r="Q210" s="1" t="s">
        <v>315</v>
      </c>
      <c r="R210" s="1" t="s">
        <v>64</v>
      </c>
      <c r="S210" s="1" t="s">
        <v>64</v>
      </c>
      <c r="T210" s="1" t="s">
        <v>63</v>
      </c>
      <c r="AR210" s="1" t="s">
        <v>52</v>
      </c>
      <c r="AS210" s="1" t="s">
        <v>52</v>
      </c>
      <c r="AU210" s="1" t="s">
        <v>383</v>
      </c>
      <c r="AV210">
        <v>67</v>
      </c>
    </row>
    <row r="211" spans="1:48" ht="30" customHeight="1">
      <c r="A211" s="244" t="s">
        <v>384</v>
      </c>
      <c r="B211" s="244" t="s">
        <v>385</v>
      </c>
      <c r="C211" s="244" t="s">
        <v>386</v>
      </c>
      <c r="D211" s="245">
        <v>6</v>
      </c>
      <c r="E211" s="246">
        <f>TRUNC(단가대비표!O181,0)</f>
        <v>0</v>
      </c>
      <c r="F211" s="246">
        <f t="shared" si="25"/>
        <v>0</v>
      </c>
      <c r="G211" s="246">
        <f>TRUNC(단가대비표!P181,0)</f>
        <v>0</v>
      </c>
      <c r="H211" s="246">
        <f t="shared" si="26"/>
        <v>0</v>
      </c>
      <c r="I211" s="246">
        <f>TRUNC(단가대비표!V181,0)</f>
        <v>0</v>
      </c>
      <c r="J211" s="246">
        <f t="shared" si="27"/>
        <v>0</v>
      </c>
      <c r="K211" s="246">
        <f t="shared" si="28"/>
        <v>0</v>
      </c>
      <c r="L211" s="246">
        <f t="shared" si="29"/>
        <v>0</v>
      </c>
      <c r="M211" s="244" t="s">
        <v>387</v>
      </c>
      <c r="N211" s="1" t="s">
        <v>388</v>
      </c>
      <c r="O211" s="1" t="s">
        <v>52</v>
      </c>
      <c r="P211" s="1" t="s">
        <v>52</v>
      </c>
      <c r="Q211" s="1" t="s">
        <v>315</v>
      </c>
      <c r="R211" s="1" t="s">
        <v>64</v>
      </c>
      <c r="S211" s="1" t="s">
        <v>64</v>
      </c>
      <c r="T211" s="1" t="s">
        <v>63</v>
      </c>
      <c r="AR211" s="1" t="s">
        <v>52</v>
      </c>
      <c r="AS211" s="1" t="s">
        <v>52</v>
      </c>
      <c r="AU211" s="1" t="s">
        <v>389</v>
      </c>
      <c r="AV211">
        <v>68</v>
      </c>
    </row>
    <row r="212" spans="1:48" ht="30" customHeight="1">
      <c r="A212" s="244" t="s">
        <v>390</v>
      </c>
      <c r="B212" s="244" t="s">
        <v>391</v>
      </c>
      <c r="C212" s="244" t="s">
        <v>356</v>
      </c>
      <c r="D212" s="245">
        <v>21</v>
      </c>
      <c r="E212" s="246">
        <f>TRUNC(단가대비표!O178,0)</f>
        <v>0</v>
      </c>
      <c r="F212" s="246">
        <f t="shared" si="25"/>
        <v>0</v>
      </c>
      <c r="G212" s="246">
        <f>TRUNC(단가대비표!P178,0)</f>
        <v>0</v>
      </c>
      <c r="H212" s="246">
        <f t="shared" si="26"/>
        <v>0</v>
      </c>
      <c r="I212" s="246">
        <f>TRUNC(단가대비표!V178,0)</f>
        <v>0</v>
      </c>
      <c r="J212" s="246">
        <f t="shared" si="27"/>
        <v>0</v>
      </c>
      <c r="K212" s="246">
        <f t="shared" si="28"/>
        <v>0</v>
      </c>
      <c r="L212" s="246">
        <f t="shared" si="29"/>
        <v>0</v>
      </c>
      <c r="M212" s="244" t="s">
        <v>392</v>
      </c>
      <c r="N212" s="1" t="s">
        <v>393</v>
      </c>
      <c r="O212" s="1" t="s">
        <v>52</v>
      </c>
      <c r="P212" s="1" t="s">
        <v>52</v>
      </c>
      <c r="Q212" s="1" t="s">
        <v>315</v>
      </c>
      <c r="R212" s="1" t="s">
        <v>64</v>
      </c>
      <c r="S212" s="1" t="s">
        <v>64</v>
      </c>
      <c r="T212" s="1" t="s">
        <v>63</v>
      </c>
      <c r="AR212" s="1" t="s">
        <v>52</v>
      </c>
      <c r="AS212" s="1" t="s">
        <v>52</v>
      </c>
      <c r="AU212" s="1" t="s">
        <v>394</v>
      </c>
      <c r="AV212">
        <v>65</v>
      </c>
    </row>
    <row r="213" spans="1:48" ht="30" customHeight="1">
      <c r="A213" s="244" t="s">
        <v>395</v>
      </c>
      <c r="B213" s="244" t="s">
        <v>396</v>
      </c>
      <c r="C213" s="244" t="s">
        <v>82</v>
      </c>
      <c r="D213" s="245">
        <v>190</v>
      </c>
      <c r="E213" s="246">
        <f>TRUNC(단가대비표!O97,0)</f>
        <v>0</v>
      </c>
      <c r="F213" s="246">
        <f t="shared" si="25"/>
        <v>0</v>
      </c>
      <c r="G213" s="246">
        <f>TRUNC(단가대비표!P97,0)</f>
        <v>0</v>
      </c>
      <c r="H213" s="246">
        <f t="shared" si="26"/>
        <v>0</v>
      </c>
      <c r="I213" s="246">
        <f>TRUNC(단가대비표!V97,0)</f>
        <v>0</v>
      </c>
      <c r="J213" s="246">
        <f t="shared" si="27"/>
        <v>0</v>
      </c>
      <c r="K213" s="246">
        <f t="shared" si="28"/>
        <v>0</v>
      </c>
      <c r="L213" s="246">
        <f t="shared" si="29"/>
        <v>0</v>
      </c>
      <c r="M213" s="244" t="s">
        <v>397</v>
      </c>
      <c r="N213" s="1" t="s">
        <v>398</v>
      </c>
      <c r="O213" s="1" t="s">
        <v>52</v>
      </c>
      <c r="P213" s="1" t="s">
        <v>52</v>
      </c>
      <c r="Q213" s="1" t="s">
        <v>315</v>
      </c>
      <c r="R213" s="1" t="s">
        <v>64</v>
      </c>
      <c r="S213" s="1" t="s">
        <v>64</v>
      </c>
      <c r="T213" s="1" t="s">
        <v>63</v>
      </c>
      <c r="AR213" s="1" t="s">
        <v>52</v>
      </c>
      <c r="AS213" s="1" t="s">
        <v>52</v>
      </c>
      <c r="AU213" s="1" t="s">
        <v>399</v>
      </c>
      <c r="AV213">
        <v>192</v>
      </c>
    </row>
    <row r="214" spans="1:48" ht="30" customHeight="1">
      <c r="A214" s="244" t="s">
        <v>400</v>
      </c>
      <c r="B214" s="244" t="s">
        <v>52</v>
      </c>
      <c r="C214" s="244" t="s">
        <v>401</v>
      </c>
      <c r="D214" s="245">
        <v>8</v>
      </c>
      <c r="E214" s="246">
        <f>TRUNC(단가대비표!O98,0)</f>
        <v>0</v>
      </c>
      <c r="F214" s="246">
        <f t="shared" si="25"/>
        <v>0</v>
      </c>
      <c r="G214" s="246">
        <f>TRUNC(단가대비표!P98,0)</f>
        <v>0</v>
      </c>
      <c r="H214" s="246">
        <f t="shared" si="26"/>
        <v>0</v>
      </c>
      <c r="I214" s="246">
        <f>TRUNC(단가대비표!V98,0)</f>
        <v>0</v>
      </c>
      <c r="J214" s="246">
        <f t="shared" si="27"/>
        <v>0</v>
      </c>
      <c r="K214" s="246">
        <f t="shared" si="28"/>
        <v>0</v>
      </c>
      <c r="L214" s="246">
        <f t="shared" si="29"/>
        <v>0</v>
      </c>
      <c r="M214" s="244" t="s">
        <v>402</v>
      </c>
      <c r="N214" s="1" t="s">
        <v>403</v>
      </c>
      <c r="O214" s="1" t="s">
        <v>52</v>
      </c>
      <c r="P214" s="1" t="s">
        <v>52</v>
      </c>
      <c r="Q214" s="1" t="s">
        <v>315</v>
      </c>
      <c r="R214" s="1" t="s">
        <v>64</v>
      </c>
      <c r="S214" s="1" t="s">
        <v>64</v>
      </c>
      <c r="T214" s="1" t="s">
        <v>63</v>
      </c>
      <c r="AR214" s="1" t="s">
        <v>52</v>
      </c>
      <c r="AS214" s="1" t="s">
        <v>52</v>
      </c>
      <c r="AU214" s="1" t="s">
        <v>404</v>
      </c>
      <c r="AV214">
        <v>193</v>
      </c>
    </row>
    <row r="215" spans="1:48" ht="30" customHeight="1">
      <c r="A215" s="245"/>
      <c r="B215" s="245"/>
      <c r="C215" s="245"/>
      <c r="D215" s="245"/>
      <c r="E215" s="246"/>
      <c r="F215" s="246"/>
      <c r="G215" s="246"/>
      <c r="H215" s="246"/>
      <c r="I215" s="246"/>
      <c r="J215" s="246"/>
      <c r="K215" s="246"/>
      <c r="L215" s="246"/>
      <c r="M215" s="245"/>
      <c r="Q215" s="1" t="s">
        <v>315</v>
      </c>
    </row>
    <row r="216" spans="1:48" ht="30" customHeight="1">
      <c r="A216" s="245"/>
      <c r="B216" s="245"/>
      <c r="C216" s="245"/>
      <c r="D216" s="245"/>
      <c r="E216" s="246"/>
      <c r="F216" s="246"/>
      <c r="G216" s="246"/>
      <c r="H216" s="246"/>
      <c r="I216" s="246"/>
      <c r="J216" s="246"/>
      <c r="K216" s="246"/>
      <c r="L216" s="246"/>
      <c r="M216" s="245"/>
      <c r="Q216" s="1" t="s">
        <v>315</v>
      </c>
    </row>
    <row r="217" spans="1:48" ht="30" customHeight="1">
      <c r="A217" s="245"/>
      <c r="B217" s="245"/>
      <c r="C217" s="245"/>
      <c r="D217" s="245"/>
      <c r="E217" s="246"/>
      <c r="F217" s="246"/>
      <c r="G217" s="246"/>
      <c r="H217" s="246"/>
      <c r="I217" s="246"/>
      <c r="J217" s="246"/>
      <c r="K217" s="246"/>
      <c r="L217" s="246"/>
      <c r="M217" s="245"/>
      <c r="Q217" s="1" t="s">
        <v>315</v>
      </c>
    </row>
    <row r="218" spans="1:48" ht="30" customHeight="1">
      <c r="A218" s="245"/>
      <c r="B218" s="245"/>
      <c r="C218" s="245"/>
      <c r="D218" s="245"/>
      <c r="E218" s="246"/>
      <c r="F218" s="246"/>
      <c r="G218" s="246"/>
      <c r="H218" s="246"/>
      <c r="I218" s="246"/>
      <c r="J218" s="246"/>
      <c r="K218" s="246"/>
      <c r="L218" s="246"/>
      <c r="M218" s="245"/>
      <c r="Q218" s="1" t="s">
        <v>315</v>
      </c>
    </row>
    <row r="219" spans="1:48" ht="30" customHeight="1">
      <c r="A219" s="244" t="s">
        <v>70</v>
      </c>
      <c r="B219" s="245"/>
      <c r="C219" s="245"/>
      <c r="D219" s="245"/>
      <c r="E219" s="246"/>
      <c r="F219" s="246">
        <f>SUMIF(Q197:Q218,"010109",F197:F218)</f>
        <v>0</v>
      </c>
      <c r="G219" s="246"/>
      <c r="H219" s="246">
        <f>SUMIF(Q197:Q218,"010109",H197:H218)</f>
        <v>0</v>
      </c>
      <c r="I219" s="246"/>
      <c r="J219" s="246">
        <f>SUMIF(Q197:Q218,"010109",J197:J218)</f>
        <v>0</v>
      </c>
      <c r="K219" s="246"/>
      <c r="L219" s="246">
        <f>SUMIF(Q197:Q218,"010109",L197:L218)</f>
        <v>0</v>
      </c>
      <c r="M219" s="245"/>
      <c r="N219" t="s">
        <v>71</v>
      </c>
    </row>
    <row r="220" spans="1:48" ht="30" customHeight="1">
      <c r="A220" s="244" t="s">
        <v>405</v>
      </c>
      <c r="B220" s="244" t="s">
        <v>52</v>
      </c>
      <c r="C220" s="245"/>
      <c r="D220" s="245"/>
      <c r="E220" s="246"/>
      <c r="F220" s="246"/>
      <c r="G220" s="246"/>
      <c r="H220" s="246"/>
      <c r="I220" s="246"/>
      <c r="J220" s="246"/>
      <c r="K220" s="246"/>
      <c r="L220" s="246"/>
      <c r="M220" s="245"/>
      <c r="Q220" s="1" t="s">
        <v>406</v>
      </c>
    </row>
    <row r="221" spans="1:48" ht="30" customHeight="1">
      <c r="A221" s="244" t="s">
        <v>407</v>
      </c>
      <c r="B221" s="244" t="s">
        <v>408</v>
      </c>
      <c r="C221" s="244" t="s">
        <v>82</v>
      </c>
      <c r="D221" s="245">
        <v>28</v>
      </c>
      <c r="E221" s="246">
        <f>TRUNC(일위대가목록!E66,0)</f>
        <v>0</v>
      </c>
      <c r="F221" s="246">
        <f t="shared" ref="F221:F228" si="30">TRUNC(E221*D221, 0)</f>
        <v>0</v>
      </c>
      <c r="G221" s="246">
        <f>TRUNC(일위대가목록!F66,0)</f>
        <v>0</v>
      </c>
      <c r="H221" s="246">
        <f t="shared" ref="H221:H228" si="31">TRUNC(G221*D221, 0)</f>
        <v>0</v>
      </c>
      <c r="I221" s="246">
        <f>TRUNC(일위대가목록!G66,0)</f>
        <v>0</v>
      </c>
      <c r="J221" s="246">
        <f t="shared" ref="J221:J228" si="32">TRUNC(I221*D221, 0)</f>
        <v>0</v>
      </c>
      <c r="K221" s="246">
        <f t="shared" ref="K221:L228" si="33">TRUNC(E221+G221+I221, 0)</f>
        <v>0</v>
      </c>
      <c r="L221" s="246">
        <f t="shared" si="33"/>
        <v>0</v>
      </c>
      <c r="M221" s="244" t="s">
        <v>409</v>
      </c>
      <c r="N221" s="1" t="s">
        <v>410</v>
      </c>
      <c r="O221" s="1" t="s">
        <v>52</v>
      </c>
      <c r="P221" s="1" t="s">
        <v>52</v>
      </c>
      <c r="Q221" s="1" t="s">
        <v>406</v>
      </c>
      <c r="R221" s="1" t="s">
        <v>63</v>
      </c>
      <c r="S221" s="1" t="s">
        <v>64</v>
      </c>
      <c r="T221" s="1" t="s">
        <v>64</v>
      </c>
      <c r="AR221" s="1" t="s">
        <v>52</v>
      </c>
      <c r="AS221" s="1" t="s">
        <v>52</v>
      </c>
      <c r="AU221" s="1" t="s">
        <v>411</v>
      </c>
      <c r="AV221">
        <v>81</v>
      </c>
    </row>
    <row r="222" spans="1:48" ht="30" customHeight="1">
      <c r="A222" s="244" t="s">
        <v>407</v>
      </c>
      <c r="B222" s="244" t="s">
        <v>412</v>
      </c>
      <c r="C222" s="244" t="s">
        <v>82</v>
      </c>
      <c r="D222" s="245">
        <v>42</v>
      </c>
      <c r="E222" s="246">
        <f>TRUNC(일위대가목록!E70,0)</f>
        <v>0</v>
      </c>
      <c r="F222" s="246">
        <f t="shared" si="30"/>
        <v>0</v>
      </c>
      <c r="G222" s="246">
        <f>TRUNC(일위대가목록!F70,0)</f>
        <v>0</v>
      </c>
      <c r="H222" s="246">
        <f t="shared" si="31"/>
        <v>0</v>
      </c>
      <c r="I222" s="246">
        <f>TRUNC(일위대가목록!G70,0)</f>
        <v>0</v>
      </c>
      <c r="J222" s="246">
        <f t="shared" si="32"/>
        <v>0</v>
      </c>
      <c r="K222" s="246">
        <f t="shared" si="33"/>
        <v>0</v>
      </c>
      <c r="L222" s="246">
        <f t="shared" si="33"/>
        <v>0</v>
      </c>
      <c r="M222" s="244" t="s">
        <v>413</v>
      </c>
      <c r="N222" s="1" t="s">
        <v>414</v>
      </c>
      <c r="O222" s="1" t="s">
        <v>52</v>
      </c>
      <c r="P222" s="1" t="s">
        <v>52</v>
      </c>
      <c r="Q222" s="1" t="s">
        <v>406</v>
      </c>
      <c r="R222" s="1" t="s">
        <v>63</v>
      </c>
      <c r="S222" s="1" t="s">
        <v>64</v>
      </c>
      <c r="T222" s="1" t="s">
        <v>64</v>
      </c>
      <c r="AR222" s="1" t="s">
        <v>52</v>
      </c>
      <c r="AS222" s="1" t="s">
        <v>52</v>
      </c>
      <c r="AU222" s="1" t="s">
        <v>415</v>
      </c>
      <c r="AV222">
        <v>82</v>
      </c>
    </row>
    <row r="223" spans="1:48" ht="30" customHeight="1">
      <c r="A223" s="244" t="s">
        <v>416</v>
      </c>
      <c r="B223" s="244" t="s">
        <v>417</v>
      </c>
      <c r="C223" s="244" t="s">
        <v>76</v>
      </c>
      <c r="D223" s="245">
        <v>36</v>
      </c>
      <c r="E223" s="246">
        <f>TRUNC(일위대가목록!E72,0)</f>
        <v>0</v>
      </c>
      <c r="F223" s="246">
        <f t="shared" si="30"/>
        <v>0</v>
      </c>
      <c r="G223" s="246">
        <f>TRUNC(일위대가목록!F72,0)</f>
        <v>0</v>
      </c>
      <c r="H223" s="246">
        <f t="shared" si="31"/>
        <v>0</v>
      </c>
      <c r="I223" s="246">
        <f>TRUNC(일위대가목록!G72,0)</f>
        <v>0</v>
      </c>
      <c r="J223" s="246">
        <f t="shared" si="32"/>
        <v>0</v>
      </c>
      <c r="K223" s="246">
        <f t="shared" si="33"/>
        <v>0</v>
      </c>
      <c r="L223" s="246">
        <f t="shared" si="33"/>
        <v>0</v>
      </c>
      <c r="M223" s="244" t="s">
        <v>418</v>
      </c>
      <c r="N223" s="1" t="s">
        <v>419</v>
      </c>
      <c r="O223" s="1" t="s">
        <v>52</v>
      </c>
      <c r="P223" s="1" t="s">
        <v>52</v>
      </c>
      <c r="Q223" s="1" t="s">
        <v>406</v>
      </c>
      <c r="R223" s="1" t="s">
        <v>63</v>
      </c>
      <c r="S223" s="1" t="s">
        <v>64</v>
      </c>
      <c r="T223" s="1" t="s">
        <v>64</v>
      </c>
      <c r="AR223" s="1" t="s">
        <v>52</v>
      </c>
      <c r="AS223" s="1" t="s">
        <v>52</v>
      </c>
      <c r="AU223" s="1" t="s">
        <v>420</v>
      </c>
      <c r="AV223">
        <v>83</v>
      </c>
    </row>
    <row r="224" spans="1:48" ht="30" customHeight="1">
      <c r="A224" s="244" t="s">
        <v>416</v>
      </c>
      <c r="B224" s="244" t="s">
        <v>421</v>
      </c>
      <c r="C224" s="244" t="s">
        <v>76</v>
      </c>
      <c r="D224" s="245">
        <v>10</v>
      </c>
      <c r="E224" s="246">
        <f>TRUNC(일위대가목록!E73,0)</f>
        <v>0</v>
      </c>
      <c r="F224" s="246">
        <f t="shared" si="30"/>
        <v>0</v>
      </c>
      <c r="G224" s="246">
        <f>TRUNC(일위대가목록!F73,0)</f>
        <v>0</v>
      </c>
      <c r="H224" s="246">
        <f t="shared" si="31"/>
        <v>0</v>
      </c>
      <c r="I224" s="246">
        <f>TRUNC(일위대가목록!G73,0)</f>
        <v>0</v>
      </c>
      <c r="J224" s="246">
        <f t="shared" si="32"/>
        <v>0</v>
      </c>
      <c r="K224" s="246">
        <f t="shared" si="33"/>
        <v>0</v>
      </c>
      <c r="L224" s="246">
        <f t="shared" si="33"/>
        <v>0</v>
      </c>
      <c r="M224" s="244" t="s">
        <v>422</v>
      </c>
      <c r="N224" s="1" t="s">
        <v>423</v>
      </c>
      <c r="O224" s="1" t="s">
        <v>52</v>
      </c>
      <c r="P224" s="1" t="s">
        <v>52</v>
      </c>
      <c r="Q224" s="1" t="s">
        <v>406</v>
      </c>
      <c r="R224" s="1" t="s">
        <v>63</v>
      </c>
      <c r="S224" s="1" t="s">
        <v>64</v>
      </c>
      <c r="T224" s="1" t="s">
        <v>64</v>
      </c>
      <c r="AR224" s="1" t="s">
        <v>52</v>
      </c>
      <c r="AS224" s="1" t="s">
        <v>52</v>
      </c>
      <c r="AU224" s="1" t="s">
        <v>424</v>
      </c>
      <c r="AV224">
        <v>84</v>
      </c>
    </row>
    <row r="225" spans="1:48" ht="30" customHeight="1">
      <c r="A225" s="244" t="s">
        <v>425</v>
      </c>
      <c r="B225" s="244" t="s">
        <v>426</v>
      </c>
      <c r="C225" s="244" t="s">
        <v>76</v>
      </c>
      <c r="D225" s="245">
        <v>19</v>
      </c>
      <c r="E225" s="246">
        <f>TRUNC(일위대가목록!E76,0)</f>
        <v>0</v>
      </c>
      <c r="F225" s="246">
        <f t="shared" si="30"/>
        <v>0</v>
      </c>
      <c r="G225" s="246">
        <f>TRUNC(일위대가목록!F76,0)</f>
        <v>0</v>
      </c>
      <c r="H225" s="246">
        <f t="shared" si="31"/>
        <v>0</v>
      </c>
      <c r="I225" s="246">
        <f>TRUNC(일위대가목록!G76,0)</f>
        <v>0</v>
      </c>
      <c r="J225" s="246">
        <f t="shared" si="32"/>
        <v>0</v>
      </c>
      <c r="K225" s="246">
        <f t="shared" si="33"/>
        <v>0</v>
      </c>
      <c r="L225" s="246">
        <f t="shared" si="33"/>
        <v>0</v>
      </c>
      <c r="M225" s="244" t="s">
        <v>427</v>
      </c>
      <c r="N225" s="1" t="s">
        <v>428</v>
      </c>
      <c r="O225" s="1" t="s">
        <v>52</v>
      </c>
      <c r="P225" s="1" t="s">
        <v>52</v>
      </c>
      <c r="Q225" s="1" t="s">
        <v>406</v>
      </c>
      <c r="R225" s="1" t="s">
        <v>63</v>
      </c>
      <c r="S225" s="1" t="s">
        <v>64</v>
      </c>
      <c r="T225" s="1" t="s">
        <v>64</v>
      </c>
      <c r="AR225" s="1" t="s">
        <v>52</v>
      </c>
      <c r="AS225" s="1" t="s">
        <v>52</v>
      </c>
      <c r="AU225" s="1" t="s">
        <v>429</v>
      </c>
      <c r="AV225">
        <v>85</v>
      </c>
    </row>
    <row r="226" spans="1:48" ht="30" customHeight="1">
      <c r="A226" s="244" t="s">
        <v>425</v>
      </c>
      <c r="B226" s="244" t="s">
        <v>430</v>
      </c>
      <c r="C226" s="244" t="s">
        <v>76</v>
      </c>
      <c r="D226" s="245">
        <v>124</v>
      </c>
      <c r="E226" s="246">
        <f>TRUNC(일위대가목록!E78,0)</f>
        <v>0</v>
      </c>
      <c r="F226" s="246">
        <f t="shared" si="30"/>
        <v>0</v>
      </c>
      <c r="G226" s="246">
        <f>TRUNC(일위대가목록!F78,0)</f>
        <v>0</v>
      </c>
      <c r="H226" s="246">
        <f t="shared" si="31"/>
        <v>0</v>
      </c>
      <c r="I226" s="246">
        <f>TRUNC(일위대가목록!G78,0)</f>
        <v>0</v>
      </c>
      <c r="J226" s="246">
        <f t="shared" si="32"/>
        <v>0</v>
      </c>
      <c r="K226" s="246">
        <f t="shared" si="33"/>
        <v>0</v>
      </c>
      <c r="L226" s="246">
        <f t="shared" si="33"/>
        <v>0</v>
      </c>
      <c r="M226" s="244" t="s">
        <v>431</v>
      </c>
      <c r="N226" s="1" t="s">
        <v>432</v>
      </c>
      <c r="O226" s="1" t="s">
        <v>52</v>
      </c>
      <c r="P226" s="1" t="s">
        <v>52</v>
      </c>
      <c r="Q226" s="1" t="s">
        <v>406</v>
      </c>
      <c r="R226" s="1" t="s">
        <v>63</v>
      </c>
      <c r="S226" s="1" t="s">
        <v>64</v>
      </c>
      <c r="T226" s="1" t="s">
        <v>64</v>
      </c>
      <c r="AR226" s="1" t="s">
        <v>52</v>
      </c>
      <c r="AS226" s="1" t="s">
        <v>52</v>
      </c>
      <c r="AU226" s="1" t="s">
        <v>433</v>
      </c>
      <c r="AV226">
        <v>86</v>
      </c>
    </row>
    <row r="227" spans="1:48" ht="30" customHeight="1">
      <c r="A227" s="244" t="s">
        <v>434</v>
      </c>
      <c r="B227" s="244" t="s">
        <v>435</v>
      </c>
      <c r="C227" s="244" t="s">
        <v>82</v>
      </c>
      <c r="D227" s="245">
        <v>28</v>
      </c>
      <c r="E227" s="246">
        <f>TRUNC(일위대가목록!E80,0)</f>
        <v>0</v>
      </c>
      <c r="F227" s="246">
        <f t="shared" si="30"/>
        <v>0</v>
      </c>
      <c r="G227" s="246">
        <f>TRUNC(일위대가목록!F80,0)</f>
        <v>0</v>
      </c>
      <c r="H227" s="246">
        <f t="shared" si="31"/>
        <v>0</v>
      </c>
      <c r="I227" s="246">
        <f>TRUNC(일위대가목록!G80,0)</f>
        <v>0</v>
      </c>
      <c r="J227" s="246">
        <f t="shared" si="32"/>
        <v>0</v>
      </c>
      <c r="K227" s="246">
        <f t="shared" si="33"/>
        <v>0</v>
      </c>
      <c r="L227" s="246">
        <f t="shared" si="33"/>
        <v>0</v>
      </c>
      <c r="M227" s="244" t="s">
        <v>436</v>
      </c>
      <c r="N227" s="1" t="s">
        <v>437</v>
      </c>
      <c r="O227" s="1" t="s">
        <v>52</v>
      </c>
      <c r="P227" s="1" t="s">
        <v>52</v>
      </c>
      <c r="Q227" s="1" t="s">
        <v>406</v>
      </c>
      <c r="R227" s="1" t="s">
        <v>63</v>
      </c>
      <c r="S227" s="1" t="s">
        <v>64</v>
      </c>
      <c r="T227" s="1" t="s">
        <v>64</v>
      </c>
      <c r="AR227" s="1" t="s">
        <v>52</v>
      </c>
      <c r="AS227" s="1" t="s">
        <v>52</v>
      </c>
      <c r="AU227" s="1" t="s">
        <v>438</v>
      </c>
      <c r="AV227">
        <v>87</v>
      </c>
    </row>
    <row r="228" spans="1:48" ht="30" customHeight="1">
      <c r="A228" s="244" t="s">
        <v>439</v>
      </c>
      <c r="B228" s="244" t="s">
        <v>440</v>
      </c>
      <c r="C228" s="244" t="s">
        <v>76</v>
      </c>
      <c r="D228" s="245">
        <v>30</v>
      </c>
      <c r="E228" s="246">
        <f>TRUNC(일위대가목록!E222,0)</f>
        <v>0</v>
      </c>
      <c r="F228" s="246">
        <f t="shared" si="30"/>
        <v>0</v>
      </c>
      <c r="G228" s="246">
        <f>TRUNC(일위대가목록!F222,0)</f>
        <v>0</v>
      </c>
      <c r="H228" s="246">
        <f t="shared" si="31"/>
        <v>0</v>
      </c>
      <c r="I228" s="246">
        <f>TRUNC(일위대가목록!G222,0)</f>
        <v>0</v>
      </c>
      <c r="J228" s="246">
        <f t="shared" si="32"/>
        <v>0</v>
      </c>
      <c r="K228" s="246">
        <f t="shared" si="33"/>
        <v>0</v>
      </c>
      <c r="L228" s="246">
        <f t="shared" si="33"/>
        <v>0</v>
      </c>
      <c r="M228" s="244" t="s">
        <v>441</v>
      </c>
      <c r="N228" s="1" t="s">
        <v>442</v>
      </c>
      <c r="O228" s="1" t="s">
        <v>52</v>
      </c>
      <c r="P228" s="1" t="s">
        <v>52</v>
      </c>
      <c r="Q228" s="1" t="s">
        <v>406</v>
      </c>
      <c r="R228" s="1" t="s">
        <v>63</v>
      </c>
      <c r="S228" s="1" t="s">
        <v>64</v>
      </c>
      <c r="T228" s="1" t="s">
        <v>64</v>
      </c>
      <c r="AR228" s="1" t="s">
        <v>52</v>
      </c>
      <c r="AS228" s="1" t="s">
        <v>52</v>
      </c>
      <c r="AU228" s="1" t="s">
        <v>443</v>
      </c>
      <c r="AV228">
        <v>206</v>
      </c>
    </row>
    <row r="229" spans="1:48" ht="30" customHeight="1">
      <c r="A229" s="245"/>
      <c r="B229" s="245"/>
      <c r="C229" s="245"/>
      <c r="D229" s="245"/>
      <c r="E229" s="246"/>
      <c r="F229" s="246"/>
      <c r="G229" s="246"/>
      <c r="H229" s="246"/>
      <c r="I229" s="246"/>
      <c r="J229" s="246"/>
      <c r="K229" s="246"/>
      <c r="L229" s="246"/>
      <c r="M229" s="245"/>
      <c r="Q229" s="1" t="s">
        <v>406</v>
      </c>
    </row>
    <row r="230" spans="1:48" ht="30" customHeight="1">
      <c r="A230" s="245"/>
      <c r="B230" s="245"/>
      <c r="C230" s="245"/>
      <c r="D230" s="245"/>
      <c r="E230" s="246"/>
      <c r="F230" s="246"/>
      <c r="G230" s="246"/>
      <c r="H230" s="246"/>
      <c r="I230" s="246"/>
      <c r="J230" s="246"/>
      <c r="K230" s="246"/>
      <c r="L230" s="246"/>
      <c r="M230" s="245"/>
      <c r="Q230" s="1" t="s">
        <v>406</v>
      </c>
    </row>
    <row r="231" spans="1:48" ht="30" customHeight="1">
      <c r="A231" s="245"/>
      <c r="B231" s="245"/>
      <c r="C231" s="245"/>
      <c r="D231" s="245"/>
      <c r="E231" s="246"/>
      <c r="F231" s="246"/>
      <c r="G231" s="246"/>
      <c r="H231" s="246"/>
      <c r="I231" s="246"/>
      <c r="J231" s="246"/>
      <c r="K231" s="246"/>
      <c r="L231" s="246"/>
      <c r="M231" s="245"/>
      <c r="Q231" s="1" t="s">
        <v>406</v>
      </c>
    </row>
    <row r="232" spans="1:48" ht="30" customHeight="1">
      <c r="A232" s="245"/>
      <c r="B232" s="245"/>
      <c r="C232" s="245"/>
      <c r="D232" s="245"/>
      <c r="E232" s="246"/>
      <c r="F232" s="246"/>
      <c r="G232" s="246"/>
      <c r="H232" s="246"/>
      <c r="I232" s="246"/>
      <c r="J232" s="246"/>
      <c r="K232" s="246"/>
      <c r="L232" s="246"/>
      <c r="M232" s="245"/>
      <c r="Q232" s="1" t="s">
        <v>406</v>
      </c>
    </row>
    <row r="233" spans="1:48" ht="30" customHeight="1">
      <c r="A233" s="245"/>
      <c r="B233" s="245"/>
      <c r="C233" s="245"/>
      <c r="D233" s="245"/>
      <c r="E233" s="246"/>
      <c r="F233" s="246"/>
      <c r="G233" s="246"/>
      <c r="H233" s="246"/>
      <c r="I233" s="246"/>
      <c r="J233" s="246"/>
      <c r="K233" s="246"/>
      <c r="L233" s="246"/>
      <c r="M233" s="245"/>
      <c r="Q233" s="1" t="s">
        <v>406</v>
      </c>
    </row>
    <row r="234" spans="1:48" ht="30" customHeight="1">
      <c r="A234" s="245"/>
      <c r="B234" s="245"/>
      <c r="C234" s="245"/>
      <c r="D234" s="245"/>
      <c r="E234" s="246"/>
      <c r="F234" s="246"/>
      <c r="G234" s="246"/>
      <c r="H234" s="246"/>
      <c r="I234" s="246"/>
      <c r="J234" s="246"/>
      <c r="K234" s="246"/>
      <c r="L234" s="246"/>
      <c r="M234" s="245"/>
      <c r="Q234" s="1" t="s">
        <v>406</v>
      </c>
    </row>
    <row r="235" spans="1:48" ht="30" customHeight="1">
      <c r="A235" s="245"/>
      <c r="B235" s="245"/>
      <c r="C235" s="245"/>
      <c r="D235" s="245"/>
      <c r="E235" s="246"/>
      <c r="F235" s="246"/>
      <c r="G235" s="246"/>
      <c r="H235" s="246"/>
      <c r="I235" s="246"/>
      <c r="J235" s="246"/>
      <c r="K235" s="246"/>
      <c r="L235" s="246"/>
      <c r="M235" s="245"/>
      <c r="Q235" s="1" t="s">
        <v>406</v>
      </c>
    </row>
    <row r="236" spans="1:48" ht="30" customHeight="1">
      <c r="A236" s="245"/>
      <c r="B236" s="245"/>
      <c r="C236" s="245"/>
      <c r="D236" s="245"/>
      <c r="E236" s="246"/>
      <c r="F236" s="246"/>
      <c r="G236" s="246"/>
      <c r="H236" s="246"/>
      <c r="I236" s="246"/>
      <c r="J236" s="246"/>
      <c r="K236" s="246"/>
      <c r="L236" s="246"/>
      <c r="M236" s="245"/>
      <c r="Q236" s="1" t="s">
        <v>406</v>
      </c>
    </row>
    <row r="237" spans="1:48" ht="30" customHeight="1">
      <c r="A237" s="245"/>
      <c r="B237" s="245"/>
      <c r="C237" s="245"/>
      <c r="D237" s="245"/>
      <c r="E237" s="246"/>
      <c r="F237" s="246"/>
      <c r="G237" s="246"/>
      <c r="H237" s="246"/>
      <c r="I237" s="246"/>
      <c r="J237" s="246"/>
      <c r="K237" s="246"/>
      <c r="L237" s="246"/>
      <c r="M237" s="245"/>
      <c r="Q237" s="1" t="s">
        <v>406</v>
      </c>
    </row>
    <row r="238" spans="1:48" ht="30" customHeight="1">
      <c r="A238" s="245"/>
      <c r="B238" s="245"/>
      <c r="C238" s="245"/>
      <c r="D238" s="245"/>
      <c r="E238" s="246"/>
      <c r="F238" s="246"/>
      <c r="G238" s="246"/>
      <c r="H238" s="246"/>
      <c r="I238" s="246"/>
      <c r="J238" s="246"/>
      <c r="K238" s="246"/>
      <c r="L238" s="246"/>
      <c r="M238" s="245"/>
      <c r="Q238" s="1" t="s">
        <v>406</v>
      </c>
    </row>
    <row r="239" spans="1:48" ht="30" customHeight="1">
      <c r="A239" s="245"/>
      <c r="B239" s="245"/>
      <c r="C239" s="245"/>
      <c r="D239" s="245"/>
      <c r="E239" s="246"/>
      <c r="F239" s="246"/>
      <c r="G239" s="246"/>
      <c r="H239" s="246"/>
      <c r="I239" s="246"/>
      <c r="J239" s="246"/>
      <c r="K239" s="246"/>
      <c r="L239" s="246"/>
      <c r="M239" s="245"/>
      <c r="Q239" s="1" t="s">
        <v>406</v>
      </c>
    </row>
    <row r="240" spans="1:48" ht="30" customHeight="1">
      <c r="A240" s="245"/>
      <c r="B240" s="245"/>
      <c r="C240" s="245"/>
      <c r="D240" s="245"/>
      <c r="E240" s="246"/>
      <c r="F240" s="246"/>
      <c r="G240" s="246"/>
      <c r="H240" s="246"/>
      <c r="I240" s="246"/>
      <c r="J240" s="246"/>
      <c r="K240" s="246"/>
      <c r="L240" s="246"/>
      <c r="M240" s="245"/>
      <c r="Q240" s="1" t="s">
        <v>406</v>
      </c>
    </row>
    <row r="241" spans="1:48" ht="30" customHeight="1">
      <c r="A241" s="245"/>
      <c r="B241" s="245"/>
      <c r="C241" s="245"/>
      <c r="D241" s="245"/>
      <c r="E241" s="246"/>
      <c r="F241" s="246"/>
      <c r="G241" s="246"/>
      <c r="H241" s="246"/>
      <c r="I241" s="246"/>
      <c r="J241" s="246"/>
      <c r="K241" s="246"/>
      <c r="L241" s="246"/>
      <c r="M241" s="245"/>
      <c r="Q241" s="1" t="s">
        <v>406</v>
      </c>
    </row>
    <row r="242" spans="1:48" ht="30" customHeight="1">
      <c r="A242" s="245"/>
      <c r="B242" s="245"/>
      <c r="C242" s="245"/>
      <c r="D242" s="245"/>
      <c r="E242" s="246"/>
      <c r="F242" s="246"/>
      <c r="G242" s="246"/>
      <c r="H242" s="246"/>
      <c r="I242" s="246"/>
      <c r="J242" s="246"/>
      <c r="K242" s="246"/>
      <c r="L242" s="246"/>
      <c r="M242" s="245"/>
      <c r="Q242" s="1" t="s">
        <v>406</v>
      </c>
    </row>
    <row r="243" spans="1:48" ht="30" customHeight="1">
      <c r="A243" s="244" t="s">
        <v>70</v>
      </c>
      <c r="B243" s="245"/>
      <c r="C243" s="245"/>
      <c r="D243" s="245"/>
      <c r="E243" s="246"/>
      <c r="F243" s="246">
        <f>SUMIF(Q221:Q242,"010110",F221:F242)</f>
        <v>0</v>
      </c>
      <c r="G243" s="246"/>
      <c r="H243" s="246">
        <f>SUMIF(Q221:Q242,"010110",H221:H242)</f>
        <v>0</v>
      </c>
      <c r="I243" s="246"/>
      <c r="J243" s="246">
        <f>SUMIF(Q221:Q242,"010110",J221:J242)</f>
        <v>0</v>
      </c>
      <c r="K243" s="246"/>
      <c r="L243" s="246">
        <f>SUMIF(Q221:Q242,"010110",L221:L242)</f>
        <v>0</v>
      </c>
      <c r="M243" s="245"/>
      <c r="N243" t="s">
        <v>71</v>
      </c>
    </row>
    <row r="244" spans="1:48" ht="30" customHeight="1">
      <c r="A244" s="244" t="s">
        <v>444</v>
      </c>
      <c r="B244" s="244" t="s">
        <v>52</v>
      </c>
      <c r="C244" s="245"/>
      <c r="D244" s="245"/>
      <c r="E244" s="246"/>
      <c r="F244" s="246"/>
      <c r="G244" s="246"/>
      <c r="H244" s="246"/>
      <c r="I244" s="246"/>
      <c r="J244" s="246"/>
      <c r="K244" s="246"/>
      <c r="L244" s="246"/>
      <c r="M244" s="245"/>
      <c r="Q244" s="1" t="s">
        <v>445</v>
      </c>
    </row>
    <row r="245" spans="1:48" ht="30" customHeight="1">
      <c r="A245" s="244" t="s">
        <v>3584</v>
      </c>
      <c r="B245" s="244" t="s">
        <v>3582</v>
      </c>
      <c r="C245" s="244" t="s">
        <v>82</v>
      </c>
      <c r="D245" s="245">
        <v>125</v>
      </c>
      <c r="E245" s="246">
        <f>TRUNC(단가대비표!O74,0)</f>
        <v>0</v>
      </c>
      <c r="F245" s="246">
        <f t="shared" ref="F245:F258" si="34">TRUNC(E245*D245, 0)</f>
        <v>0</v>
      </c>
      <c r="G245" s="246">
        <f>TRUNC(단가대비표!P74,0)</f>
        <v>0</v>
      </c>
      <c r="H245" s="246">
        <f t="shared" ref="H245:H258" si="35">TRUNC(G245*D245, 0)</f>
        <v>0</v>
      </c>
      <c r="I245" s="246">
        <f>TRUNC(단가대비표!V74,0)</f>
        <v>0</v>
      </c>
      <c r="J245" s="246">
        <f t="shared" ref="J245:J258" si="36">TRUNC(I245*D245, 0)</f>
        <v>0</v>
      </c>
      <c r="K245" s="246">
        <f t="shared" ref="K245:K258" si="37">TRUNC(E245+G245+I245, 0)</f>
        <v>0</v>
      </c>
      <c r="L245" s="246">
        <f t="shared" ref="L245:L258" si="38">TRUNC(F245+H245+J245, 0)</f>
        <v>0</v>
      </c>
      <c r="M245" s="244" t="s">
        <v>3587</v>
      </c>
      <c r="N245" s="1" t="s">
        <v>446</v>
      </c>
      <c r="O245" s="1" t="s">
        <v>52</v>
      </c>
      <c r="P245" s="1" t="s">
        <v>52</v>
      </c>
      <c r="Q245" s="1" t="s">
        <v>445</v>
      </c>
      <c r="R245" s="1" t="s">
        <v>64</v>
      </c>
      <c r="S245" s="1" t="s">
        <v>64</v>
      </c>
      <c r="T245" s="1" t="s">
        <v>63</v>
      </c>
      <c r="AR245" s="1" t="s">
        <v>52</v>
      </c>
      <c r="AS245" s="1" t="s">
        <v>52</v>
      </c>
      <c r="AU245" s="1" t="s">
        <v>447</v>
      </c>
      <c r="AV245">
        <v>90</v>
      </c>
    </row>
    <row r="246" spans="1:48" ht="30" customHeight="1">
      <c r="A246" s="244" t="s">
        <v>3583</v>
      </c>
      <c r="B246" s="244" t="s">
        <v>3585</v>
      </c>
      <c r="C246" s="244" t="s">
        <v>82</v>
      </c>
      <c r="D246" s="245">
        <v>65</v>
      </c>
      <c r="E246" s="246">
        <f>TRUNC(단가대비표!O75,0)</f>
        <v>0</v>
      </c>
      <c r="F246" s="246">
        <f t="shared" ref="F246" si="39">TRUNC(E246*D246, 0)</f>
        <v>0</v>
      </c>
      <c r="G246" s="246">
        <f>TRUNC(단가대비표!P75,0)</f>
        <v>0</v>
      </c>
      <c r="H246" s="246">
        <f t="shared" ref="H246" si="40">TRUNC(G246*D246, 0)</f>
        <v>0</v>
      </c>
      <c r="I246" s="246">
        <f>TRUNC(단가대비표!V75,0)</f>
        <v>0</v>
      </c>
      <c r="J246" s="246">
        <f t="shared" ref="J246" si="41">TRUNC(I246*D246, 0)</f>
        <v>0</v>
      </c>
      <c r="K246" s="246">
        <f t="shared" ref="K246" si="42">TRUNC(E246+G246+I246, 0)</f>
        <v>0</v>
      </c>
      <c r="L246" s="246">
        <f t="shared" ref="L246" si="43">TRUNC(F246+H246+J246, 0)</f>
        <v>0</v>
      </c>
      <c r="M246" s="244" t="s">
        <v>3586</v>
      </c>
      <c r="N246" s="1" t="s">
        <v>446</v>
      </c>
      <c r="O246" s="1" t="s">
        <v>52</v>
      </c>
      <c r="P246" s="1" t="s">
        <v>52</v>
      </c>
      <c r="Q246" s="1" t="s">
        <v>445</v>
      </c>
      <c r="R246" s="1" t="s">
        <v>64</v>
      </c>
      <c r="S246" s="1" t="s">
        <v>64</v>
      </c>
      <c r="T246" s="1" t="s">
        <v>63</v>
      </c>
      <c r="AR246" s="1" t="s">
        <v>52</v>
      </c>
      <c r="AS246" s="1" t="s">
        <v>52</v>
      </c>
      <c r="AU246" s="1" t="s">
        <v>447</v>
      </c>
      <c r="AV246">
        <v>90</v>
      </c>
    </row>
    <row r="247" spans="1:48" ht="30" customHeight="1">
      <c r="A247" s="244" t="s">
        <v>450</v>
      </c>
      <c r="B247" s="244" t="s">
        <v>451</v>
      </c>
      <c r="C247" s="244" t="s">
        <v>82</v>
      </c>
      <c r="D247" s="245">
        <v>190</v>
      </c>
      <c r="E247" s="246">
        <f>TRUNC(일위대가목록!E98,0)</f>
        <v>0</v>
      </c>
      <c r="F247" s="246">
        <f t="shared" si="34"/>
        <v>0</v>
      </c>
      <c r="G247" s="246">
        <f>TRUNC(일위대가목록!F98,0)</f>
        <v>0</v>
      </c>
      <c r="H247" s="246">
        <f t="shared" si="35"/>
        <v>0</v>
      </c>
      <c r="I247" s="246">
        <f>TRUNC(일위대가목록!G98,0)</f>
        <v>0</v>
      </c>
      <c r="J247" s="246">
        <f t="shared" si="36"/>
        <v>0</v>
      </c>
      <c r="K247" s="246">
        <f t="shared" si="37"/>
        <v>0</v>
      </c>
      <c r="L247" s="246">
        <f t="shared" si="38"/>
        <v>0</v>
      </c>
      <c r="M247" s="244" t="s">
        <v>452</v>
      </c>
      <c r="N247" s="1" t="s">
        <v>453</v>
      </c>
      <c r="O247" s="1" t="s">
        <v>52</v>
      </c>
      <c r="P247" s="1" t="s">
        <v>52</v>
      </c>
      <c r="Q247" s="1" t="s">
        <v>445</v>
      </c>
      <c r="R247" s="1" t="s">
        <v>63</v>
      </c>
      <c r="S247" s="1" t="s">
        <v>64</v>
      </c>
      <c r="T247" s="1" t="s">
        <v>64</v>
      </c>
      <c r="AR247" s="1" t="s">
        <v>52</v>
      </c>
      <c r="AS247" s="1" t="s">
        <v>52</v>
      </c>
      <c r="AU247" s="1" t="s">
        <v>454</v>
      </c>
      <c r="AV247">
        <v>203</v>
      </c>
    </row>
    <row r="248" spans="1:48" ht="30" customHeight="1">
      <c r="A248" s="244" t="s">
        <v>455</v>
      </c>
      <c r="B248" s="244" t="s">
        <v>456</v>
      </c>
      <c r="C248" s="244" t="s">
        <v>76</v>
      </c>
      <c r="D248" s="245">
        <v>10</v>
      </c>
      <c r="E248" s="246">
        <f>TRUNC(일위대가목록!E99,0)</f>
        <v>0</v>
      </c>
      <c r="F248" s="246">
        <f t="shared" si="34"/>
        <v>0</v>
      </c>
      <c r="G248" s="246">
        <f>TRUNC(일위대가목록!F99,0)</f>
        <v>0</v>
      </c>
      <c r="H248" s="246">
        <f t="shared" si="35"/>
        <v>0</v>
      </c>
      <c r="I248" s="246">
        <f>TRUNC(일위대가목록!G99,0)</f>
        <v>0</v>
      </c>
      <c r="J248" s="246">
        <f t="shared" si="36"/>
        <v>0</v>
      </c>
      <c r="K248" s="246">
        <f t="shared" si="37"/>
        <v>0</v>
      </c>
      <c r="L248" s="246">
        <f t="shared" si="38"/>
        <v>0</v>
      </c>
      <c r="M248" s="244" t="s">
        <v>457</v>
      </c>
      <c r="N248" s="1" t="s">
        <v>458</v>
      </c>
      <c r="O248" s="1" t="s">
        <v>52</v>
      </c>
      <c r="P248" s="1" t="s">
        <v>52</v>
      </c>
      <c r="Q248" s="1" t="s">
        <v>445</v>
      </c>
      <c r="R248" s="1" t="s">
        <v>63</v>
      </c>
      <c r="S248" s="1" t="s">
        <v>64</v>
      </c>
      <c r="T248" s="1" t="s">
        <v>64</v>
      </c>
      <c r="AR248" s="1" t="s">
        <v>52</v>
      </c>
      <c r="AS248" s="1" t="s">
        <v>52</v>
      </c>
      <c r="AU248" s="1" t="s">
        <v>459</v>
      </c>
      <c r="AV248">
        <v>204</v>
      </c>
    </row>
    <row r="249" spans="1:48" ht="30" customHeight="1">
      <c r="A249" s="244" t="s">
        <v>460</v>
      </c>
      <c r="B249" s="244" t="s">
        <v>461</v>
      </c>
      <c r="C249" s="244" t="s">
        <v>76</v>
      </c>
      <c r="D249" s="245">
        <v>14</v>
      </c>
      <c r="E249" s="246">
        <f>TRUNC(일위대가목록!E100,0)</f>
        <v>0</v>
      </c>
      <c r="F249" s="246">
        <f t="shared" si="34"/>
        <v>0</v>
      </c>
      <c r="G249" s="246">
        <f>TRUNC(일위대가목록!F100,0)</f>
        <v>0</v>
      </c>
      <c r="H249" s="246">
        <f t="shared" si="35"/>
        <v>0</v>
      </c>
      <c r="I249" s="246">
        <f>TRUNC(일위대가목록!G100,0)</f>
        <v>0</v>
      </c>
      <c r="J249" s="246">
        <f t="shared" si="36"/>
        <v>0</v>
      </c>
      <c r="K249" s="246">
        <f t="shared" si="37"/>
        <v>0</v>
      </c>
      <c r="L249" s="246">
        <f t="shared" si="38"/>
        <v>0</v>
      </c>
      <c r="M249" s="244" t="s">
        <v>462</v>
      </c>
      <c r="N249" s="1" t="s">
        <v>463</v>
      </c>
      <c r="O249" s="1" t="s">
        <v>52</v>
      </c>
      <c r="P249" s="1" t="s">
        <v>52</v>
      </c>
      <c r="Q249" s="1" t="s">
        <v>445</v>
      </c>
      <c r="R249" s="1" t="s">
        <v>63</v>
      </c>
      <c r="S249" s="1" t="s">
        <v>64</v>
      </c>
      <c r="T249" s="1" t="s">
        <v>64</v>
      </c>
      <c r="AR249" s="1" t="s">
        <v>52</v>
      </c>
      <c r="AS249" s="1" t="s">
        <v>52</v>
      </c>
      <c r="AU249" s="1" t="s">
        <v>464</v>
      </c>
      <c r="AV249">
        <v>205</v>
      </c>
    </row>
    <row r="250" spans="1:48" ht="30" customHeight="1">
      <c r="A250" s="244" t="s">
        <v>465</v>
      </c>
      <c r="B250" s="244" t="s">
        <v>466</v>
      </c>
      <c r="C250" s="244" t="s">
        <v>60</v>
      </c>
      <c r="D250" s="245">
        <v>7</v>
      </c>
      <c r="E250" s="246">
        <f>TRUNC(일위대가목록!E89,0)</f>
        <v>0</v>
      </c>
      <c r="F250" s="246">
        <f t="shared" si="34"/>
        <v>0</v>
      </c>
      <c r="G250" s="246">
        <f>TRUNC(일위대가목록!F89,0)</f>
        <v>0</v>
      </c>
      <c r="H250" s="246">
        <f t="shared" si="35"/>
        <v>0</v>
      </c>
      <c r="I250" s="246">
        <f>TRUNC(일위대가목록!G89,0)</f>
        <v>0</v>
      </c>
      <c r="J250" s="246">
        <f t="shared" si="36"/>
        <v>0</v>
      </c>
      <c r="K250" s="246">
        <f t="shared" si="37"/>
        <v>0</v>
      </c>
      <c r="L250" s="246">
        <f t="shared" si="38"/>
        <v>0</v>
      </c>
      <c r="M250" s="244" t="s">
        <v>467</v>
      </c>
      <c r="N250" s="1" t="s">
        <v>468</v>
      </c>
      <c r="O250" s="1" t="s">
        <v>52</v>
      </c>
      <c r="P250" s="1" t="s">
        <v>52</v>
      </c>
      <c r="Q250" s="1" t="s">
        <v>445</v>
      </c>
      <c r="R250" s="1" t="s">
        <v>63</v>
      </c>
      <c r="S250" s="1" t="s">
        <v>64</v>
      </c>
      <c r="T250" s="1" t="s">
        <v>64</v>
      </c>
      <c r="AR250" s="1" t="s">
        <v>52</v>
      </c>
      <c r="AS250" s="1" t="s">
        <v>52</v>
      </c>
      <c r="AU250" s="1" t="s">
        <v>469</v>
      </c>
      <c r="AV250">
        <v>91</v>
      </c>
    </row>
    <row r="251" spans="1:48" ht="30" customHeight="1">
      <c r="A251" s="244" t="s">
        <v>465</v>
      </c>
      <c r="B251" s="244" t="s">
        <v>470</v>
      </c>
      <c r="C251" s="244" t="s">
        <v>60</v>
      </c>
      <c r="D251" s="245">
        <v>7</v>
      </c>
      <c r="E251" s="246">
        <f>TRUNC(일위대가목록!E90,0)</f>
        <v>0</v>
      </c>
      <c r="F251" s="246">
        <f t="shared" si="34"/>
        <v>0</v>
      </c>
      <c r="G251" s="246">
        <f>TRUNC(일위대가목록!F90,0)</f>
        <v>0</v>
      </c>
      <c r="H251" s="246">
        <f t="shared" si="35"/>
        <v>0</v>
      </c>
      <c r="I251" s="246">
        <f>TRUNC(일위대가목록!G90,0)</f>
        <v>0</v>
      </c>
      <c r="J251" s="246">
        <f t="shared" si="36"/>
        <v>0</v>
      </c>
      <c r="K251" s="246">
        <f t="shared" si="37"/>
        <v>0</v>
      </c>
      <c r="L251" s="246">
        <f t="shared" si="38"/>
        <v>0</v>
      </c>
      <c r="M251" s="244" t="s">
        <v>471</v>
      </c>
      <c r="N251" s="1" t="s">
        <v>472</v>
      </c>
      <c r="O251" s="1" t="s">
        <v>52</v>
      </c>
      <c r="P251" s="1" t="s">
        <v>52</v>
      </c>
      <c r="Q251" s="1" t="s">
        <v>445</v>
      </c>
      <c r="R251" s="1" t="s">
        <v>63</v>
      </c>
      <c r="S251" s="1" t="s">
        <v>64</v>
      </c>
      <c r="T251" s="1" t="s">
        <v>64</v>
      </c>
      <c r="AR251" s="1" t="s">
        <v>52</v>
      </c>
      <c r="AS251" s="1" t="s">
        <v>52</v>
      </c>
      <c r="AU251" s="1" t="s">
        <v>473</v>
      </c>
      <c r="AV251">
        <v>92</v>
      </c>
    </row>
    <row r="252" spans="1:48" ht="30" customHeight="1">
      <c r="A252" s="244" t="s">
        <v>474</v>
      </c>
      <c r="B252" s="244" t="s">
        <v>475</v>
      </c>
      <c r="C252" s="244" t="s">
        <v>76</v>
      </c>
      <c r="D252" s="245">
        <v>12</v>
      </c>
      <c r="E252" s="246">
        <f>TRUNC(일위대가목록!E91,0)</f>
        <v>0</v>
      </c>
      <c r="F252" s="246">
        <f t="shared" si="34"/>
        <v>0</v>
      </c>
      <c r="G252" s="246">
        <f>TRUNC(일위대가목록!F91,0)</f>
        <v>0</v>
      </c>
      <c r="H252" s="246">
        <f t="shared" si="35"/>
        <v>0</v>
      </c>
      <c r="I252" s="246">
        <f>TRUNC(일위대가목록!G91,0)</f>
        <v>0</v>
      </c>
      <c r="J252" s="246">
        <f t="shared" si="36"/>
        <v>0</v>
      </c>
      <c r="K252" s="246">
        <f t="shared" si="37"/>
        <v>0</v>
      </c>
      <c r="L252" s="246">
        <f t="shared" si="38"/>
        <v>0</v>
      </c>
      <c r="M252" s="244" t="s">
        <v>476</v>
      </c>
      <c r="N252" s="1" t="s">
        <v>477</v>
      </c>
      <c r="O252" s="1" t="s">
        <v>52</v>
      </c>
      <c r="P252" s="1" t="s">
        <v>52</v>
      </c>
      <c r="Q252" s="1" t="s">
        <v>445</v>
      </c>
      <c r="R252" s="1" t="s">
        <v>63</v>
      </c>
      <c r="S252" s="1" t="s">
        <v>64</v>
      </c>
      <c r="T252" s="1" t="s">
        <v>64</v>
      </c>
      <c r="AR252" s="1" t="s">
        <v>52</v>
      </c>
      <c r="AS252" s="1" t="s">
        <v>52</v>
      </c>
      <c r="AU252" s="1" t="s">
        <v>478</v>
      </c>
      <c r="AV252">
        <v>93</v>
      </c>
    </row>
    <row r="253" spans="1:48" ht="30" customHeight="1">
      <c r="A253" s="244" t="s">
        <v>479</v>
      </c>
      <c r="B253" s="244" t="s">
        <v>480</v>
      </c>
      <c r="C253" s="244" t="s">
        <v>76</v>
      </c>
      <c r="D253" s="245">
        <v>90</v>
      </c>
      <c r="E253" s="246">
        <f>TRUNC(일위대가목록!E95,0)</f>
        <v>0</v>
      </c>
      <c r="F253" s="246">
        <f t="shared" si="34"/>
        <v>0</v>
      </c>
      <c r="G253" s="246">
        <f>TRUNC(일위대가목록!F95,0)</f>
        <v>0</v>
      </c>
      <c r="H253" s="246">
        <f t="shared" si="35"/>
        <v>0</v>
      </c>
      <c r="I253" s="246">
        <f>TRUNC(일위대가목록!G95,0)</f>
        <v>0</v>
      </c>
      <c r="J253" s="246">
        <f t="shared" si="36"/>
        <v>0</v>
      </c>
      <c r="K253" s="246">
        <f t="shared" si="37"/>
        <v>0</v>
      </c>
      <c r="L253" s="246">
        <f t="shared" si="38"/>
        <v>0</v>
      </c>
      <c r="M253" s="244" t="s">
        <v>481</v>
      </c>
      <c r="N253" s="1" t="s">
        <v>482</v>
      </c>
      <c r="O253" s="1" t="s">
        <v>52</v>
      </c>
      <c r="P253" s="1" t="s">
        <v>52</v>
      </c>
      <c r="Q253" s="1" t="s">
        <v>445</v>
      </c>
      <c r="R253" s="1" t="s">
        <v>63</v>
      </c>
      <c r="S253" s="1" t="s">
        <v>64</v>
      </c>
      <c r="T253" s="1" t="s">
        <v>64</v>
      </c>
      <c r="AR253" s="1" t="s">
        <v>52</v>
      </c>
      <c r="AS253" s="1" t="s">
        <v>52</v>
      </c>
      <c r="AU253" s="1" t="s">
        <v>483</v>
      </c>
      <c r="AV253">
        <v>94</v>
      </c>
    </row>
    <row r="254" spans="1:48" ht="30" customHeight="1">
      <c r="A254" s="244" t="s">
        <v>484</v>
      </c>
      <c r="B254" s="244" t="s">
        <v>485</v>
      </c>
      <c r="C254" s="244" t="s">
        <v>76</v>
      </c>
      <c r="D254" s="245">
        <v>11</v>
      </c>
      <c r="E254" s="246">
        <f>TRUNC(일위대가목록!E96,0)</f>
        <v>0</v>
      </c>
      <c r="F254" s="246">
        <f t="shared" si="34"/>
        <v>0</v>
      </c>
      <c r="G254" s="246">
        <f>TRUNC(일위대가목록!F96,0)</f>
        <v>0</v>
      </c>
      <c r="H254" s="246">
        <f t="shared" si="35"/>
        <v>0</v>
      </c>
      <c r="I254" s="246">
        <f>TRUNC(일위대가목록!G96,0)</f>
        <v>0</v>
      </c>
      <c r="J254" s="246">
        <f t="shared" si="36"/>
        <v>0</v>
      </c>
      <c r="K254" s="246">
        <f t="shared" si="37"/>
        <v>0</v>
      </c>
      <c r="L254" s="246">
        <f t="shared" si="38"/>
        <v>0</v>
      </c>
      <c r="M254" s="244" t="s">
        <v>486</v>
      </c>
      <c r="N254" s="1" t="s">
        <v>487</v>
      </c>
      <c r="O254" s="1" t="s">
        <v>52</v>
      </c>
      <c r="P254" s="1" t="s">
        <v>52</v>
      </c>
      <c r="Q254" s="1" t="s">
        <v>445</v>
      </c>
      <c r="R254" s="1" t="s">
        <v>63</v>
      </c>
      <c r="S254" s="1" t="s">
        <v>64</v>
      </c>
      <c r="T254" s="1" t="s">
        <v>64</v>
      </c>
      <c r="AR254" s="1" t="s">
        <v>52</v>
      </c>
      <c r="AS254" s="1" t="s">
        <v>52</v>
      </c>
      <c r="AU254" s="1" t="s">
        <v>488</v>
      </c>
      <c r="AV254">
        <v>95</v>
      </c>
    </row>
    <row r="255" spans="1:48" ht="30" customHeight="1">
      <c r="A255" s="244" t="s">
        <v>489</v>
      </c>
      <c r="B255" s="244" t="s">
        <v>490</v>
      </c>
      <c r="C255" s="244" t="s">
        <v>76</v>
      </c>
      <c r="D255" s="245">
        <v>15</v>
      </c>
      <c r="E255" s="246">
        <f>TRUNC(일위대가목록!E203,0)</f>
        <v>0</v>
      </c>
      <c r="F255" s="246">
        <f t="shared" si="34"/>
        <v>0</v>
      </c>
      <c r="G255" s="246">
        <f>TRUNC(일위대가목록!F203,0)</f>
        <v>0</v>
      </c>
      <c r="H255" s="246">
        <f t="shared" si="35"/>
        <v>0</v>
      </c>
      <c r="I255" s="246">
        <f>TRUNC(일위대가목록!G203,0)</f>
        <v>0</v>
      </c>
      <c r="J255" s="246">
        <f t="shared" si="36"/>
        <v>0</v>
      </c>
      <c r="K255" s="246">
        <f t="shared" si="37"/>
        <v>0</v>
      </c>
      <c r="L255" s="246">
        <f t="shared" si="38"/>
        <v>0</v>
      </c>
      <c r="M255" s="244" t="s">
        <v>491</v>
      </c>
      <c r="N255" s="1" t="s">
        <v>492</v>
      </c>
      <c r="O255" s="1" t="s">
        <v>52</v>
      </c>
      <c r="P255" s="1" t="s">
        <v>52</v>
      </c>
      <c r="Q255" s="1" t="s">
        <v>445</v>
      </c>
      <c r="R255" s="1" t="s">
        <v>63</v>
      </c>
      <c r="S255" s="1" t="s">
        <v>64</v>
      </c>
      <c r="T255" s="1" t="s">
        <v>64</v>
      </c>
      <c r="AR255" s="1" t="s">
        <v>52</v>
      </c>
      <c r="AS255" s="1" t="s">
        <v>52</v>
      </c>
      <c r="AU255" s="1" t="s">
        <v>493</v>
      </c>
      <c r="AV255">
        <v>96</v>
      </c>
    </row>
    <row r="256" spans="1:48" ht="30" customHeight="1">
      <c r="A256" s="244" t="s">
        <v>494</v>
      </c>
      <c r="B256" s="244" t="s">
        <v>495</v>
      </c>
      <c r="C256" s="244" t="s">
        <v>76</v>
      </c>
      <c r="D256" s="245">
        <v>204</v>
      </c>
      <c r="E256" s="246">
        <f>TRUNC(일위대가목록!E209,0)</f>
        <v>0</v>
      </c>
      <c r="F256" s="246">
        <f t="shared" si="34"/>
        <v>0</v>
      </c>
      <c r="G256" s="246">
        <f>TRUNC(일위대가목록!F209,0)</f>
        <v>0</v>
      </c>
      <c r="H256" s="246">
        <f t="shared" si="35"/>
        <v>0</v>
      </c>
      <c r="I256" s="246">
        <f>TRUNC(일위대가목록!G209,0)</f>
        <v>0</v>
      </c>
      <c r="J256" s="246">
        <f t="shared" si="36"/>
        <v>0</v>
      </c>
      <c r="K256" s="246">
        <f t="shared" si="37"/>
        <v>0</v>
      </c>
      <c r="L256" s="246">
        <f t="shared" si="38"/>
        <v>0</v>
      </c>
      <c r="M256" s="244" t="s">
        <v>496</v>
      </c>
      <c r="N256" s="1" t="s">
        <v>497</v>
      </c>
      <c r="O256" s="1" t="s">
        <v>52</v>
      </c>
      <c r="P256" s="1" t="s">
        <v>52</v>
      </c>
      <c r="Q256" s="1" t="s">
        <v>445</v>
      </c>
      <c r="R256" s="1" t="s">
        <v>63</v>
      </c>
      <c r="S256" s="1" t="s">
        <v>64</v>
      </c>
      <c r="T256" s="1" t="s">
        <v>64</v>
      </c>
      <c r="AR256" s="1" t="s">
        <v>52</v>
      </c>
      <c r="AS256" s="1" t="s">
        <v>52</v>
      </c>
      <c r="AU256" s="1" t="s">
        <v>498</v>
      </c>
      <c r="AV256">
        <v>98</v>
      </c>
    </row>
    <row r="257" spans="1:48" ht="30" customHeight="1">
      <c r="A257" s="244" t="s">
        <v>499</v>
      </c>
      <c r="B257" s="244" t="s">
        <v>500</v>
      </c>
      <c r="C257" s="244" t="s">
        <v>76</v>
      </c>
      <c r="D257" s="245">
        <v>90</v>
      </c>
      <c r="E257" s="246">
        <f>TRUNC(일위대가목록!E210,0)</f>
        <v>0</v>
      </c>
      <c r="F257" s="246">
        <f t="shared" si="34"/>
        <v>0</v>
      </c>
      <c r="G257" s="246">
        <f>TRUNC(일위대가목록!F210,0)</f>
        <v>0</v>
      </c>
      <c r="H257" s="246">
        <f t="shared" si="35"/>
        <v>0</v>
      </c>
      <c r="I257" s="246">
        <f>TRUNC(일위대가목록!G210,0)</f>
        <v>0</v>
      </c>
      <c r="J257" s="246">
        <f t="shared" si="36"/>
        <v>0</v>
      </c>
      <c r="K257" s="246">
        <f t="shared" si="37"/>
        <v>0</v>
      </c>
      <c r="L257" s="246">
        <f t="shared" si="38"/>
        <v>0</v>
      </c>
      <c r="M257" s="244" t="s">
        <v>501</v>
      </c>
      <c r="N257" s="1" t="s">
        <v>502</v>
      </c>
      <c r="O257" s="1" t="s">
        <v>52</v>
      </c>
      <c r="P257" s="1" t="s">
        <v>52</v>
      </c>
      <c r="Q257" s="1" t="s">
        <v>445</v>
      </c>
      <c r="R257" s="1" t="s">
        <v>63</v>
      </c>
      <c r="S257" s="1" t="s">
        <v>64</v>
      </c>
      <c r="T257" s="1" t="s">
        <v>64</v>
      </c>
      <c r="AR257" s="1" t="s">
        <v>52</v>
      </c>
      <c r="AS257" s="1" t="s">
        <v>52</v>
      </c>
      <c r="AU257" s="1" t="s">
        <v>503</v>
      </c>
      <c r="AV257">
        <v>99</v>
      </c>
    </row>
    <row r="258" spans="1:48" ht="30" customHeight="1">
      <c r="A258" s="244" t="s">
        <v>504</v>
      </c>
      <c r="B258" s="244" t="s">
        <v>505</v>
      </c>
      <c r="C258" s="244" t="s">
        <v>356</v>
      </c>
      <c r="D258" s="245">
        <v>1</v>
      </c>
      <c r="E258" s="246">
        <f>TRUNC(일위대가목록!E101,0)</f>
        <v>0</v>
      </c>
      <c r="F258" s="246">
        <f t="shared" si="34"/>
        <v>0</v>
      </c>
      <c r="G258" s="246">
        <f>TRUNC(일위대가목록!F101,0)</f>
        <v>0</v>
      </c>
      <c r="H258" s="246">
        <f t="shared" si="35"/>
        <v>0</v>
      </c>
      <c r="I258" s="246">
        <f>TRUNC(일위대가목록!G101,0)</f>
        <v>0</v>
      </c>
      <c r="J258" s="246">
        <f t="shared" si="36"/>
        <v>0</v>
      </c>
      <c r="K258" s="246">
        <f t="shared" si="37"/>
        <v>0</v>
      </c>
      <c r="L258" s="246">
        <f t="shared" si="38"/>
        <v>0</v>
      </c>
      <c r="M258" s="244" t="s">
        <v>506</v>
      </c>
      <c r="N258" s="1" t="s">
        <v>507</v>
      </c>
      <c r="O258" s="1" t="s">
        <v>52</v>
      </c>
      <c r="P258" s="1" t="s">
        <v>52</v>
      </c>
      <c r="Q258" s="1" t="s">
        <v>445</v>
      </c>
      <c r="R258" s="1" t="s">
        <v>63</v>
      </c>
      <c r="S258" s="1" t="s">
        <v>64</v>
      </c>
      <c r="T258" s="1" t="s">
        <v>64</v>
      </c>
      <c r="AR258" s="1" t="s">
        <v>52</v>
      </c>
      <c r="AS258" s="1" t="s">
        <v>52</v>
      </c>
      <c r="AU258" s="1" t="s">
        <v>508</v>
      </c>
      <c r="AV258">
        <v>210</v>
      </c>
    </row>
    <row r="259" spans="1:48" ht="30" customHeight="1">
      <c r="A259" s="245"/>
      <c r="B259" s="245"/>
      <c r="C259" s="245"/>
      <c r="D259" s="245"/>
      <c r="E259" s="246"/>
      <c r="F259" s="246"/>
      <c r="G259" s="246"/>
      <c r="H259" s="246"/>
      <c r="I259" s="246"/>
      <c r="J259" s="246"/>
      <c r="K259" s="246"/>
      <c r="L259" s="246"/>
      <c r="M259" s="245"/>
      <c r="Q259" s="1" t="s">
        <v>445</v>
      </c>
    </row>
    <row r="260" spans="1:48" ht="30" customHeight="1">
      <c r="A260" s="245"/>
      <c r="B260" s="245"/>
      <c r="C260" s="245"/>
      <c r="D260" s="245"/>
      <c r="E260" s="246"/>
      <c r="F260" s="246"/>
      <c r="G260" s="246"/>
      <c r="H260" s="246"/>
      <c r="I260" s="246"/>
      <c r="J260" s="246"/>
      <c r="K260" s="246"/>
      <c r="L260" s="246"/>
      <c r="M260" s="245"/>
      <c r="Q260" s="1" t="s">
        <v>445</v>
      </c>
    </row>
    <row r="261" spans="1:48" ht="30" customHeight="1">
      <c r="A261" s="245"/>
      <c r="B261" s="245"/>
      <c r="C261" s="245"/>
      <c r="D261" s="245"/>
      <c r="E261" s="246"/>
      <c r="F261" s="246"/>
      <c r="G261" s="246"/>
      <c r="H261" s="246"/>
      <c r="I261" s="246"/>
      <c r="J261" s="246"/>
      <c r="K261" s="246"/>
      <c r="L261" s="246"/>
      <c r="M261" s="245"/>
      <c r="Q261" s="1" t="s">
        <v>445</v>
      </c>
    </row>
    <row r="262" spans="1:48" ht="30" customHeight="1">
      <c r="A262" s="245"/>
      <c r="B262" s="245"/>
      <c r="C262" s="245"/>
      <c r="D262" s="245"/>
      <c r="E262" s="246"/>
      <c r="F262" s="246"/>
      <c r="G262" s="246"/>
      <c r="H262" s="246"/>
      <c r="I262" s="246"/>
      <c r="J262" s="246"/>
      <c r="K262" s="246"/>
      <c r="L262" s="246"/>
      <c r="M262" s="245"/>
      <c r="Q262" s="1" t="s">
        <v>445</v>
      </c>
    </row>
    <row r="263" spans="1:48" ht="30" customHeight="1">
      <c r="A263" s="245"/>
      <c r="B263" s="245"/>
      <c r="C263" s="245"/>
      <c r="D263" s="245"/>
      <c r="E263" s="246"/>
      <c r="F263" s="246"/>
      <c r="G263" s="246"/>
      <c r="H263" s="246"/>
      <c r="I263" s="246"/>
      <c r="J263" s="246"/>
      <c r="K263" s="246"/>
      <c r="L263" s="246"/>
      <c r="M263" s="245"/>
      <c r="Q263" s="1" t="s">
        <v>445</v>
      </c>
    </row>
    <row r="264" spans="1:48" ht="30" customHeight="1">
      <c r="A264" s="245"/>
      <c r="B264" s="245"/>
      <c r="C264" s="245"/>
      <c r="D264" s="245"/>
      <c r="E264" s="246"/>
      <c r="F264" s="246"/>
      <c r="G264" s="246"/>
      <c r="H264" s="246"/>
      <c r="I264" s="246"/>
      <c r="J264" s="246"/>
      <c r="K264" s="246"/>
      <c r="L264" s="246"/>
      <c r="M264" s="245"/>
      <c r="Q264" s="1" t="s">
        <v>445</v>
      </c>
    </row>
    <row r="265" spans="1:48" ht="30" customHeight="1">
      <c r="A265" s="245"/>
      <c r="B265" s="245"/>
      <c r="C265" s="245"/>
      <c r="D265" s="245"/>
      <c r="E265" s="246"/>
      <c r="F265" s="246"/>
      <c r="G265" s="246"/>
      <c r="H265" s="246"/>
      <c r="I265" s="246"/>
      <c r="J265" s="246"/>
      <c r="K265" s="246"/>
      <c r="L265" s="246"/>
      <c r="M265" s="245"/>
      <c r="Q265" s="1" t="s">
        <v>445</v>
      </c>
    </row>
    <row r="266" spans="1:48" ht="30" customHeight="1">
      <c r="A266" s="245"/>
      <c r="B266" s="245"/>
      <c r="C266" s="245"/>
      <c r="D266" s="245"/>
      <c r="E266" s="246"/>
      <c r="F266" s="246"/>
      <c r="G266" s="246"/>
      <c r="H266" s="246"/>
      <c r="I266" s="246"/>
      <c r="J266" s="246"/>
      <c r="K266" s="246"/>
      <c r="L266" s="246"/>
      <c r="M266" s="245"/>
      <c r="Q266" s="1" t="s">
        <v>445</v>
      </c>
    </row>
    <row r="267" spans="1:48" ht="30" customHeight="1">
      <c r="A267" s="244" t="s">
        <v>70</v>
      </c>
      <c r="B267" s="245"/>
      <c r="C267" s="245"/>
      <c r="D267" s="245"/>
      <c r="E267" s="246"/>
      <c r="F267" s="246">
        <f>SUMIF(Q245:Q266,"010111",F245:F266)</f>
        <v>0</v>
      </c>
      <c r="G267" s="246"/>
      <c r="H267" s="246">
        <f>SUMIF(Q245:Q266,"010111",H245:H266)</f>
        <v>0</v>
      </c>
      <c r="I267" s="246"/>
      <c r="J267" s="246">
        <f>SUMIF(Q245:Q266,"010111",J245:J266)</f>
        <v>0</v>
      </c>
      <c r="K267" s="246"/>
      <c r="L267" s="246">
        <f>SUMIF(Q245:Q266,"010111",L245:L266)</f>
        <v>0</v>
      </c>
      <c r="M267" s="245"/>
      <c r="N267" t="s">
        <v>71</v>
      </c>
    </row>
    <row r="268" spans="1:48" ht="30" customHeight="1">
      <c r="A268" s="244" t="s">
        <v>509</v>
      </c>
      <c r="B268" s="244" t="s">
        <v>52</v>
      </c>
      <c r="C268" s="245"/>
      <c r="D268" s="245"/>
      <c r="E268" s="246"/>
      <c r="F268" s="246"/>
      <c r="G268" s="246"/>
      <c r="H268" s="246"/>
      <c r="I268" s="246"/>
      <c r="J268" s="246"/>
      <c r="K268" s="246"/>
      <c r="L268" s="246"/>
      <c r="M268" s="245"/>
      <c r="Q268" s="1" t="s">
        <v>510</v>
      </c>
    </row>
    <row r="269" spans="1:48" ht="30" customHeight="1">
      <c r="A269" s="244" t="s">
        <v>511</v>
      </c>
      <c r="B269" s="244" t="s">
        <v>98</v>
      </c>
      <c r="C269" s="244" t="s">
        <v>82</v>
      </c>
      <c r="D269" s="245">
        <v>20</v>
      </c>
      <c r="E269" s="246">
        <f>TRUNC(일위대가목록!E58,0)</f>
        <v>0</v>
      </c>
      <c r="F269" s="246">
        <f t="shared" ref="F269:F278" si="44">TRUNC(E269*D269, 0)</f>
        <v>0</v>
      </c>
      <c r="G269" s="246">
        <f>TRUNC(일위대가목록!F58,0)</f>
        <v>0</v>
      </c>
      <c r="H269" s="246">
        <f t="shared" ref="H269:H278" si="45">TRUNC(G269*D269, 0)</f>
        <v>0</v>
      </c>
      <c r="I269" s="246">
        <f>TRUNC(일위대가목록!G58,0)</f>
        <v>0</v>
      </c>
      <c r="J269" s="246">
        <f t="shared" ref="J269:J278" si="46">TRUNC(I269*D269, 0)</f>
        <v>0</v>
      </c>
      <c r="K269" s="246">
        <f t="shared" ref="K269:K278" si="47">TRUNC(E269+G269+I269, 0)</f>
        <v>0</v>
      </c>
      <c r="L269" s="246">
        <f t="shared" ref="L269:L278" si="48">TRUNC(F269+H269+J269, 0)</f>
        <v>0</v>
      </c>
      <c r="M269" s="244" t="s">
        <v>512</v>
      </c>
      <c r="N269" s="1" t="s">
        <v>513</v>
      </c>
      <c r="O269" s="1" t="s">
        <v>52</v>
      </c>
      <c r="P269" s="1" t="s">
        <v>52</v>
      </c>
      <c r="Q269" s="1" t="s">
        <v>510</v>
      </c>
      <c r="R269" s="1" t="s">
        <v>63</v>
      </c>
      <c r="S269" s="1" t="s">
        <v>64</v>
      </c>
      <c r="T269" s="1" t="s">
        <v>64</v>
      </c>
      <c r="AR269" s="1" t="s">
        <v>52</v>
      </c>
      <c r="AS269" s="1" t="s">
        <v>52</v>
      </c>
      <c r="AU269" s="1" t="s">
        <v>514</v>
      </c>
      <c r="AV269">
        <v>103</v>
      </c>
    </row>
    <row r="270" spans="1:48" ht="30" customHeight="1">
      <c r="A270" s="244" t="s">
        <v>515</v>
      </c>
      <c r="B270" s="244" t="s">
        <v>516</v>
      </c>
      <c r="C270" s="244" t="s">
        <v>356</v>
      </c>
      <c r="D270" s="245">
        <v>1</v>
      </c>
      <c r="E270" s="246">
        <f>TRUNC(일위대가목록!E53,0)</f>
        <v>0</v>
      </c>
      <c r="F270" s="246">
        <f t="shared" si="44"/>
        <v>0</v>
      </c>
      <c r="G270" s="246">
        <f>TRUNC(일위대가목록!F53,0)</f>
        <v>0</v>
      </c>
      <c r="H270" s="246">
        <f t="shared" si="45"/>
        <v>0</v>
      </c>
      <c r="I270" s="246">
        <f>TRUNC(일위대가목록!G53,0)</f>
        <v>0</v>
      </c>
      <c r="J270" s="246">
        <f t="shared" si="46"/>
        <v>0</v>
      </c>
      <c r="K270" s="246">
        <f t="shared" si="47"/>
        <v>0</v>
      </c>
      <c r="L270" s="246">
        <f t="shared" si="48"/>
        <v>0</v>
      </c>
      <c r="M270" s="244" t="s">
        <v>517</v>
      </c>
      <c r="N270" s="1" t="s">
        <v>518</v>
      </c>
      <c r="O270" s="1" t="s">
        <v>52</v>
      </c>
      <c r="P270" s="1" t="s">
        <v>52</v>
      </c>
      <c r="Q270" s="1" t="s">
        <v>510</v>
      </c>
      <c r="R270" s="1" t="s">
        <v>63</v>
      </c>
      <c r="S270" s="1" t="s">
        <v>64</v>
      </c>
      <c r="T270" s="1" t="s">
        <v>64</v>
      </c>
      <c r="AR270" s="1" t="s">
        <v>52</v>
      </c>
      <c r="AS270" s="1" t="s">
        <v>52</v>
      </c>
      <c r="AU270" s="1" t="s">
        <v>519</v>
      </c>
      <c r="AV270">
        <v>101</v>
      </c>
    </row>
    <row r="271" spans="1:48" ht="30" customHeight="1">
      <c r="A271" s="244" t="s">
        <v>520</v>
      </c>
      <c r="B271" s="244" t="s">
        <v>521</v>
      </c>
      <c r="C271" s="244" t="s">
        <v>76</v>
      </c>
      <c r="D271" s="245">
        <v>17</v>
      </c>
      <c r="E271" s="246">
        <f>TRUNC(일위대가목록!E54,0)</f>
        <v>0</v>
      </c>
      <c r="F271" s="246">
        <f t="shared" si="44"/>
        <v>0</v>
      </c>
      <c r="G271" s="246">
        <f>TRUNC(일위대가목록!F54,0)</f>
        <v>0</v>
      </c>
      <c r="H271" s="246">
        <f t="shared" si="45"/>
        <v>0</v>
      </c>
      <c r="I271" s="246">
        <f>TRUNC(일위대가목록!G54,0)</f>
        <v>0</v>
      </c>
      <c r="J271" s="246">
        <f t="shared" si="46"/>
        <v>0</v>
      </c>
      <c r="K271" s="246">
        <f t="shared" si="47"/>
        <v>0</v>
      </c>
      <c r="L271" s="246">
        <f t="shared" si="48"/>
        <v>0</v>
      </c>
      <c r="M271" s="244" t="s">
        <v>522</v>
      </c>
      <c r="N271" s="1" t="s">
        <v>523</v>
      </c>
      <c r="O271" s="1" t="s">
        <v>52</v>
      </c>
      <c r="P271" s="1" t="s">
        <v>52</v>
      </c>
      <c r="Q271" s="1" t="s">
        <v>510</v>
      </c>
      <c r="R271" s="1" t="s">
        <v>63</v>
      </c>
      <c r="S271" s="1" t="s">
        <v>64</v>
      </c>
      <c r="T271" s="1" t="s">
        <v>64</v>
      </c>
      <c r="AR271" s="1" t="s">
        <v>52</v>
      </c>
      <c r="AS271" s="1" t="s">
        <v>52</v>
      </c>
      <c r="AU271" s="1" t="s">
        <v>524</v>
      </c>
      <c r="AV271">
        <v>102</v>
      </c>
    </row>
    <row r="272" spans="1:48" ht="30" customHeight="1">
      <c r="A272" s="244" t="s">
        <v>525</v>
      </c>
      <c r="B272" s="244" t="s">
        <v>526</v>
      </c>
      <c r="C272" s="244" t="s">
        <v>82</v>
      </c>
      <c r="D272" s="245">
        <v>28</v>
      </c>
      <c r="E272" s="246">
        <f>TRUNC(일위대가목록!E59,0)</f>
        <v>0</v>
      </c>
      <c r="F272" s="246">
        <f t="shared" si="44"/>
        <v>0</v>
      </c>
      <c r="G272" s="246">
        <f>TRUNC(일위대가목록!F59,0)</f>
        <v>0</v>
      </c>
      <c r="H272" s="246">
        <f t="shared" si="45"/>
        <v>0</v>
      </c>
      <c r="I272" s="246">
        <f>TRUNC(일위대가목록!G59,0)</f>
        <v>0</v>
      </c>
      <c r="J272" s="246">
        <f t="shared" si="46"/>
        <v>0</v>
      </c>
      <c r="K272" s="246">
        <f t="shared" si="47"/>
        <v>0</v>
      </c>
      <c r="L272" s="246">
        <f t="shared" si="48"/>
        <v>0</v>
      </c>
      <c r="M272" s="244" t="s">
        <v>527</v>
      </c>
      <c r="N272" s="1" t="s">
        <v>528</v>
      </c>
      <c r="O272" s="1" t="s">
        <v>52</v>
      </c>
      <c r="P272" s="1" t="s">
        <v>52</v>
      </c>
      <c r="Q272" s="1" t="s">
        <v>510</v>
      </c>
      <c r="R272" s="1" t="s">
        <v>63</v>
      </c>
      <c r="S272" s="1" t="s">
        <v>64</v>
      </c>
      <c r="T272" s="1" t="s">
        <v>64</v>
      </c>
      <c r="AR272" s="1" t="s">
        <v>52</v>
      </c>
      <c r="AS272" s="1" t="s">
        <v>52</v>
      </c>
      <c r="AU272" s="1" t="s">
        <v>529</v>
      </c>
      <c r="AV272">
        <v>104</v>
      </c>
    </row>
    <row r="273" spans="1:48" ht="30" customHeight="1">
      <c r="A273" s="244" t="s">
        <v>525</v>
      </c>
      <c r="B273" s="244" t="s">
        <v>530</v>
      </c>
      <c r="C273" s="244" t="s">
        <v>82</v>
      </c>
      <c r="D273" s="245">
        <v>207</v>
      </c>
      <c r="E273" s="246">
        <f>TRUNC(일위대가목록!E60,0)</f>
        <v>0</v>
      </c>
      <c r="F273" s="246">
        <f t="shared" si="44"/>
        <v>0</v>
      </c>
      <c r="G273" s="246">
        <f>TRUNC(일위대가목록!F60,0)</f>
        <v>0</v>
      </c>
      <c r="H273" s="246">
        <f t="shared" si="45"/>
        <v>0</v>
      </c>
      <c r="I273" s="246">
        <f>TRUNC(일위대가목록!G60,0)</f>
        <v>0</v>
      </c>
      <c r="J273" s="246">
        <f t="shared" si="46"/>
        <v>0</v>
      </c>
      <c r="K273" s="246">
        <f t="shared" si="47"/>
        <v>0</v>
      </c>
      <c r="L273" s="246">
        <f t="shared" si="48"/>
        <v>0</v>
      </c>
      <c r="M273" s="244" t="s">
        <v>531</v>
      </c>
      <c r="N273" s="1" t="s">
        <v>532</v>
      </c>
      <c r="O273" s="1" t="s">
        <v>52</v>
      </c>
      <c r="P273" s="1" t="s">
        <v>52</v>
      </c>
      <c r="Q273" s="1" t="s">
        <v>510</v>
      </c>
      <c r="R273" s="1" t="s">
        <v>63</v>
      </c>
      <c r="S273" s="1" t="s">
        <v>64</v>
      </c>
      <c r="T273" s="1" t="s">
        <v>64</v>
      </c>
      <c r="AR273" s="1" t="s">
        <v>52</v>
      </c>
      <c r="AS273" s="1" t="s">
        <v>52</v>
      </c>
      <c r="AU273" s="1" t="s">
        <v>533</v>
      </c>
      <c r="AV273">
        <v>105</v>
      </c>
    </row>
    <row r="274" spans="1:48" ht="30" customHeight="1">
      <c r="A274" s="244" t="s">
        <v>534</v>
      </c>
      <c r="B274" s="244" t="s">
        <v>535</v>
      </c>
      <c r="C274" s="244" t="s">
        <v>82</v>
      </c>
      <c r="D274" s="245">
        <v>8</v>
      </c>
      <c r="E274" s="246">
        <f>TRUNC(일위대가목록!E57,0)</f>
        <v>0</v>
      </c>
      <c r="F274" s="246">
        <f t="shared" si="44"/>
        <v>0</v>
      </c>
      <c r="G274" s="246">
        <f>TRUNC(일위대가목록!F57,0)</f>
        <v>0</v>
      </c>
      <c r="H274" s="246">
        <f t="shared" si="45"/>
        <v>0</v>
      </c>
      <c r="I274" s="246">
        <f>TRUNC(일위대가목록!G57,0)</f>
        <v>0</v>
      </c>
      <c r="J274" s="246">
        <f t="shared" si="46"/>
        <v>0</v>
      </c>
      <c r="K274" s="246">
        <f t="shared" si="47"/>
        <v>0</v>
      </c>
      <c r="L274" s="246">
        <f t="shared" si="48"/>
        <v>0</v>
      </c>
      <c r="M274" s="244" t="s">
        <v>536</v>
      </c>
      <c r="N274" s="1" t="s">
        <v>537</v>
      </c>
      <c r="O274" s="1" t="s">
        <v>52</v>
      </c>
      <c r="P274" s="1" t="s">
        <v>52</v>
      </c>
      <c r="Q274" s="1" t="s">
        <v>510</v>
      </c>
      <c r="R274" s="1" t="s">
        <v>63</v>
      </c>
      <c r="S274" s="1" t="s">
        <v>64</v>
      </c>
      <c r="T274" s="1" t="s">
        <v>64</v>
      </c>
      <c r="AR274" s="1" t="s">
        <v>52</v>
      </c>
      <c r="AS274" s="1" t="s">
        <v>52</v>
      </c>
      <c r="AU274" s="1" t="s">
        <v>538</v>
      </c>
      <c r="AV274">
        <v>213</v>
      </c>
    </row>
    <row r="275" spans="1:48" ht="30" customHeight="1">
      <c r="A275" s="244" t="s">
        <v>539</v>
      </c>
      <c r="B275" s="244" t="s">
        <v>540</v>
      </c>
      <c r="C275" s="244" t="s">
        <v>82</v>
      </c>
      <c r="D275" s="245">
        <v>511</v>
      </c>
      <c r="E275" s="246">
        <f>TRUNC(일위대가목록!E61,0)</f>
        <v>0</v>
      </c>
      <c r="F275" s="246">
        <f t="shared" si="44"/>
        <v>0</v>
      </c>
      <c r="G275" s="246">
        <f>TRUNC(일위대가목록!F61,0)</f>
        <v>0</v>
      </c>
      <c r="H275" s="246">
        <f t="shared" si="45"/>
        <v>0</v>
      </c>
      <c r="I275" s="246">
        <f>TRUNC(일위대가목록!G61,0)</f>
        <v>0</v>
      </c>
      <c r="J275" s="246">
        <f t="shared" si="46"/>
        <v>0</v>
      </c>
      <c r="K275" s="246">
        <f t="shared" si="47"/>
        <v>0</v>
      </c>
      <c r="L275" s="246">
        <f t="shared" si="48"/>
        <v>0</v>
      </c>
      <c r="M275" s="244" t="s">
        <v>541</v>
      </c>
      <c r="N275" s="1" t="s">
        <v>542</v>
      </c>
      <c r="O275" s="1" t="s">
        <v>52</v>
      </c>
      <c r="P275" s="1" t="s">
        <v>52</v>
      </c>
      <c r="Q275" s="1" t="s">
        <v>510</v>
      </c>
      <c r="R275" s="1" t="s">
        <v>63</v>
      </c>
      <c r="S275" s="1" t="s">
        <v>64</v>
      </c>
      <c r="T275" s="1" t="s">
        <v>64</v>
      </c>
      <c r="AR275" s="1" t="s">
        <v>52</v>
      </c>
      <c r="AS275" s="1" t="s">
        <v>52</v>
      </c>
      <c r="AU275" s="1" t="s">
        <v>543</v>
      </c>
      <c r="AV275">
        <v>106</v>
      </c>
    </row>
    <row r="276" spans="1:48" ht="30" customHeight="1">
      <c r="A276" s="244" t="s">
        <v>544</v>
      </c>
      <c r="B276" s="244" t="s">
        <v>545</v>
      </c>
      <c r="C276" s="244" t="s">
        <v>356</v>
      </c>
      <c r="D276" s="245">
        <v>2</v>
      </c>
      <c r="E276" s="246">
        <f>TRUNC(일위대가목록!E62,0)</f>
        <v>0</v>
      </c>
      <c r="F276" s="246">
        <f t="shared" si="44"/>
        <v>0</v>
      </c>
      <c r="G276" s="246">
        <f>TRUNC(일위대가목록!F62,0)</f>
        <v>0</v>
      </c>
      <c r="H276" s="246">
        <f t="shared" si="45"/>
        <v>0</v>
      </c>
      <c r="I276" s="246">
        <f>TRUNC(일위대가목록!G62,0)</f>
        <v>0</v>
      </c>
      <c r="J276" s="246">
        <f t="shared" si="46"/>
        <v>0</v>
      </c>
      <c r="K276" s="246">
        <f t="shared" si="47"/>
        <v>0</v>
      </c>
      <c r="L276" s="246">
        <f t="shared" si="48"/>
        <v>0</v>
      </c>
      <c r="M276" s="244" t="s">
        <v>546</v>
      </c>
      <c r="N276" s="1" t="s">
        <v>547</v>
      </c>
      <c r="O276" s="1" t="s">
        <v>52</v>
      </c>
      <c r="P276" s="1" t="s">
        <v>52</v>
      </c>
      <c r="Q276" s="1" t="s">
        <v>510</v>
      </c>
      <c r="R276" s="1" t="s">
        <v>63</v>
      </c>
      <c r="S276" s="1" t="s">
        <v>64</v>
      </c>
      <c r="T276" s="1" t="s">
        <v>64</v>
      </c>
      <c r="AR276" s="1" t="s">
        <v>52</v>
      </c>
      <c r="AS276" s="1" t="s">
        <v>52</v>
      </c>
      <c r="AU276" s="1" t="s">
        <v>548</v>
      </c>
      <c r="AV276">
        <v>107</v>
      </c>
    </row>
    <row r="277" spans="1:48" ht="30" customHeight="1">
      <c r="A277" s="244" t="s">
        <v>549</v>
      </c>
      <c r="B277" s="244" t="s">
        <v>52</v>
      </c>
      <c r="C277" s="244" t="s">
        <v>76</v>
      </c>
      <c r="D277" s="245">
        <v>124</v>
      </c>
      <c r="E277" s="246">
        <f>TRUNC(일위대가목록!E142,0)</f>
        <v>0</v>
      </c>
      <c r="F277" s="246">
        <f t="shared" si="44"/>
        <v>0</v>
      </c>
      <c r="G277" s="246">
        <f>TRUNC(일위대가목록!F142,0)</f>
        <v>0</v>
      </c>
      <c r="H277" s="246">
        <f t="shared" si="45"/>
        <v>0</v>
      </c>
      <c r="I277" s="246">
        <f>TRUNC(일위대가목록!G142,0)</f>
        <v>0</v>
      </c>
      <c r="J277" s="246">
        <f t="shared" si="46"/>
        <v>0</v>
      </c>
      <c r="K277" s="246">
        <f t="shared" si="47"/>
        <v>0</v>
      </c>
      <c r="L277" s="246">
        <f t="shared" si="48"/>
        <v>0</v>
      </c>
      <c r="M277" s="244" t="s">
        <v>550</v>
      </c>
      <c r="N277" s="1" t="s">
        <v>551</v>
      </c>
      <c r="O277" s="1" t="s">
        <v>52</v>
      </c>
      <c r="P277" s="1" t="s">
        <v>52</v>
      </c>
      <c r="Q277" s="1" t="s">
        <v>510</v>
      </c>
      <c r="R277" s="1" t="s">
        <v>63</v>
      </c>
      <c r="S277" s="1" t="s">
        <v>64</v>
      </c>
      <c r="T277" s="1" t="s">
        <v>64</v>
      </c>
      <c r="AR277" s="1" t="s">
        <v>52</v>
      </c>
      <c r="AS277" s="1" t="s">
        <v>52</v>
      </c>
      <c r="AU277" s="1" t="s">
        <v>552</v>
      </c>
      <c r="AV277">
        <v>108</v>
      </c>
    </row>
    <row r="278" spans="1:48" ht="30" customHeight="1">
      <c r="A278" s="244" t="s">
        <v>553</v>
      </c>
      <c r="B278" s="244" t="s">
        <v>554</v>
      </c>
      <c r="C278" s="244" t="s">
        <v>555</v>
      </c>
      <c r="D278" s="245">
        <v>1</v>
      </c>
      <c r="E278" s="246">
        <f>TRUNC(일위대가목록!E35,0)</f>
        <v>0</v>
      </c>
      <c r="F278" s="246">
        <f t="shared" si="44"/>
        <v>0</v>
      </c>
      <c r="G278" s="246">
        <f>TRUNC(일위대가목록!F35,0)</f>
        <v>0</v>
      </c>
      <c r="H278" s="246">
        <f t="shared" si="45"/>
        <v>0</v>
      </c>
      <c r="I278" s="246">
        <f>TRUNC(일위대가목록!G35,0)</f>
        <v>0</v>
      </c>
      <c r="J278" s="246">
        <f t="shared" si="46"/>
        <v>0</v>
      </c>
      <c r="K278" s="246">
        <f t="shared" si="47"/>
        <v>0</v>
      </c>
      <c r="L278" s="246">
        <f t="shared" si="48"/>
        <v>0</v>
      </c>
      <c r="M278" s="244" t="s">
        <v>556</v>
      </c>
      <c r="N278" s="1" t="s">
        <v>557</v>
      </c>
      <c r="O278" s="1" t="s">
        <v>52</v>
      </c>
      <c r="P278" s="1" t="s">
        <v>52</v>
      </c>
      <c r="Q278" s="1" t="s">
        <v>510</v>
      </c>
      <c r="R278" s="1" t="s">
        <v>63</v>
      </c>
      <c r="S278" s="1" t="s">
        <v>64</v>
      </c>
      <c r="T278" s="1" t="s">
        <v>64</v>
      </c>
      <c r="AR278" s="1" t="s">
        <v>52</v>
      </c>
      <c r="AS278" s="1" t="s">
        <v>52</v>
      </c>
      <c r="AU278" s="1" t="s">
        <v>558</v>
      </c>
      <c r="AV278">
        <v>197</v>
      </c>
    </row>
    <row r="279" spans="1:48" ht="30" customHeight="1">
      <c r="A279" s="245"/>
      <c r="B279" s="245"/>
      <c r="C279" s="245"/>
      <c r="D279" s="245"/>
      <c r="E279" s="246"/>
      <c r="F279" s="246"/>
      <c r="G279" s="246"/>
      <c r="H279" s="246"/>
      <c r="I279" s="246"/>
      <c r="J279" s="246"/>
      <c r="K279" s="246"/>
      <c r="L279" s="246"/>
      <c r="M279" s="245"/>
      <c r="Q279" s="1" t="s">
        <v>510</v>
      </c>
    </row>
    <row r="280" spans="1:48" ht="30" customHeight="1">
      <c r="A280" s="245"/>
      <c r="B280" s="245"/>
      <c r="C280" s="245"/>
      <c r="D280" s="245"/>
      <c r="E280" s="246"/>
      <c r="F280" s="246"/>
      <c r="G280" s="246"/>
      <c r="H280" s="246"/>
      <c r="I280" s="246"/>
      <c r="J280" s="246"/>
      <c r="K280" s="246"/>
      <c r="L280" s="246"/>
      <c r="M280" s="245"/>
      <c r="Q280" s="1" t="s">
        <v>510</v>
      </c>
    </row>
    <row r="281" spans="1:48" ht="30" customHeight="1">
      <c r="A281" s="245"/>
      <c r="B281" s="245"/>
      <c r="C281" s="245"/>
      <c r="D281" s="245"/>
      <c r="E281" s="246"/>
      <c r="F281" s="246"/>
      <c r="G281" s="246"/>
      <c r="H281" s="246"/>
      <c r="I281" s="246"/>
      <c r="J281" s="246"/>
      <c r="K281" s="246"/>
      <c r="L281" s="246"/>
      <c r="M281" s="245"/>
      <c r="Q281" s="1" t="s">
        <v>510</v>
      </c>
    </row>
    <row r="282" spans="1:48" ht="30" customHeight="1">
      <c r="A282" s="245"/>
      <c r="B282" s="245"/>
      <c r="C282" s="245"/>
      <c r="D282" s="245"/>
      <c r="E282" s="246"/>
      <c r="F282" s="246"/>
      <c r="G282" s="246"/>
      <c r="H282" s="246"/>
      <c r="I282" s="246"/>
      <c r="J282" s="246"/>
      <c r="K282" s="246"/>
      <c r="L282" s="246"/>
      <c r="M282" s="245"/>
      <c r="Q282" s="1" t="s">
        <v>510</v>
      </c>
    </row>
    <row r="283" spans="1:48" ht="30" customHeight="1">
      <c r="A283" s="245"/>
      <c r="B283" s="245"/>
      <c r="C283" s="245"/>
      <c r="D283" s="245"/>
      <c r="E283" s="246"/>
      <c r="F283" s="246"/>
      <c r="G283" s="246"/>
      <c r="H283" s="246"/>
      <c r="I283" s="246"/>
      <c r="J283" s="246"/>
      <c r="K283" s="246"/>
      <c r="L283" s="246"/>
      <c r="M283" s="245"/>
      <c r="Q283" s="1" t="s">
        <v>510</v>
      </c>
    </row>
    <row r="284" spans="1:48" ht="30" customHeight="1">
      <c r="A284" s="245"/>
      <c r="B284" s="245"/>
      <c r="C284" s="245"/>
      <c r="D284" s="245"/>
      <c r="E284" s="246"/>
      <c r="F284" s="246"/>
      <c r="G284" s="246"/>
      <c r="H284" s="246"/>
      <c r="I284" s="246"/>
      <c r="J284" s="246"/>
      <c r="K284" s="246"/>
      <c r="L284" s="246"/>
      <c r="M284" s="245"/>
      <c r="Q284" s="1" t="s">
        <v>510</v>
      </c>
    </row>
    <row r="285" spans="1:48" ht="30" customHeight="1">
      <c r="A285" s="245"/>
      <c r="B285" s="245"/>
      <c r="C285" s="245"/>
      <c r="D285" s="245"/>
      <c r="E285" s="246"/>
      <c r="F285" s="246"/>
      <c r="G285" s="246"/>
      <c r="H285" s="246"/>
      <c r="I285" s="246"/>
      <c r="J285" s="246"/>
      <c r="K285" s="246"/>
      <c r="L285" s="246"/>
      <c r="M285" s="245"/>
      <c r="Q285" s="1" t="s">
        <v>510</v>
      </c>
    </row>
    <row r="286" spans="1:48" ht="30" customHeight="1">
      <c r="A286" s="245"/>
      <c r="B286" s="245"/>
      <c r="C286" s="245"/>
      <c r="D286" s="245"/>
      <c r="E286" s="246"/>
      <c r="F286" s="246"/>
      <c r="G286" s="246"/>
      <c r="H286" s="246"/>
      <c r="I286" s="246"/>
      <c r="J286" s="246"/>
      <c r="K286" s="246"/>
      <c r="L286" s="246"/>
      <c r="M286" s="245"/>
      <c r="Q286" s="1" t="s">
        <v>510</v>
      </c>
    </row>
    <row r="287" spans="1:48" ht="30" customHeight="1">
      <c r="A287" s="245"/>
      <c r="B287" s="245"/>
      <c r="C287" s="245"/>
      <c r="D287" s="245"/>
      <c r="E287" s="246"/>
      <c r="F287" s="246"/>
      <c r="G287" s="246"/>
      <c r="H287" s="246"/>
      <c r="I287" s="246"/>
      <c r="J287" s="246"/>
      <c r="K287" s="246"/>
      <c r="L287" s="246"/>
      <c r="M287" s="245"/>
      <c r="Q287" s="1" t="s">
        <v>510</v>
      </c>
    </row>
    <row r="288" spans="1:48" ht="30" customHeight="1">
      <c r="A288" s="245"/>
      <c r="B288" s="245"/>
      <c r="C288" s="245"/>
      <c r="D288" s="245"/>
      <c r="E288" s="246"/>
      <c r="F288" s="246"/>
      <c r="G288" s="246"/>
      <c r="H288" s="246"/>
      <c r="I288" s="246"/>
      <c r="J288" s="246"/>
      <c r="K288" s="246"/>
      <c r="L288" s="246"/>
      <c r="M288" s="245"/>
      <c r="Q288" s="1" t="s">
        <v>510</v>
      </c>
    </row>
    <row r="289" spans="1:48" ht="30" customHeight="1">
      <c r="A289" s="245"/>
      <c r="B289" s="245"/>
      <c r="C289" s="245"/>
      <c r="D289" s="245"/>
      <c r="E289" s="246"/>
      <c r="F289" s="246"/>
      <c r="G289" s="246"/>
      <c r="H289" s="246"/>
      <c r="I289" s="246"/>
      <c r="J289" s="246"/>
      <c r="K289" s="246"/>
      <c r="L289" s="246"/>
      <c r="M289" s="245"/>
      <c r="Q289" s="1" t="s">
        <v>510</v>
      </c>
    </row>
    <row r="290" spans="1:48" ht="30" customHeight="1">
      <c r="A290" s="245"/>
      <c r="B290" s="245"/>
      <c r="C290" s="245"/>
      <c r="D290" s="245"/>
      <c r="E290" s="246"/>
      <c r="F290" s="246"/>
      <c r="G290" s="246"/>
      <c r="H290" s="246"/>
      <c r="I290" s="246"/>
      <c r="J290" s="246"/>
      <c r="K290" s="246"/>
      <c r="L290" s="246"/>
      <c r="M290" s="245"/>
      <c r="Q290" s="1" t="s">
        <v>510</v>
      </c>
    </row>
    <row r="291" spans="1:48" ht="30" customHeight="1">
      <c r="A291" s="244" t="s">
        <v>70</v>
      </c>
      <c r="B291" s="245"/>
      <c r="C291" s="245"/>
      <c r="D291" s="245"/>
      <c r="E291" s="246"/>
      <c r="F291" s="246">
        <f>SUMIF(Q269:Q290,"010112",F269:F290)</f>
        <v>0</v>
      </c>
      <c r="G291" s="246"/>
      <c r="H291" s="246">
        <f>SUMIF(Q269:Q290,"010112",H269:H290)</f>
        <v>0</v>
      </c>
      <c r="I291" s="246"/>
      <c r="J291" s="246">
        <f>SUMIF(Q269:Q290,"010112",J269:J290)</f>
        <v>0</v>
      </c>
      <c r="K291" s="246"/>
      <c r="L291" s="246">
        <f>SUMIF(Q269:Q290,"010112",L269:L290)</f>
        <v>0</v>
      </c>
      <c r="M291" s="245"/>
      <c r="N291" t="s">
        <v>71</v>
      </c>
    </row>
    <row r="292" spans="1:48" ht="30" customHeight="1">
      <c r="A292" s="244" t="s">
        <v>559</v>
      </c>
      <c r="B292" s="244" t="s">
        <v>52</v>
      </c>
      <c r="C292" s="245"/>
      <c r="D292" s="245"/>
      <c r="E292" s="246"/>
      <c r="F292" s="246"/>
      <c r="G292" s="246"/>
      <c r="H292" s="246"/>
      <c r="I292" s="246"/>
      <c r="J292" s="246"/>
      <c r="K292" s="246"/>
      <c r="L292" s="246"/>
      <c r="M292" s="245"/>
      <c r="Q292" s="1" t="s">
        <v>560</v>
      </c>
    </row>
    <row r="293" spans="1:48" ht="30" customHeight="1">
      <c r="A293" s="244" t="s">
        <v>561</v>
      </c>
      <c r="B293" s="244" t="s">
        <v>562</v>
      </c>
      <c r="C293" s="244" t="s">
        <v>356</v>
      </c>
      <c r="D293" s="245">
        <v>1</v>
      </c>
      <c r="E293" s="246">
        <f>TRUNC(일위대가목록!E126,0)</f>
        <v>0</v>
      </c>
      <c r="F293" s="246">
        <f t="shared" ref="F293:F319" si="49">TRUNC(E293*D293, 0)</f>
        <v>0</v>
      </c>
      <c r="G293" s="246">
        <f>TRUNC(일위대가목록!F126,0)</f>
        <v>0</v>
      </c>
      <c r="H293" s="246">
        <f t="shared" ref="H293:H319" si="50">TRUNC(G293*D293, 0)</f>
        <v>0</v>
      </c>
      <c r="I293" s="246">
        <f>TRUNC(일위대가목록!G126,0)</f>
        <v>0</v>
      </c>
      <c r="J293" s="246">
        <f t="shared" ref="J293:J319" si="51">TRUNC(I293*D293, 0)</f>
        <v>0</v>
      </c>
      <c r="K293" s="246">
        <f t="shared" ref="K293:K319" si="52">TRUNC(E293+G293+I293, 0)</f>
        <v>0</v>
      </c>
      <c r="L293" s="246">
        <f t="shared" ref="L293:L319" si="53">TRUNC(F293+H293+J293, 0)</f>
        <v>0</v>
      </c>
      <c r="M293" s="244" t="s">
        <v>563</v>
      </c>
      <c r="N293" s="1" t="s">
        <v>564</v>
      </c>
      <c r="O293" s="1" t="s">
        <v>52</v>
      </c>
      <c r="P293" s="1" t="s">
        <v>52</v>
      </c>
      <c r="Q293" s="1" t="s">
        <v>560</v>
      </c>
      <c r="R293" s="1" t="s">
        <v>63</v>
      </c>
      <c r="S293" s="1" t="s">
        <v>64</v>
      </c>
      <c r="T293" s="1" t="s">
        <v>64</v>
      </c>
      <c r="AR293" s="1" t="s">
        <v>52</v>
      </c>
      <c r="AS293" s="1" t="s">
        <v>52</v>
      </c>
      <c r="AU293" s="1" t="s">
        <v>565</v>
      </c>
      <c r="AV293">
        <v>118</v>
      </c>
    </row>
    <row r="294" spans="1:48" ht="30" customHeight="1">
      <c r="A294" s="244" t="s">
        <v>566</v>
      </c>
      <c r="B294" s="244" t="s">
        <v>567</v>
      </c>
      <c r="C294" s="244" t="s">
        <v>356</v>
      </c>
      <c r="D294" s="245">
        <v>1</v>
      </c>
      <c r="E294" s="246">
        <f>TRUNC(일위대가목록!E127,0)</f>
        <v>0</v>
      </c>
      <c r="F294" s="246">
        <f t="shared" si="49"/>
        <v>0</v>
      </c>
      <c r="G294" s="246">
        <f>TRUNC(일위대가목록!F127,0)</f>
        <v>0</v>
      </c>
      <c r="H294" s="246">
        <f t="shared" si="50"/>
        <v>0</v>
      </c>
      <c r="I294" s="246">
        <f>TRUNC(일위대가목록!G127,0)</f>
        <v>0</v>
      </c>
      <c r="J294" s="246">
        <f t="shared" si="51"/>
        <v>0</v>
      </c>
      <c r="K294" s="246">
        <f t="shared" si="52"/>
        <v>0</v>
      </c>
      <c r="L294" s="246">
        <f t="shared" si="53"/>
        <v>0</v>
      </c>
      <c r="M294" s="244" t="s">
        <v>568</v>
      </c>
      <c r="N294" s="1" t="s">
        <v>569</v>
      </c>
      <c r="O294" s="1" t="s">
        <v>52</v>
      </c>
      <c r="P294" s="1" t="s">
        <v>52</v>
      </c>
      <c r="Q294" s="1" t="s">
        <v>560</v>
      </c>
      <c r="R294" s="1" t="s">
        <v>63</v>
      </c>
      <c r="S294" s="1" t="s">
        <v>64</v>
      </c>
      <c r="T294" s="1" t="s">
        <v>64</v>
      </c>
      <c r="AR294" s="1" t="s">
        <v>52</v>
      </c>
      <c r="AS294" s="1" t="s">
        <v>52</v>
      </c>
      <c r="AU294" s="1" t="s">
        <v>570</v>
      </c>
      <c r="AV294">
        <v>119</v>
      </c>
    </row>
    <row r="295" spans="1:48" ht="30" customHeight="1">
      <c r="A295" s="244" t="s">
        <v>571</v>
      </c>
      <c r="B295" s="244" t="s">
        <v>572</v>
      </c>
      <c r="C295" s="244" t="s">
        <v>356</v>
      </c>
      <c r="D295" s="245">
        <v>1</v>
      </c>
      <c r="E295" s="246">
        <f>TRUNC(일위대가목록!E129,0)</f>
        <v>0</v>
      </c>
      <c r="F295" s="246">
        <f t="shared" si="49"/>
        <v>0</v>
      </c>
      <c r="G295" s="246">
        <f>TRUNC(일위대가목록!F129,0)</f>
        <v>0</v>
      </c>
      <c r="H295" s="246">
        <f t="shared" si="50"/>
        <v>0</v>
      </c>
      <c r="I295" s="246">
        <f>TRUNC(일위대가목록!G129,0)</f>
        <v>0</v>
      </c>
      <c r="J295" s="246">
        <f t="shared" si="51"/>
        <v>0</v>
      </c>
      <c r="K295" s="246">
        <f t="shared" si="52"/>
        <v>0</v>
      </c>
      <c r="L295" s="246">
        <f t="shared" si="53"/>
        <v>0</v>
      </c>
      <c r="M295" s="244" t="s">
        <v>573</v>
      </c>
      <c r="N295" s="1" t="s">
        <v>574</v>
      </c>
      <c r="O295" s="1" t="s">
        <v>52</v>
      </c>
      <c r="P295" s="1" t="s">
        <v>52</v>
      </c>
      <c r="Q295" s="1" t="s">
        <v>560</v>
      </c>
      <c r="R295" s="1" t="s">
        <v>63</v>
      </c>
      <c r="S295" s="1" t="s">
        <v>64</v>
      </c>
      <c r="T295" s="1" t="s">
        <v>64</v>
      </c>
      <c r="AR295" s="1" t="s">
        <v>52</v>
      </c>
      <c r="AS295" s="1" t="s">
        <v>52</v>
      </c>
      <c r="AU295" s="1" t="s">
        <v>575</v>
      </c>
      <c r="AV295">
        <v>121</v>
      </c>
    </row>
    <row r="296" spans="1:48" ht="30" customHeight="1">
      <c r="A296" s="244" t="s">
        <v>576</v>
      </c>
      <c r="B296" s="244" t="s">
        <v>577</v>
      </c>
      <c r="C296" s="244" t="s">
        <v>356</v>
      </c>
      <c r="D296" s="245">
        <v>1</v>
      </c>
      <c r="E296" s="246">
        <f>TRUNC(일위대가목록!E130,0)</f>
        <v>0</v>
      </c>
      <c r="F296" s="246">
        <f t="shared" si="49"/>
        <v>0</v>
      </c>
      <c r="G296" s="246">
        <f>TRUNC(일위대가목록!F130,0)</f>
        <v>0</v>
      </c>
      <c r="H296" s="246">
        <f t="shared" si="50"/>
        <v>0</v>
      </c>
      <c r="I296" s="246">
        <f>TRUNC(일위대가목록!G130,0)</f>
        <v>0</v>
      </c>
      <c r="J296" s="246">
        <f t="shared" si="51"/>
        <v>0</v>
      </c>
      <c r="K296" s="246">
        <f t="shared" si="52"/>
        <v>0</v>
      </c>
      <c r="L296" s="246">
        <f t="shared" si="53"/>
        <v>0</v>
      </c>
      <c r="M296" s="244" t="s">
        <v>578</v>
      </c>
      <c r="N296" s="1" t="s">
        <v>579</v>
      </c>
      <c r="O296" s="1" t="s">
        <v>52</v>
      </c>
      <c r="P296" s="1" t="s">
        <v>52</v>
      </c>
      <c r="Q296" s="1" t="s">
        <v>560</v>
      </c>
      <c r="R296" s="1" t="s">
        <v>63</v>
      </c>
      <c r="S296" s="1" t="s">
        <v>64</v>
      </c>
      <c r="T296" s="1" t="s">
        <v>64</v>
      </c>
      <c r="AR296" s="1" t="s">
        <v>52</v>
      </c>
      <c r="AS296" s="1" t="s">
        <v>52</v>
      </c>
      <c r="AU296" s="1" t="s">
        <v>580</v>
      </c>
      <c r="AV296">
        <v>122</v>
      </c>
    </row>
    <row r="297" spans="1:48" ht="30" customHeight="1">
      <c r="A297" s="244" t="s">
        <v>581</v>
      </c>
      <c r="B297" s="244" t="s">
        <v>582</v>
      </c>
      <c r="C297" s="244" t="s">
        <v>356</v>
      </c>
      <c r="D297" s="245">
        <v>1</v>
      </c>
      <c r="E297" s="246">
        <f>TRUNC(일위대가목록!E131,0)</f>
        <v>0</v>
      </c>
      <c r="F297" s="246">
        <f t="shared" si="49"/>
        <v>0</v>
      </c>
      <c r="G297" s="246">
        <f>TRUNC(일위대가목록!F131,0)</f>
        <v>0</v>
      </c>
      <c r="H297" s="246">
        <f t="shared" si="50"/>
        <v>0</v>
      </c>
      <c r="I297" s="246">
        <f>TRUNC(일위대가목록!G131,0)</f>
        <v>0</v>
      </c>
      <c r="J297" s="246">
        <f t="shared" si="51"/>
        <v>0</v>
      </c>
      <c r="K297" s="246">
        <f t="shared" si="52"/>
        <v>0</v>
      </c>
      <c r="L297" s="246">
        <f t="shared" si="53"/>
        <v>0</v>
      </c>
      <c r="M297" s="244" t="s">
        <v>583</v>
      </c>
      <c r="N297" s="1" t="s">
        <v>584</v>
      </c>
      <c r="O297" s="1" t="s">
        <v>52</v>
      </c>
      <c r="P297" s="1" t="s">
        <v>52</v>
      </c>
      <c r="Q297" s="1" t="s">
        <v>560</v>
      </c>
      <c r="R297" s="1" t="s">
        <v>63</v>
      </c>
      <c r="S297" s="1" t="s">
        <v>64</v>
      </c>
      <c r="T297" s="1" t="s">
        <v>64</v>
      </c>
      <c r="AR297" s="1" t="s">
        <v>52</v>
      </c>
      <c r="AS297" s="1" t="s">
        <v>52</v>
      </c>
      <c r="AU297" s="1" t="s">
        <v>585</v>
      </c>
      <c r="AV297">
        <v>123</v>
      </c>
    </row>
    <row r="298" spans="1:48" ht="30" customHeight="1">
      <c r="A298" s="244" t="s">
        <v>586</v>
      </c>
      <c r="B298" s="244" t="s">
        <v>587</v>
      </c>
      <c r="C298" s="244" t="s">
        <v>356</v>
      </c>
      <c r="D298" s="245">
        <v>1</v>
      </c>
      <c r="E298" s="246">
        <f>TRUNC(일위대가목록!E134,0)</f>
        <v>0</v>
      </c>
      <c r="F298" s="246">
        <f t="shared" si="49"/>
        <v>0</v>
      </c>
      <c r="G298" s="246">
        <f>TRUNC(일위대가목록!F134,0)</f>
        <v>0</v>
      </c>
      <c r="H298" s="246">
        <f t="shared" si="50"/>
        <v>0</v>
      </c>
      <c r="I298" s="246">
        <f>TRUNC(일위대가목록!G134,0)</f>
        <v>0</v>
      </c>
      <c r="J298" s="246">
        <f t="shared" si="51"/>
        <v>0</v>
      </c>
      <c r="K298" s="246">
        <f t="shared" si="52"/>
        <v>0</v>
      </c>
      <c r="L298" s="246">
        <f t="shared" si="53"/>
        <v>0</v>
      </c>
      <c r="M298" s="244" t="s">
        <v>588</v>
      </c>
      <c r="N298" s="1" t="s">
        <v>589</v>
      </c>
      <c r="O298" s="1" t="s">
        <v>52</v>
      </c>
      <c r="P298" s="1" t="s">
        <v>52</v>
      </c>
      <c r="Q298" s="1" t="s">
        <v>560</v>
      </c>
      <c r="R298" s="1" t="s">
        <v>63</v>
      </c>
      <c r="S298" s="1" t="s">
        <v>64</v>
      </c>
      <c r="T298" s="1" t="s">
        <v>64</v>
      </c>
      <c r="AR298" s="1" t="s">
        <v>52</v>
      </c>
      <c r="AS298" s="1" t="s">
        <v>52</v>
      </c>
      <c r="AU298" s="1" t="s">
        <v>590</v>
      </c>
      <c r="AV298">
        <v>126</v>
      </c>
    </row>
    <row r="299" spans="1:48" ht="30" customHeight="1">
      <c r="A299" s="244" t="s">
        <v>591</v>
      </c>
      <c r="B299" s="244" t="s">
        <v>587</v>
      </c>
      <c r="C299" s="244" t="s">
        <v>356</v>
      </c>
      <c r="D299" s="245">
        <v>1</v>
      </c>
      <c r="E299" s="246">
        <f>TRUNC(일위대가목록!E135,0)</f>
        <v>0</v>
      </c>
      <c r="F299" s="246">
        <f t="shared" si="49"/>
        <v>0</v>
      </c>
      <c r="G299" s="246">
        <f>TRUNC(일위대가목록!F135,0)</f>
        <v>0</v>
      </c>
      <c r="H299" s="246">
        <f t="shared" si="50"/>
        <v>0</v>
      </c>
      <c r="I299" s="246">
        <f>TRUNC(일위대가목록!G135,0)</f>
        <v>0</v>
      </c>
      <c r="J299" s="246">
        <f t="shared" si="51"/>
        <v>0</v>
      </c>
      <c r="K299" s="246">
        <f t="shared" si="52"/>
        <v>0</v>
      </c>
      <c r="L299" s="246">
        <f t="shared" si="53"/>
        <v>0</v>
      </c>
      <c r="M299" s="244" t="s">
        <v>592</v>
      </c>
      <c r="N299" s="1" t="s">
        <v>593</v>
      </c>
      <c r="O299" s="1" t="s">
        <v>52</v>
      </c>
      <c r="P299" s="1" t="s">
        <v>52</v>
      </c>
      <c r="Q299" s="1" t="s">
        <v>560</v>
      </c>
      <c r="R299" s="1" t="s">
        <v>63</v>
      </c>
      <c r="S299" s="1" t="s">
        <v>64</v>
      </c>
      <c r="T299" s="1" t="s">
        <v>64</v>
      </c>
      <c r="AR299" s="1" t="s">
        <v>52</v>
      </c>
      <c r="AS299" s="1" t="s">
        <v>52</v>
      </c>
      <c r="AU299" s="1" t="s">
        <v>594</v>
      </c>
      <c r="AV299">
        <v>127</v>
      </c>
    </row>
    <row r="300" spans="1:48" ht="30" customHeight="1">
      <c r="A300" s="244" t="s">
        <v>595</v>
      </c>
      <c r="B300" s="244" t="s">
        <v>596</v>
      </c>
      <c r="C300" s="244" t="s">
        <v>356</v>
      </c>
      <c r="D300" s="245">
        <v>1</v>
      </c>
      <c r="E300" s="246">
        <f>TRUNC(일위대가목록!E136,0)</f>
        <v>0</v>
      </c>
      <c r="F300" s="246">
        <f t="shared" si="49"/>
        <v>0</v>
      </c>
      <c r="G300" s="246">
        <f>TRUNC(일위대가목록!F136,0)</f>
        <v>0</v>
      </c>
      <c r="H300" s="246">
        <f t="shared" si="50"/>
        <v>0</v>
      </c>
      <c r="I300" s="246">
        <f>TRUNC(일위대가목록!G136,0)</f>
        <v>0</v>
      </c>
      <c r="J300" s="246">
        <f t="shared" si="51"/>
        <v>0</v>
      </c>
      <c r="K300" s="246">
        <f t="shared" si="52"/>
        <v>0</v>
      </c>
      <c r="L300" s="246">
        <f t="shared" si="53"/>
        <v>0</v>
      </c>
      <c r="M300" s="244" t="s">
        <v>597</v>
      </c>
      <c r="N300" s="1" t="s">
        <v>598</v>
      </c>
      <c r="O300" s="1" t="s">
        <v>52</v>
      </c>
      <c r="P300" s="1" t="s">
        <v>52</v>
      </c>
      <c r="Q300" s="1" t="s">
        <v>560</v>
      </c>
      <c r="R300" s="1" t="s">
        <v>63</v>
      </c>
      <c r="S300" s="1" t="s">
        <v>64</v>
      </c>
      <c r="T300" s="1" t="s">
        <v>64</v>
      </c>
      <c r="AR300" s="1" t="s">
        <v>52</v>
      </c>
      <c r="AS300" s="1" t="s">
        <v>52</v>
      </c>
      <c r="AU300" s="1" t="s">
        <v>599</v>
      </c>
      <c r="AV300">
        <v>128</v>
      </c>
    </row>
    <row r="301" spans="1:48" ht="30" customHeight="1">
      <c r="A301" s="244" t="s">
        <v>600</v>
      </c>
      <c r="B301" s="244" t="s">
        <v>601</v>
      </c>
      <c r="C301" s="244" t="s">
        <v>356</v>
      </c>
      <c r="D301" s="245">
        <v>1</v>
      </c>
      <c r="E301" s="246">
        <f>TRUNC(일위대가목록!E137,0)</f>
        <v>0</v>
      </c>
      <c r="F301" s="246">
        <f t="shared" si="49"/>
        <v>0</v>
      </c>
      <c r="G301" s="246">
        <f>TRUNC(일위대가목록!F137,0)</f>
        <v>0</v>
      </c>
      <c r="H301" s="246">
        <f t="shared" si="50"/>
        <v>0</v>
      </c>
      <c r="I301" s="246">
        <f>TRUNC(일위대가목록!G137,0)</f>
        <v>0</v>
      </c>
      <c r="J301" s="246">
        <f t="shared" si="51"/>
        <v>0</v>
      </c>
      <c r="K301" s="246">
        <f t="shared" si="52"/>
        <v>0</v>
      </c>
      <c r="L301" s="246">
        <f t="shared" si="53"/>
        <v>0</v>
      </c>
      <c r="M301" s="244" t="s">
        <v>602</v>
      </c>
      <c r="N301" s="1" t="s">
        <v>603</v>
      </c>
      <c r="O301" s="1" t="s">
        <v>52</v>
      </c>
      <c r="P301" s="1" t="s">
        <v>52</v>
      </c>
      <c r="Q301" s="1" t="s">
        <v>560</v>
      </c>
      <c r="R301" s="1" t="s">
        <v>63</v>
      </c>
      <c r="S301" s="1" t="s">
        <v>64</v>
      </c>
      <c r="T301" s="1" t="s">
        <v>64</v>
      </c>
      <c r="AR301" s="1" t="s">
        <v>52</v>
      </c>
      <c r="AS301" s="1" t="s">
        <v>52</v>
      </c>
      <c r="AU301" s="1" t="s">
        <v>604</v>
      </c>
      <c r="AV301">
        <v>129</v>
      </c>
    </row>
    <row r="302" spans="1:48" ht="30" customHeight="1">
      <c r="A302" s="244" t="s">
        <v>605</v>
      </c>
      <c r="B302" s="244" t="s">
        <v>606</v>
      </c>
      <c r="C302" s="244" t="s">
        <v>356</v>
      </c>
      <c r="D302" s="245">
        <v>1</v>
      </c>
      <c r="E302" s="246">
        <f>TRUNC(일위대가목록!E128,0)</f>
        <v>0</v>
      </c>
      <c r="F302" s="246">
        <f t="shared" si="49"/>
        <v>0</v>
      </c>
      <c r="G302" s="246">
        <f>TRUNC(일위대가목록!F128,0)</f>
        <v>0</v>
      </c>
      <c r="H302" s="246">
        <f t="shared" si="50"/>
        <v>0</v>
      </c>
      <c r="I302" s="246">
        <f>TRUNC(일위대가목록!G128,0)</f>
        <v>0</v>
      </c>
      <c r="J302" s="246">
        <f t="shared" si="51"/>
        <v>0</v>
      </c>
      <c r="K302" s="246">
        <f t="shared" si="52"/>
        <v>0</v>
      </c>
      <c r="L302" s="246">
        <f t="shared" si="53"/>
        <v>0</v>
      </c>
      <c r="M302" s="244" t="s">
        <v>607</v>
      </c>
      <c r="N302" s="1" t="s">
        <v>608</v>
      </c>
      <c r="O302" s="1" t="s">
        <v>52</v>
      </c>
      <c r="P302" s="1" t="s">
        <v>52</v>
      </c>
      <c r="Q302" s="1" t="s">
        <v>560</v>
      </c>
      <c r="R302" s="1" t="s">
        <v>63</v>
      </c>
      <c r="S302" s="1" t="s">
        <v>64</v>
      </c>
      <c r="T302" s="1" t="s">
        <v>64</v>
      </c>
      <c r="AR302" s="1" t="s">
        <v>52</v>
      </c>
      <c r="AS302" s="1" t="s">
        <v>52</v>
      </c>
      <c r="AU302" s="1" t="s">
        <v>609</v>
      </c>
      <c r="AV302">
        <v>120</v>
      </c>
    </row>
    <row r="303" spans="1:48" ht="30" customHeight="1">
      <c r="A303" s="244" t="s">
        <v>610</v>
      </c>
      <c r="B303" s="244" t="s">
        <v>611</v>
      </c>
      <c r="C303" s="244" t="s">
        <v>356</v>
      </c>
      <c r="D303" s="245">
        <v>2</v>
      </c>
      <c r="E303" s="246">
        <f>TRUNC(일위대가목록!E138,0)</f>
        <v>0</v>
      </c>
      <c r="F303" s="246">
        <f t="shared" si="49"/>
        <v>0</v>
      </c>
      <c r="G303" s="246">
        <f>TRUNC(일위대가목록!F138,0)</f>
        <v>0</v>
      </c>
      <c r="H303" s="246">
        <f t="shared" si="50"/>
        <v>0</v>
      </c>
      <c r="I303" s="246">
        <f>TRUNC(일위대가목록!G138,0)</f>
        <v>0</v>
      </c>
      <c r="J303" s="246">
        <f t="shared" si="51"/>
        <v>0</v>
      </c>
      <c r="K303" s="246">
        <f t="shared" si="52"/>
        <v>0</v>
      </c>
      <c r="L303" s="246">
        <f t="shared" si="53"/>
        <v>0</v>
      </c>
      <c r="M303" s="244" t="s">
        <v>612</v>
      </c>
      <c r="N303" s="1" t="s">
        <v>613</v>
      </c>
      <c r="O303" s="1" t="s">
        <v>52</v>
      </c>
      <c r="P303" s="1" t="s">
        <v>52</v>
      </c>
      <c r="Q303" s="1" t="s">
        <v>560</v>
      </c>
      <c r="R303" s="1" t="s">
        <v>63</v>
      </c>
      <c r="S303" s="1" t="s">
        <v>64</v>
      </c>
      <c r="T303" s="1" t="s">
        <v>64</v>
      </c>
      <c r="AR303" s="1" t="s">
        <v>52</v>
      </c>
      <c r="AS303" s="1" t="s">
        <v>52</v>
      </c>
      <c r="AU303" s="1" t="s">
        <v>614</v>
      </c>
      <c r="AV303">
        <v>130</v>
      </c>
    </row>
    <row r="304" spans="1:48" ht="30" customHeight="1">
      <c r="A304" s="244" t="s">
        <v>615</v>
      </c>
      <c r="B304" s="244" t="s">
        <v>616</v>
      </c>
      <c r="C304" s="244" t="s">
        <v>356</v>
      </c>
      <c r="D304" s="245">
        <v>1</v>
      </c>
      <c r="E304" s="246">
        <f>TRUNC(일위대가목록!E139,0)</f>
        <v>0</v>
      </c>
      <c r="F304" s="246">
        <f t="shared" si="49"/>
        <v>0</v>
      </c>
      <c r="G304" s="246">
        <f>TRUNC(일위대가목록!F139,0)</f>
        <v>0</v>
      </c>
      <c r="H304" s="246">
        <f t="shared" si="50"/>
        <v>0</v>
      </c>
      <c r="I304" s="246">
        <f>TRUNC(일위대가목록!G139,0)</f>
        <v>0</v>
      </c>
      <c r="J304" s="246">
        <f t="shared" si="51"/>
        <v>0</v>
      </c>
      <c r="K304" s="246">
        <f t="shared" si="52"/>
        <v>0</v>
      </c>
      <c r="L304" s="246">
        <f t="shared" si="53"/>
        <v>0</v>
      </c>
      <c r="M304" s="244" t="s">
        <v>617</v>
      </c>
      <c r="N304" s="1" t="s">
        <v>618</v>
      </c>
      <c r="O304" s="1" t="s">
        <v>52</v>
      </c>
      <c r="P304" s="1" t="s">
        <v>52</v>
      </c>
      <c r="Q304" s="1" t="s">
        <v>560</v>
      </c>
      <c r="R304" s="1" t="s">
        <v>63</v>
      </c>
      <c r="S304" s="1" t="s">
        <v>64</v>
      </c>
      <c r="T304" s="1" t="s">
        <v>64</v>
      </c>
      <c r="AR304" s="1" t="s">
        <v>52</v>
      </c>
      <c r="AS304" s="1" t="s">
        <v>52</v>
      </c>
      <c r="AU304" s="1" t="s">
        <v>619</v>
      </c>
      <c r="AV304">
        <v>199</v>
      </c>
    </row>
    <row r="305" spans="1:48" ht="30" customHeight="1">
      <c r="A305" s="244" t="s">
        <v>620</v>
      </c>
      <c r="B305" s="244" t="s">
        <v>621</v>
      </c>
      <c r="C305" s="244" t="s">
        <v>356</v>
      </c>
      <c r="D305" s="245">
        <v>1</v>
      </c>
      <c r="E305" s="246">
        <f>TRUNC(일위대가목록!E132,0)</f>
        <v>0</v>
      </c>
      <c r="F305" s="246">
        <f t="shared" si="49"/>
        <v>0</v>
      </c>
      <c r="G305" s="246">
        <f>TRUNC(일위대가목록!F132,0)</f>
        <v>0</v>
      </c>
      <c r="H305" s="246">
        <f t="shared" si="50"/>
        <v>0</v>
      </c>
      <c r="I305" s="246">
        <f>TRUNC(일위대가목록!G132,0)</f>
        <v>0</v>
      </c>
      <c r="J305" s="246">
        <f t="shared" si="51"/>
        <v>0</v>
      </c>
      <c r="K305" s="246">
        <f t="shared" si="52"/>
        <v>0</v>
      </c>
      <c r="L305" s="246">
        <f t="shared" si="53"/>
        <v>0</v>
      </c>
      <c r="M305" s="244" t="s">
        <v>622</v>
      </c>
      <c r="N305" s="1" t="s">
        <v>623</v>
      </c>
      <c r="O305" s="1" t="s">
        <v>52</v>
      </c>
      <c r="P305" s="1" t="s">
        <v>52</v>
      </c>
      <c r="Q305" s="1" t="s">
        <v>560</v>
      </c>
      <c r="R305" s="1" t="s">
        <v>63</v>
      </c>
      <c r="S305" s="1" t="s">
        <v>64</v>
      </c>
      <c r="T305" s="1" t="s">
        <v>64</v>
      </c>
      <c r="AR305" s="1" t="s">
        <v>52</v>
      </c>
      <c r="AS305" s="1" t="s">
        <v>52</v>
      </c>
      <c r="AU305" s="1" t="s">
        <v>624</v>
      </c>
      <c r="AV305">
        <v>124</v>
      </c>
    </row>
    <row r="306" spans="1:48" ht="30" customHeight="1">
      <c r="A306" s="244" t="s">
        <v>625</v>
      </c>
      <c r="B306" s="244" t="s">
        <v>626</v>
      </c>
      <c r="C306" s="244" t="s">
        <v>356</v>
      </c>
      <c r="D306" s="245">
        <v>1</v>
      </c>
      <c r="E306" s="246">
        <f>TRUNC(일위대가목록!E133,0)</f>
        <v>0</v>
      </c>
      <c r="F306" s="246">
        <f t="shared" si="49"/>
        <v>0</v>
      </c>
      <c r="G306" s="246">
        <f>TRUNC(일위대가목록!F133,0)</f>
        <v>0</v>
      </c>
      <c r="H306" s="246">
        <f t="shared" si="50"/>
        <v>0</v>
      </c>
      <c r="I306" s="246">
        <f>TRUNC(일위대가목록!G133,0)</f>
        <v>0</v>
      </c>
      <c r="J306" s="246">
        <f t="shared" si="51"/>
        <v>0</v>
      </c>
      <c r="K306" s="246">
        <f t="shared" si="52"/>
        <v>0</v>
      </c>
      <c r="L306" s="246">
        <f t="shared" si="53"/>
        <v>0</v>
      </c>
      <c r="M306" s="244" t="s">
        <v>627</v>
      </c>
      <c r="N306" s="1" t="s">
        <v>628</v>
      </c>
      <c r="O306" s="1" t="s">
        <v>52</v>
      </c>
      <c r="P306" s="1" t="s">
        <v>52</v>
      </c>
      <c r="Q306" s="1" t="s">
        <v>560</v>
      </c>
      <c r="R306" s="1" t="s">
        <v>63</v>
      </c>
      <c r="S306" s="1" t="s">
        <v>64</v>
      </c>
      <c r="T306" s="1" t="s">
        <v>64</v>
      </c>
      <c r="AR306" s="1" t="s">
        <v>52</v>
      </c>
      <c r="AS306" s="1" t="s">
        <v>52</v>
      </c>
      <c r="AU306" s="1" t="s">
        <v>629</v>
      </c>
      <c r="AV306">
        <v>125</v>
      </c>
    </row>
    <row r="307" spans="1:48" ht="30" customHeight="1">
      <c r="A307" s="244" t="s">
        <v>630</v>
      </c>
      <c r="B307" s="244" t="s">
        <v>631</v>
      </c>
      <c r="C307" s="244" t="s">
        <v>76</v>
      </c>
      <c r="D307" s="245">
        <v>14</v>
      </c>
      <c r="E307" s="246">
        <f>TRUNC(단가대비표!O130,0)</f>
        <v>0</v>
      </c>
      <c r="F307" s="246">
        <f t="shared" si="49"/>
        <v>0</v>
      </c>
      <c r="G307" s="246">
        <f>TRUNC(단가대비표!P130,0)</f>
        <v>0</v>
      </c>
      <c r="H307" s="246">
        <f t="shared" si="50"/>
        <v>0</v>
      </c>
      <c r="I307" s="246">
        <f>TRUNC(단가대비표!V130,0)</f>
        <v>0</v>
      </c>
      <c r="J307" s="246">
        <f t="shared" si="51"/>
        <v>0</v>
      </c>
      <c r="K307" s="246">
        <f t="shared" si="52"/>
        <v>0</v>
      </c>
      <c r="L307" s="246">
        <f t="shared" si="53"/>
        <v>0</v>
      </c>
      <c r="M307" s="244" t="s">
        <v>632</v>
      </c>
      <c r="N307" s="1" t="s">
        <v>633</v>
      </c>
      <c r="O307" s="1" t="s">
        <v>52</v>
      </c>
      <c r="P307" s="1" t="s">
        <v>52</v>
      </c>
      <c r="Q307" s="1" t="s">
        <v>560</v>
      </c>
      <c r="R307" s="1" t="s">
        <v>64</v>
      </c>
      <c r="S307" s="1" t="s">
        <v>64</v>
      </c>
      <c r="T307" s="1" t="s">
        <v>63</v>
      </c>
      <c r="AR307" s="1" t="s">
        <v>52</v>
      </c>
      <c r="AS307" s="1" t="s">
        <v>52</v>
      </c>
      <c r="AU307" s="1" t="s">
        <v>634</v>
      </c>
      <c r="AV307">
        <v>169</v>
      </c>
    </row>
    <row r="308" spans="1:48" ht="30" customHeight="1">
      <c r="A308" s="244" t="s">
        <v>635</v>
      </c>
      <c r="B308" s="244" t="s">
        <v>636</v>
      </c>
      <c r="C308" s="244" t="s">
        <v>637</v>
      </c>
      <c r="D308" s="245">
        <v>6</v>
      </c>
      <c r="E308" s="246">
        <f>TRUNC(단가대비표!O122,0)</f>
        <v>0</v>
      </c>
      <c r="F308" s="246">
        <f t="shared" si="49"/>
        <v>0</v>
      </c>
      <c r="G308" s="246">
        <f>TRUNC(단가대비표!P122,0)</f>
        <v>0</v>
      </c>
      <c r="H308" s="246">
        <f t="shared" si="50"/>
        <v>0</v>
      </c>
      <c r="I308" s="246">
        <f>TRUNC(단가대비표!V122,0)</f>
        <v>0</v>
      </c>
      <c r="J308" s="246">
        <f t="shared" si="51"/>
        <v>0</v>
      </c>
      <c r="K308" s="246">
        <f t="shared" si="52"/>
        <v>0</v>
      </c>
      <c r="L308" s="246">
        <f t="shared" si="53"/>
        <v>0</v>
      </c>
      <c r="M308" s="244" t="s">
        <v>638</v>
      </c>
      <c r="N308" s="1" t="s">
        <v>639</v>
      </c>
      <c r="O308" s="1" t="s">
        <v>52</v>
      </c>
      <c r="P308" s="1" t="s">
        <v>52</v>
      </c>
      <c r="Q308" s="1" t="s">
        <v>560</v>
      </c>
      <c r="R308" s="1" t="s">
        <v>64</v>
      </c>
      <c r="S308" s="1" t="s">
        <v>64</v>
      </c>
      <c r="T308" s="1" t="s">
        <v>63</v>
      </c>
      <c r="AR308" s="1" t="s">
        <v>52</v>
      </c>
      <c r="AS308" s="1" t="s">
        <v>52</v>
      </c>
      <c r="AU308" s="1" t="s">
        <v>640</v>
      </c>
      <c r="AV308">
        <v>110</v>
      </c>
    </row>
    <row r="309" spans="1:48" ht="30" customHeight="1">
      <c r="A309" s="244" t="s">
        <v>635</v>
      </c>
      <c r="B309" s="244" t="s">
        <v>641</v>
      </c>
      <c r="C309" s="244" t="s">
        <v>637</v>
      </c>
      <c r="D309" s="245">
        <v>2</v>
      </c>
      <c r="E309" s="246">
        <f>TRUNC(단가대비표!O123,0)</f>
        <v>0</v>
      </c>
      <c r="F309" s="246">
        <f t="shared" si="49"/>
        <v>0</v>
      </c>
      <c r="G309" s="246">
        <f>TRUNC(단가대비표!P123,0)</f>
        <v>0</v>
      </c>
      <c r="H309" s="246">
        <f t="shared" si="50"/>
        <v>0</v>
      </c>
      <c r="I309" s="246">
        <f>TRUNC(단가대비표!V123,0)</f>
        <v>0</v>
      </c>
      <c r="J309" s="246">
        <f t="shared" si="51"/>
        <v>0</v>
      </c>
      <c r="K309" s="246">
        <f t="shared" si="52"/>
        <v>0</v>
      </c>
      <c r="L309" s="246">
        <f t="shared" si="53"/>
        <v>0</v>
      </c>
      <c r="M309" s="244" t="s">
        <v>642</v>
      </c>
      <c r="N309" s="1" t="s">
        <v>643</v>
      </c>
      <c r="O309" s="1" t="s">
        <v>52</v>
      </c>
      <c r="P309" s="1" t="s">
        <v>52</v>
      </c>
      <c r="Q309" s="1" t="s">
        <v>560</v>
      </c>
      <c r="R309" s="1" t="s">
        <v>64</v>
      </c>
      <c r="S309" s="1" t="s">
        <v>64</v>
      </c>
      <c r="T309" s="1" t="s">
        <v>63</v>
      </c>
      <c r="AR309" s="1" t="s">
        <v>52</v>
      </c>
      <c r="AS309" s="1" t="s">
        <v>52</v>
      </c>
      <c r="AU309" s="1" t="s">
        <v>644</v>
      </c>
      <c r="AV309">
        <v>111</v>
      </c>
    </row>
    <row r="310" spans="1:48" ht="30" customHeight="1">
      <c r="A310" s="244" t="s">
        <v>645</v>
      </c>
      <c r="B310" s="244" t="s">
        <v>646</v>
      </c>
      <c r="C310" s="244" t="s">
        <v>647</v>
      </c>
      <c r="D310" s="245">
        <v>8</v>
      </c>
      <c r="E310" s="246">
        <f>TRUNC(단가대비표!O170,0)</f>
        <v>0</v>
      </c>
      <c r="F310" s="246">
        <f t="shared" si="49"/>
        <v>0</v>
      </c>
      <c r="G310" s="246">
        <f>TRUNC(단가대비표!P170,0)</f>
        <v>0</v>
      </c>
      <c r="H310" s="246">
        <f t="shared" si="50"/>
        <v>0</v>
      </c>
      <c r="I310" s="246">
        <f>TRUNC(단가대비표!V170,0)</f>
        <v>0</v>
      </c>
      <c r="J310" s="246">
        <f t="shared" si="51"/>
        <v>0</v>
      </c>
      <c r="K310" s="246">
        <f t="shared" si="52"/>
        <v>0</v>
      </c>
      <c r="L310" s="246">
        <f t="shared" si="53"/>
        <v>0</v>
      </c>
      <c r="M310" s="244" t="s">
        <v>648</v>
      </c>
      <c r="N310" s="1" t="s">
        <v>649</v>
      </c>
      <c r="O310" s="1" t="s">
        <v>52</v>
      </c>
      <c r="P310" s="1" t="s">
        <v>52</v>
      </c>
      <c r="Q310" s="1" t="s">
        <v>560</v>
      </c>
      <c r="R310" s="1" t="s">
        <v>64</v>
      </c>
      <c r="S310" s="1" t="s">
        <v>64</v>
      </c>
      <c r="T310" s="1" t="s">
        <v>63</v>
      </c>
      <c r="AR310" s="1" t="s">
        <v>52</v>
      </c>
      <c r="AS310" s="1" t="s">
        <v>52</v>
      </c>
      <c r="AU310" s="1" t="s">
        <v>650</v>
      </c>
      <c r="AV310">
        <v>114</v>
      </c>
    </row>
    <row r="311" spans="1:48" ht="30" customHeight="1">
      <c r="A311" s="244" t="s">
        <v>651</v>
      </c>
      <c r="B311" s="244" t="s">
        <v>652</v>
      </c>
      <c r="C311" s="244" t="s">
        <v>60</v>
      </c>
      <c r="D311" s="245">
        <v>8</v>
      </c>
      <c r="E311" s="246">
        <f>TRUNC(일위대가목록!E141,0)</f>
        <v>0</v>
      </c>
      <c r="F311" s="246">
        <f t="shared" si="49"/>
        <v>0</v>
      </c>
      <c r="G311" s="246">
        <f>TRUNC(일위대가목록!F141,0)</f>
        <v>0</v>
      </c>
      <c r="H311" s="246">
        <f t="shared" si="50"/>
        <v>0</v>
      </c>
      <c r="I311" s="246">
        <f>TRUNC(일위대가목록!G141,0)</f>
        <v>0</v>
      </c>
      <c r="J311" s="246">
        <f t="shared" si="51"/>
        <v>0</v>
      </c>
      <c r="K311" s="246">
        <f t="shared" si="52"/>
        <v>0</v>
      </c>
      <c r="L311" s="246">
        <f t="shared" si="53"/>
        <v>0</v>
      </c>
      <c r="M311" s="244" t="s">
        <v>653</v>
      </c>
      <c r="N311" s="1" t="s">
        <v>654</v>
      </c>
      <c r="O311" s="1" t="s">
        <v>52</v>
      </c>
      <c r="P311" s="1" t="s">
        <v>52</v>
      </c>
      <c r="Q311" s="1" t="s">
        <v>560</v>
      </c>
      <c r="R311" s="1" t="s">
        <v>63</v>
      </c>
      <c r="S311" s="1" t="s">
        <v>64</v>
      </c>
      <c r="T311" s="1" t="s">
        <v>64</v>
      </c>
      <c r="AR311" s="1" t="s">
        <v>52</v>
      </c>
      <c r="AS311" s="1" t="s">
        <v>52</v>
      </c>
      <c r="AU311" s="1" t="s">
        <v>655</v>
      </c>
      <c r="AV311">
        <v>132</v>
      </c>
    </row>
    <row r="312" spans="1:48" ht="30" customHeight="1">
      <c r="A312" s="244" t="s">
        <v>656</v>
      </c>
      <c r="B312" s="244" t="s">
        <v>657</v>
      </c>
      <c r="C312" s="244" t="s">
        <v>647</v>
      </c>
      <c r="D312" s="245">
        <v>6</v>
      </c>
      <c r="E312" s="246">
        <f>TRUNC(단가대비표!O176,0)</f>
        <v>0</v>
      </c>
      <c r="F312" s="246">
        <f t="shared" si="49"/>
        <v>0</v>
      </c>
      <c r="G312" s="246">
        <f>TRUNC(단가대비표!P176,0)</f>
        <v>0</v>
      </c>
      <c r="H312" s="246">
        <f t="shared" si="50"/>
        <v>0</v>
      </c>
      <c r="I312" s="246">
        <f>TRUNC(단가대비표!V176,0)</f>
        <v>0</v>
      </c>
      <c r="J312" s="246">
        <f t="shared" si="51"/>
        <v>0</v>
      </c>
      <c r="K312" s="246">
        <f t="shared" si="52"/>
        <v>0</v>
      </c>
      <c r="L312" s="246">
        <f t="shared" si="53"/>
        <v>0</v>
      </c>
      <c r="M312" s="244" t="s">
        <v>658</v>
      </c>
      <c r="N312" s="1" t="s">
        <v>659</v>
      </c>
      <c r="O312" s="1" t="s">
        <v>52</v>
      </c>
      <c r="P312" s="1" t="s">
        <v>52</v>
      </c>
      <c r="Q312" s="1" t="s">
        <v>560</v>
      </c>
      <c r="R312" s="1" t="s">
        <v>64</v>
      </c>
      <c r="S312" s="1" t="s">
        <v>64</v>
      </c>
      <c r="T312" s="1" t="s">
        <v>63</v>
      </c>
      <c r="AR312" s="1" t="s">
        <v>52</v>
      </c>
      <c r="AS312" s="1" t="s">
        <v>52</v>
      </c>
      <c r="AU312" s="1" t="s">
        <v>660</v>
      </c>
      <c r="AV312">
        <v>186</v>
      </c>
    </row>
    <row r="313" spans="1:48" ht="30" customHeight="1">
      <c r="A313" s="244" t="s">
        <v>661</v>
      </c>
      <c r="B313" s="244" t="s">
        <v>652</v>
      </c>
      <c r="C313" s="244" t="s">
        <v>60</v>
      </c>
      <c r="D313" s="245">
        <v>6</v>
      </c>
      <c r="E313" s="246">
        <f>TRUNC(일위대가목록!E140,0)</f>
        <v>0</v>
      </c>
      <c r="F313" s="246">
        <f t="shared" si="49"/>
        <v>0</v>
      </c>
      <c r="G313" s="246">
        <f>TRUNC(일위대가목록!F140,0)</f>
        <v>0</v>
      </c>
      <c r="H313" s="246">
        <f t="shared" si="50"/>
        <v>0</v>
      </c>
      <c r="I313" s="246">
        <f>TRUNC(일위대가목록!G140,0)</f>
        <v>0</v>
      </c>
      <c r="J313" s="246">
        <f t="shared" si="51"/>
        <v>0</v>
      </c>
      <c r="K313" s="246">
        <f t="shared" si="52"/>
        <v>0</v>
      </c>
      <c r="L313" s="246">
        <f t="shared" si="53"/>
        <v>0</v>
      </c>
      <c r="M313" s="244" t="s">
        <v>662</v>
      </c>
      <c r="N313" s="1" t="s">
        <v>663</v>
      </c>
      <c r="O313" s="1" t="s">
        <v>52</v>
      </c>
      <c r="P313" s="1" t="s">
        <v>52</v>
      </c>
      <c r="Q313" s="1" t="s">
        <v>560</v>
      </c>
      <c r="R313" s="1" t="s">
        <v>63</v>
      </c>
      <c r="S313" s="1" t="s">
        <v>64</v>
      </c>
      <c r="T313" s="1" t="s">
        <v>64</v>
      </c>
      <c r="AR313" s="1" t="s">
        <v>52</v>
      </c>
      <c r="AS313" s="1" t="s">
        <v>52</v>
      </c>
      <c r="AU313" s="1" t="s">
        <v>664</v>
      </c>
      <c r="AV313">
        <v>131</v>
      </c>
    </row>
    <row r="314" spans="1:48" ht="30" customHeight="1">
      <c r="A314" s="244" t="s">
        <v>665</v>
      </c>
      <c r="B314" s="244" t="s">
        <v>666</v>
      </c>
      <c r="C314" s="244" t="s">
        <v>223</v>
      </c>
      <c r="D314" s="245">
        <v>18</v>
      </c>
      <c r="E314" s="246">
        <f>TRUNC(단가대비표!O169,0)</f>
        <v>0</v>
      </c>
      <c r="F314" s="246">
        <f t="shared" si="49"/>
        <v>0</v>
      </c>
      <c r="G314" s="246">
        <f>TRUNC(단가대비표!P169,0)</f>
        <v>0</v>
      </c>
      <c r="H314" s="246">
        <f t="shared" si="50"/>
        <v>0</v>
      </c>
      <c r="I314" s="246">
        <f>TRUNC(단가대비표!V169,0)</f>
        <v>0</v>
      </c>
      <c r="J314" s="246">
        <f t="shared" si="51"/>
        <v>0</v>
      </c>
      <c r="K314" s="246">
        <f t="shared" si="52"/>
        <v>0</v>
      </c>
      <c r="L314" s="246">
        <f t="shared" si="53"/>
        <v>0</v>
      </c>
      <c r="M314" s="244" t="s">
        <v>667</v>
      </c>
      <c r="N314" s="1" t="s">
        <v>668</v>
      </c>
      <c r="O314" s="1" t="s">
        <v>52</v>
      </c>
      <c r="P314" s="1" t="s">
        <v>52</v>
      </c>
      <c r="Q314" s="1" t="s">
        <v>560</v>
      </c>
      <c r="R314" s="1" t="s">
        <v>64</v>
      </c>
      <c r="S314" s="1" t="s">
        <v>64</v>
      </c>
      <c r="T314" s="1" t="s">
        <v>63</v>
      </c>
      <c r="AR314" s="1" t="s">
        <v>52</v>
      </c>
      <c r="AS314" s="1" t="s">
        <v>52</v>
      </c>
      <c r="AU314" s="1" t="s">
        <v>669</v>
      </c>
      <c r="AV314">
        <v>185</v>
      </c>
    </row>
    <row r="315" spans="1:48" ht="30" customHeight="1">
      <c r="A315" s="244" t="s">
        <v>670</v>
      </c>
      <c r="B315" s="244" t="s">
        <v>671</v>
      </c>
      <c r="C315" s="244" t="s">
        <v>223</v>
      </c>
      <c r="D315" s="245">
        <v>1</v>
      </c>
      <c r="E315" s="246">
        <f>TRUNC(단가대비표!O171,0)</f>
        <v>0</v>
      </c>
      <c r="F315" s="246">
        <f t="shared" si="49"/>
        <v>0</v>
      </c>
      <c r="G315" s="246">
        <f>TRUNC(단가대비표!P171,0)</f>
        <v>0</v>
      </c>
      <c r="H315" s="246">
        <f t="shared" si="50"/>
        <v>0</v>
      </c>
      <c r="I315" s="246">
        <f>TRUNC(단가대비표!V171,0)</f>
        <v>0</v>
      </c>
      <c r="J315" s="246">
        <f t="shared" si="51"/>
        <v>0</v>
      </c>
      <c r="K315" s="246">
        <f t="shared" si="52"/>
        <v>0</v>
      </c>
      <c r="L315" s="246">
        <f t="shared" si="53"/>
        <v>0</v>
      </c>
      <c r="M315" s="244" t="s">
        <v>672</v>
      </c>
      <c r="N315" s="1" t="s">
        <v>673</v>
      </c>
      <c r="O315" s="1" t="s">
        <v>52</v>
      </c>
      <c r="P315" s="1" t="s">
        <v>52</v>
      </c>
      <c r="Q315" s="1" t="s">
        <v>560</v>
      </c>
      <c r="R315" s="1" t="s">
        <v>64</v>
      </c>
      <c r="S315" s="1" t="s">
        <v>64</v>
      </c>
      <c r="T315" s="1" t="s">
        <v>63</v>
      </c>
      <c r="AR315" s="1" t="s">
        <v>52</v>
      </c>
      <c r="AS315" s="1" t="s">
        <v>52</v>
      </c>
      <c r="AU315" s="1" t="s">
        <v>674</v>
      </c>
      <c r="AV315">
        <v>187</v>
      </c>
    </row>
    <row r="316" spans="1:48" ht="30" customHeight="1">
      <c r="A316" s="244" t="s">
        <v>675</v>
      </c>
      <c r="B316" s="244" t="s">
        <v>676</v>
      </c>
      <c r="C316" s="244" t="s">
        <v>223</v>
      </c>
      <c r="D316" s="245">
        <v>2</v>
      </c>
      <c r="E316" s="246">
        <f>TRUNC(단가대비표!O172,0)</f>
        <v>0</v>
      </c>
      <c r="F316" s="246">
        <f t="shared" si="49"/>
        <v>0</v>
      </c>
      <c r="G316" s="246">
        <f>TRUNC(단가대비표!P172,0)</f>
        <v>0</v>
      </c>
      <c r="H316" s="246">
        <f t="shared" si="50"/>
        <v>0</v>
      </c>
      <c r="I316" s="246">
        <f>TRUNC(단가대비표!V172,0)</f>
        <v>0</v>
      </c>
      <c r="J316" s="246">
        <f t="shared" si="51"/>
        <v>0</v>
      </c>
      <c r="K316" s="246">
        <f t="shared" si="52"/>
        <v>0</v>
      </c>
      <c r="L316" s="246">
        <f t="shared" si="53"/>
        <v>0</v>
      </c>
      <c r="M316" s="244" t="s">
        <v>677</v>
      </c>
      <c r="N316" s="1" t="s">
        <v>678</v>
      </c>
      <c r="O316" s="1" t="s">
        <v>52</v>
      </c>
      <c r="P316" s="1" t="s">
        <v>52</v>
      </c>
      <c r="Q316" s="1" t="s">
        <v>560</v>
      </c>
      <c r="R316" s="1" t="s">
        <v>64</v>
      </c>
      <c r="S316" s="1" t="s">
        <v>64</v>
      </c>
      <c r="T316" s="1" t="s">
        <v>63</v>
      </c>
      <c r="AR316" s="1" t="s">
        <v>52</v>
      </c>
      <c r="AS316" s="1" t="s">
        <v>52</v>
      </c>
      <c r="AU316" s="1" t="s">
        <v>679</v>
      </c>
      <c r="AV316">
        <v>188</v>
      </c>
    </row>
    <row r="317" spans="1:48" ht="30" customHeight="1">
      <c r="A317" s="244" t="s">
        <v>680</v>
      </c>
      <c r="B317" s="244" t="s">
        <v>681</v>
      </c>
      <c r="C317" s="244" t="s">
        <v>223</v>
      </c>
      <c r="D317" s="245">
        <v>1</v>
      </c>
      <c r="E317" s="246">
        <f>TRUNC(단가대비표!O173,0)</f>
        <v>0</v>
      </c>
      <c r="F317" s="246">
        <f t="shared" si="49"/>
        <v>0</v>
      </c>
      <c r="G317" s="246">
        <f>TRUNC(단가대비표!P173,0)</f>
        <v>0</v>
      </c>
      <c r="H317" s="246">
        <f t="shared" si="50"/>
        <v>0</v>
      </c>
      <c r="I317" s="246">
        <f>TRUNC(단가대비표!V173,0)</f>
        <v>0</v>
      </c>
      <c r="J317" s="246">
        <f t="shared" si="51"/>
        <v>0</v>
      </c>
      <c r="K317" s="246">
        <f t="shared" si="52"/>
        <v>0</v>
      </c>
      <c r="L317" s="246">
        <f t="shared" si="53"/>
        <v>0</v>
      </c>
      <c r="M317" s="244" t="s">
        <v>682</v>
      </c>
      <c r="N317" s="1" t="s">
        <v>683</v>
      </c>
      <c r="O317" s="1" t="s">
        <v>52</v>
      </c>
      <c r="P317" s="1" t="s">
        <v>52</v>
      </c>
      <c r="Q317" s="1" t="s">
        <v>560</v>
      </c>
      <c r="R317" s="1" t="s">
        <v>64</v>
      </c>
      <c r="S317" s="1" t="s">
        <v>64</v>
      </c>
      <c r="T317" s="1" t="s">
        <v>63</v>
      </c>
      <c r="AR317" s="1" t="s">
        <v>52</v>
      </c>
      <c r="AS317" s="1" t="s">
        <v>52</v>
      </c>
      <c r="AU317" s="1" t="s">
        <v>684</v>
      </c>
      <c r="AV317">
        <v>189</v>
      </c>
    </row>
    <row r="318" spans="1:48" ht="30" customHeight="1">
      <c r="A318" s="244" t="s">
        <v>685</v>
      </c>
      <c r="B318" s="244" t="s">
        <v>52</v>
      </c>
      <c r="C318" s="244" t="s">
        <v>555</v>
      </c>
      <c r="D318" s="245">
        <v>1</v>
      </c>
      <c r="E318" s="246">
        <f>TRUNC(단가대비표!O174,0)</f>
        <v>0</v>
      </c>
      <c r="F318" s="246">
        <f t="shared" si="49"/>
        <v>0</v>
      </c>
      <c r="G318" s="246">
        <f>TRUNC(단가대비표!P174,0)</f>
        <v>0</v>
      </c>
      <c r="H318" s="246">
        <f t="shared" si="50"/>
        <v>0</v>
      </c>
      <c r="I318" s="246">
        <f>TRUNC(단가대비표!V174,0)</f>
        <v>0</v>
      </c>
      <c r="J318" s="246">
        <f t="shared" si="51"/>
        <v>0</v>
      </c>
      <c r="K318" s="246">
        <f t="shared" si="52"/>
        <v>0</v>
      </c>
      <c r="L318" s="246">
        <f t="shared" si="53"/>
        <v>0</v>
      </c>
      <c r="M318" s="244" t="s">
        <v>686</v>
      </c>
      <c r="N318" s="1" t="s">
        <v>687</v>
      </c>
      <c r="O318" s="1" t="s">
        <v>52</v>
      </c>
      <c r="P318" s="1" t="s">
        <v>52</v>
      </c>
      <c r="Q318" s="1" t="s">
        <v>560</v>
      </c>
      <c r="R318" s="1" t="s">
        <v>64</v>
      </c>
      <c r="S318" s="1" t="s">
        <v>64</v>
      </c>
      <c r="T318" s="1" t="s">
        <v>63</v>
      </c>
      <c r="AR318" s="1" t="s">
        <v>52</v>
      </c>
      <c r="AS318" s="1" t="s">
        <v>52</v>
      </c>
      <c r="AU318" s="1" t="s">
        <v>688</v>
      </c>
      <c r="AV318">
        <v>190</v>
      </c>
    </row>
    <row r="319" spans="1:48" ht="30" customHeight="1">
      <c r="A319" s="244" t="s">
        <v>689</v>
      </c>
      <c r="B319" s="244" t="s">
        <v>52</v>
      </c>
      <c r="C319" s="244" t="s">
        <v>555</v>
      </c>
      <c r="D319" s="245">
        <v>1</v>
      </c>
      <c r="E319" s="246">
        <f>TRUNC(단가대비표!O175,0)</f>
        <v>0</v>
      </c>
      <c r="F319" s="246">
        <f t="shared" si="49"/>
        <v>0</v>
      </c>
      <c r="G319" s="246">
        <f>TRUNC(단가대비표!P175,0)</f>
        <v>0</v>
      </c>
      <c r="H319" s="246">
        <f t="shared" si="50"/>
        <v>0</v>
      </c>
      <c r="I319" s="246">
        <f>TRUNC(단가대비표!V175,0)</f>
        <v>0</v>
      </c>
      <c r="J319" s="246">
        <f t="shared" si="51"/>
        <v>0</v>
      </c>
      <c r="K319" s="246">
        <f t="shared" si="52"/>
        <v>0</v>
      </c>
      <c r="L319" s="246">
        <f t="shared" si="53"/>
        <v>0</v>
      </c>
      <c r="M319" s="244" t="s">
        <v>690</v>
      </c>
      <c r="N319" s="1" t="s">
        <v>691</v>
      </c>
      <c r="O319" s="1" t="s">
        <v>52</v>
      </c>
      <c r="P319" s="1" t="s">
        <v>52</v>
      </c>
      <c r="Q319" s="1" t="s">
        <v>560</v>
      </c>
      <c r="R319" s="1" t="s">
        <v>64</v>
      </c>
      <c r="S319" s="1" t="s">
        <v>64</v>
      </c>
      <c r="T319" s="1" t="s">
        <v>63</v>
      </c>
      <c r="AR319" s="1" t="s">
        <v>52</v>
      </c>
      <c r="AS319" s="1" t="s">
        <v>52</v>
      </c>
      <c r="AU319" s="1" t="s">
        <v>692</v>
      </c>
      <c r="AV319">
        <v>191</v>
      </c>
    </row>
    <row r="320" spans="1:48" ht="30" customHeight="1">
      <c r="A320" s="245"/>
      <c r="B320" s="245"/>
      <c r="C320" s="245"/>
      <c r="D320" s="245"/>
      <c r="E320" s="246"/>
      <c r="F320" s="246"/>
      <c r="G320" s="246"/>
      <c r="H320" s="246"/>
      <c r="I320" s="246"/>
      <c r="J320" s="246"/>
      <c r="K320" s="246"/>
      <c r="L320" s="246"/>
      <c r="M320" s="245"/>
      <c r="Q320" s="1" t="s">
        <v>560</v>
      </c>
    </row>
    <row r="321" spans="1:17" ht="30" customHeight="1">
      <c r="A321" s="245"/>
      <c r="B321" s="245"/>
      <c r="C321" s="245"/>
      <c r="D321" s="245"/>
      <c r="E321" s="246"/>
      <c r="F321" s="246"/>
      <c r="G321" s="246"/>
      <c r="H321" s="246"/>
      <c r="I321" s="246"/>
      <c r="J321" s="246"/>
      <c r="K321" s="246"/>
      <c r="L321" s="246"/>
      <c r="M321" s="245"/>
      <c r="Q321" s="1" t="s">
        <v>560</v>
      </c>
    </row>
    <row r="322" spans="1:17" ht="30" customHeight="1">
      <c r="A322" s="245"/>
      <c r="B322" s="245"/>
      <c r="C322" s="245"/>
      <c r="D322" s="245"/>
      <c r="E322" s="246"/>
      <c r="F322" s="246"/>
      <c r="G322" s="246"/>
      <c r="H322" s="246"/>
      <c r="I322" s="246"/>
      <c r="J322" s="246"/>
      <c r="K322" s="246"/>
      <c r="L322" s="246"/>
      <c r="M322" s="245"/>
      <c r="Q322" s="1" t="s">
        <v>560</v>
      </c>
    </row>
    <row r="323" spans="1:17" ht="30" customHeight="1">
      <c r="A323" s="245"/>
      <c r="B323" s="245"/>
      <c r="C323" s="245"/>
      <c r="D323" s="245"/>
      <c r="E323" s="246"/>
      <c r="F323" s="246"/>
      <c r="G323" s="246"/>
      <c r="H323" s="246"/>
      <c r="I323" s="246"/>
      <c r="J323" s="246"/>
      <c r="K323" s="246"/>
      <c r="L323" s="246"/>
      <c r="M323" s="245"/>
      <c r="Q323" s="1" t="s">
        <v>560</v>
      </c>
    </row>
    <row r="324" spans="1:17" ht="30" customHeight="1">
      <c r="A324" s="245"/>
      <c r="B324" s="245"/>
      <c r="C324" s="245"/>
      <c r="D324" s="245"/>
      <c r="E324" s="246"/>
      <c r="F324" s="246"/>
      <c r="G324" s="246"/>
      <c r="H324" s="246"/>
      <c r="I324" s="246"/>
      <c r="J324" s="246"/>
      <c r="K324" s="246"/>
      <c r="L324" s="246"/>
      <c r="M324" s="245"/>
      <c r="Q324" s="1" t="s">
        <v>560</v>
      </c>
    </row>
    <row r="325" spans="1:17" ht="30" customHeight="1">
      <c r="A325" s="245"/>
      <c r="B325" s="245"/>
      <c r="C325" s="245"/>
      <c r="D325" s="245"/>
      <c r="E325" s="246"/>
      <c r="F325" s="246"/>
      <c r="G325" s="246"/>
      <c r="H325" s="246"/>
      <c r="I325" s="246"/>
      <c r="J325" s="246"/>
      <c r="K325" s="246"/>
      <c r="L325" s="246"/>
      <c r="M325" s="245"/>
      <c r="Q325" s="1" t="s">
        <v>560</v>
      </c>
    </row>
    <row r="326" spans="1:17" ht="30" customHeight="1">
      <c r="A326" s="245"/>
      <c r="B326" s="245"/>
      <c r="C326" s="245"/>
      <c r="D326" s="245"/>
      <c r="E326" s="246"/>
      <c r="F326" s="246"/>
      <c r="G326" s="246"/>
      <c r="H326" s="246"/>
      <c r="I326" s="246"/>
      <c r="J326" s="246"/>
      <c r="K326" s="246"/>
      <c r="L326" s="246"/>
      <c r="M326" s="245"/>
      <c r="Q326" s="1" t="s">
        <v>560</v>
      </c>
    </row>
    <row r="327" spans="1:17" ht="30" customHeight="1">
      <c r="A327" s="245"/>
      <c r="B327" s="245"/>
      <c r="C327" s="245"/>
      <c r="D327" s="245"/>
      <c r="E327" s="246"/>
      <c r="F327" s="246"/>
      <c r="G327" s="246"/>
      <c r="H327" s="246"/>
      <c r="I327" s="246"/>
      <c r="J327" s="246"/>
      <c r="K327" s="246"/>
      <c r="L327" s="246"/>
      <c r="M327" s="245"/>
      <c r="Q327" s="1" t="s">
        <v>560</v>
      </c>
    </row>
    <row r="328" spans="1:17" ht="30" customHeight="1">
      <c r="A328" s="245"/>
      <c r="B328" s="245"/>
      <c r="C328" s="245"/>
      <c r="D328" s="245"/>
      <c r="E328" s="246"/>
      <c r="F328" s="246"/>
      <c r="G328" s="246"/>
      <c r="H328" s="246"/>
      <c r="I328" s="246"/>
      <c r="J328" s="246"/>
      <c r="K328" s="246"/>
      <c r="L328" s="246"/>
      <c r="M328" s="245"/>
      <c r="Q328" s="1" t="s">
        <v>560</v>
      </c>
    </row>
    <row r="329" spans="1:17" ht="30" customHeight="1">
      <c r="A329" s="245"/>
      <c r="B329" s="245"/>
      <c r="C329" s="245"/>
      <c r="D329" s="245"/>
      <c r="E329" s="246"/>
      <c r="F329" s="246"/>
      <c r="G329" s="246"/>
      <c r="H329" s="246"/>
      <c r="I329" s="246"/>
      <c r="J329" s="246"/>
      <c r="K329" s="246"/>
      <c r="L329" s="246"/>
      <c r="M329" s="245"/>
      <c r="Q329" s="1" t="s">
        <v>560</v>
      </c>
    </row>
    <row r="330" spans="1:17" ht="30" customHeight="1">
      <c r="A330" s="245"/>
      <c r="B330" s="245"/>
      <c r="C330" s="245"/>
      <c r="D330" s="245"/>
      <c r="E330" s="246"/>
      <c r="F330" s="246"/>
      <c r="G330" s="246"/>
      <c r="H330" s="246"/>
      <c r="I330" s="246"/>
      <c r="J330" s="246"/>
      <c r="K330" s="246"/>
      <c r="L330" s="246"/>
      <c r="M330" s="245"/>
      <c r="Q330" s="1" t="s">
        <v>560</v>
      </c>
    </row>
    <row r="331" spans="1:17" ht="30" customHeight="1">
      <c r="A331" s="245"/>
      <c r="B331" s="245"/>
      <c r="C331" s="245"/>
      <c r="D331" s="245"/>
      <c r="E331" s="246"/>
      <c r="F331" s="246"/>
      <c r="G331" s="246"/>
      <c r="H331" s="246"/>
      <c r="I331" s="246"/>
      <c r="J331" s="246"/>
      <c r="K331" s="246"/>
      <c r="L331" s="246"/>
      <c r="M331" s="245"/>
      <c r="Q331" s="1" t="s">
        <v>560</v>
      </c>
    </row>
    <row r="332" spans="1:17" ht="30" customHeight="1">
      <c r="A332" s="245"/>
      <c r="B332" s="245"/>
      <c r="C332" s="245"/>
      <c r="D332" s="245"/>
      <c r="E332" s="246"/>
      <c r="F332" s="246"/>
      <c r="G332" s="246"/>
      <c r="H332" s="246"/>
      <c r="I332" s="246"/>
      <c r="J332" s="246"/>
      <c r="K332" s="246"/>
      <c r="L332" s="246"/>
      <c r="M332" s="245"/>
      <c r="Q332" s="1" t="s">
        <v>560</v>
      </c>
    </row>
    <row r="333" spans="1:17" ht="30" customHeight="1">
      <c r="A333" s="245"/>
      <c r="B333" s="245"/>
      <c r="C333" s="245"/>
      <c r="D333" s="245"/>
      <c r="E333" s="246"/>
      <c r="F333" s="246"/>
      <c r="G333" s="246"/>
      <c r="H333" s="246"/>
      <c r="I333" s="246"/>
      <c r="J333" s="246"/>
      <c r="K333" s="246"/>
      <c r="L333" s="246"/>
      <c r="M333" s="245"/>
      <c r="Q333" s="1" t="s">
        <v>560</v>
      </c>
    </row>
    <row r="334" spans="1:17" ht="30" customHeight="1">
      <c r="A334" s="245"/>
      <c r="B334" s="245"/>
      <c r="C334" s="245"/>
      <c r="D334" s="245"/>
      <c r="E334" s="246"/>
      <c r="F334" s="246"/>
      <c r="G334" s="246"/>
      <c r="H334" s="246"/>
      <c r="I334" s="246"/>
      <c r="J334" s="246"/>
      <c r="K334" s="246"/>
      <c r="L334" s="246"/>
      <c r="M334" s="245"/>
      <c r="Q334" s="1" t="s">
        <v>560</v>
      </c>
    </row>
    <row r="335" spans="1:17" ht="30" customHeight="1">
      <c r="A335" s="245"/>
      <c r="B335" s="245"/>
      <c r="C335" s="245"/>
      <c r="D335" s="245"/>
      <c r="E335" s="246"/>
      <c r="F335" s="246"/>
      <c r="G335" s="246"/>
      <c r="H335" s="246"/>
      <c r="I335" s="246"/>
      <c r="J335" s="246"/>
      <c r="K335" s="246"/>
      <c r="L335" s="246"/>
      <c r="M335" s="245"/>
      <c r="Q335" s="1" t="s">
        <v>560</v>
      </c>
    </row>
    <row r="336" spans="1:17" ht="30" customHeight="1">
      <c r="A336" s="245"/>
      <c r="B336" s="245"/>
      <c r="C336" s="245"/>
      <c r="D336" s="245"/>
      <c r="E336" s="246"/>
      <c r="F336" s="246"/>
      <c r="G336" s="246"/>
      <c r="H336" s="246"/>
      <c r="I336" s="246"/>
      <c r="J336" s="246"/>
      <c r="K336" s="246"/>
      <c r="L336" s="246"/>
      <c r="M336" s="245"/>
      <c r="Q336" s="1" t="s">
        <v>560</v>
      </c>
    </row>
    <row r="337" spans="1:48" ht="30" customHeight="1">
      <c r="A337" s="245"/>
      <c r="B337" s="245"/>
      <c r="C337" s="245"/>
      <c r="D337" s="245"/>
      <c r="E337" s="246"/>
      <c r="F337" s="246"/>
      <c r="G337" s="246"/>
      <c r="H337" s="246"/>
      <c r="I337" s="246"/>
      <c r="J337" s="246"/>
      <c r="K337" s="246"/>
      <c r="L337" s="246"/>
      <c r="M337" s="245"/>
      <c r="Q337" s="1" t="s">
        <v>560</v>
      </c>
    </row>
    <row r="338" spans="1:48" ht="30" customHeight="1">
      <c r="A338" s="245"/>
      <c r="B338" s="245"/>
      <c r="C338" s="245"/>
      <c r="D338" s="245"/>
      <c r="E338" s="246"/>
      <c r="F338" s="246"/>
      <c r="G338" s="246"/>
      <c r="H338" s="246"/>
      <c r="I338" s="246"/>
      <c r="J338" s="246"/>
      <c r="K338" s="246"/>
      <c r="L338" s="246"/>
      <c r="M338" s="245"/>
      <c r="Q338" s="1" t="s">
        <v>560</v>
      </c>
    </row>
    <row r="339" spans="1:48" ht="30" customHeight="1">
      <c r="A339" s="244" t="s">
        <v>70</v>
      </c>
      <c r="B339" s="245"/>
      <c r="C339" s="245"/>
      <c r="D339" s="245"/>
      <c r="E339" s="246"/>
      <c r="F339" s="246">
        <f>SUMIF(Q293:Q338,"010113",F293:F338)</f>
        <v>0</v>
      </c>
      <c r="G339" s="246"/>
      <c r="H339" s="246">
        <f>SUMIF(Q293:Q338,"010113",H293:H338)</f>
        <v>0</v>
      </c>
      <c r="I339" s="246"/>
      <c r="J339" s="246">
        <f>SUMIF(Q293:Q338,"010113",J293:J338)</f>
        <v>0</v>
      </c>
      <c r="K339" s="246"/>
      <c r="L339" s="246">
        <f>SUMIF(Q293:Q338,"010113",L293:L338)</f>
        <v>0</v>
      </c>
      <c r="M339" s="245"/>
      <c r="N339" t="s">
        <v>71</v>
      </c>
    </row>
    <row r="340" spans="1:48" ht="30" customHeight="1">
      <c r="A340" s="244" t="s">
        <v>693</v>
      </c>
      <c r="B340" s="244" t="s">
        <v>52</v>
      </c>
      <c r="C340" s="245"/>
      <c r="D340" s="245"/>
      <c r="E340" s="246"/>
      <c r="F340" s="246"/>
      <c r="G340" s="246"/>
      <c r="H340" s="246"/>
      <c r="I340" s="246"/>
      <c r="J340" s="246"/>
      <c r="K340" s="246"/>
      <c r="L340" s="246"/>
      <c r="M340" s="245"/>
      <c r="Q340" s="1" t="s">
        <v>694</v>
      </c>
    </row>
    <row r="341" spans="1:48" ht="30" customHeight="1">
      <c r="A341" s="244" t="s">
        <v>695</v>
      </c>
      <c r="B341" s="244" t="s">
        <v>696</v>
      </c>
      <c r="C341" s="244" t="s">
        <v>82</v>
      </c>
      <c r="D341" s="245">
        <v>46</v>
      </c>
      <c r="E341" s="246">
        <f>TRUNC(단가대비표!O131,0)</f>
        <v>0</v>
      </c>
      <c r="F341" s="246">
        <f t="shared" ref="F341:F346" si="54">TRUNC(E341*D341, 0)</f>
        <v>0</v>
      </c>
      <c r="G341" s="246">
        <f>TRUNC(단가대비표!P131,0)</f>
        <v>0</v>
      </c>
      <c r="H341" s="246">
        <f t="shared" ref="H341:H346" si="55">TRUNC(G341*D341, 0)</f>
        <v>0</v>
      </c>
      <c r="I341" s="246">
        <f>TRUNC(단가대비표!V131,0)</f>
        <v>0</v>
      </c>
      <c r="J341" s="246">
        <f t="shared" ref="J341:J346" si="56">TRUNC(I341*D341, 0)</f>
        <v>0</v>
      </c>
      <c r="K341" s="246">
        <f t="shared" ref="K341:L346" si="57">TRUNC(E341+G341+I341, 0)</f>
        <v>0</v>
      </c>
      <c r="L341" s="246">
        <f t="shared" si="57"/>
        <v>0</v>
      </c>
      <c r="M341" s="244" t="s">
        <v>697</v>
      </c>
      <c r="N341" s="1" t="s">
        <v>698</v>
      </c>
      <c r="O341" s="1" t="s">
        <v>52</v>
      </c>
      <c r="P341" s="1" t="s">
        <v>52</v>
      </c>
      <c r="Q341" s="1" t="s">
        <v>694</v>
      </c>
      <c r="R341" s="1" t="s">
        <v>64</v>
      </c>
      <c r="S341" s="1" t="s">
        <v>64</v>
      </c>
      <c r="T341" s="1" t="s">
        <v>63</v>
      </c>
      <c r="AR341" s="1" t="s">
        <v>52</v>
      </c>
      <c r="AS341" s="1" t="s">
        <v>52</v>
      </c>
      <c r="AU341" s="1" t="s">
        <v>699</v>
      </c>
      <c r="AV341">
        <v>112</v>
      </c>
    </row>
    <row r="342" spans="1:48" ht="30" customHeight="1">
      <c r="A342" s="244" t="s">
        <v>700</v>
      </c>
      <c r="B342" s="244" t="s">
        <v>701</v>
      </c>
      <c r="C342" s="244" t="s">
        <v>82</v>
      </c>
      <c r="D342" s="245">
        <v>46</v>
      </c>
      <c r="E342" s="246">
        <f>TRUNC(일위대가목록!E143,0)</f>
        <v>0</v>
      </c>
      <c r="F342" s="246">
        <f t="shared" si="54"/>
        <v>0</v>
      </c>
      <c r="G342" s="246">
        <f>TRUNC(일위대가목록!F143,0)</f>
        <v>0</v>
      </c>
      <c r="H342" s="246">
        <f t="shared" si="55"/>
        <v>0</v>
      </c>
      <c r="I342" s="246">
        <f>TRUNC(일위대가목록!G143,0)</f>
        <v>0</v>
      </c>
      <c r="J342" s="246">
        <f t="shared" si="56"/>
        <v>0</v>
      </c>
      <c r="K342" s="246">
        <f t="shared" si="57"/>
        <v>0</v>
      </c>
      <c r="L342" s="246">
        <f t="shared" si="57"/>
        <v>0</v>
      </c>
      <c r="M342" s="244" t="s">
        <v>702</v>
      </c>
      <c r="N342" s="1" t="s">
        <v>703</v>
      </c>
      <c r="O342" s="1" t="s">
        <v>52</v>
      </c>
      <c r="P342" s="1" t="s">
        <v>52</v>
      </c>
      <c r="Q342" s="1" t="s">
        <v>694</v>
      </c>
      <c r="R342" s="1" t="s">
        <v>63</v>
      </c>
      <c r="S342" s="1" t="s">
        <v>64</v>
      </c>
      <c r="T342" s="1" t="s">
        <v>64</v>
      </c>
      <c r="AR342" s="1" t="s">
        <v>52</v>
      </c>
      <c r="AS342" s="1" t="s">
        <v>52</v>
      </c>
      <c r="AU342" s="1" t="s">
        <v>704</v>
      </c>
      <c r="AV342">
        <v>133</v>
      </c>
    </row>
    <row r="343" spans="1:48" ht="30" customHeight="1">
      <c r="A343" s="244" t="s">
        <v>705</v>
      </c>
      <c r="B343" s="244" t="s">
        <v>706</v>
      </c>
      <c r="C343" s="244" t="s">
        <v>76</v>
      </c>
      <c r="D343" s="245">
        <v>175</v>
      </c>
      <c r="E343" s="246">
        <f>TRUNC(일위대가목록!E77,0)</f>
        <v>0</v>
      </c>
      <c r="F343" s="246">
        <f t="shared" si="54"/>
        <v>0</v>
      </c>
      <c r="G343" s="246">
        <f>TRUNC(일위대가목록!F77,0)</f>
        <v>0</v>
      </c>
      <c r="H343" s="246">
        <f t="shared" si="55"/>
        <v>0</v>
      </c>
      <c r="I343" s="246">
        <f>TRUNC(일위대가목록!G77,0)</f>
        <v>0</v>
      </c>
      <c r="J343" s="246">
        <f t="shared" si="56"/>
        <v>0</v>
      </c>
      <c r="K343" s="246">
        <f t="shared" si="57"/>
        <v>0</v>
      </c>
      <c r="L343" s="246">
        <f t="shared" si="57"/>
        <v>0</v>
      </c>
      <c r="M343" s="244" t="s">
        <v>707</v>
      </c>
      <c r="N343" s="1" t="s">
        <v>708</v>
      </c>
      <c r="O343" s="1" t="s">
        <v>52</v>
      </c>
      <c r="P343" s="1" t="s">
        <v>52</v>
      </c>
      <c r="Q343" s="1" t="s">
        <v>694</v>
      </c>
      <c r="R343" s="1" t="s">
        <v>63</v>
      </c>
      <c r="S343" s="1" t="s">
        <v>64</v>
      </c>
      <c r="T343" s="1" t="s">
        <v>64</v>
      </c>
      <c r="AR343" s="1" t="s">
        <v>52</v>
      </c>
      <c r="AS343" s="1" t="s">
        <v>52</v>
      </c>
      <c r="AU343" s="1" t="s">
        <v>709</v>
      </c>
      <c r="AV343">
        <v>116</v>
      </c>
    </row>
    <row r="344" spans="1:48" ht="30" customHeight="1">
      <c r="A344" s="244" t="s">
        <v>710</v>
      </c>
      <c r="B344" s="244" t="s">
        <v>711</v>
      </c>
      <c r="C344" s="244" t="s">
        <v>76</v>
      </c>
      <c r="D344" s="245">
        <v>124</v>
      </c>
      <c r="E344" s="246">
        <f>TRUNC(일위대가목록!E79,0)</f>
        <v>0</v>
      </c>
      <c r="F344" s="246">
        <f t="shared" si="54"/>
        <v>0</v>
      </c>
      <c r="G344" s="246">
        <f>TRUNC(일위대가목록!F79,0)</f>
        <v>0</v>
      </c>
      <c r="H344" s="246">
        <f t="shared" si="55"/>
        <v>0</v>
      </c>
      <c r="I344" s="246">
        <f>TRUNC(일위대가목록!G79,0)</f>
        <v>0</v>
      </c>
      <c r="J344" s="246">
        <f t="shared" si="56"/>
        <v>0</v>
      </c>
      <c r="K344" s="246">
        <f t="shared" si="57"/>
        <v>0</v>
      </c>
      <c r="L344" s="246">
        <f t="shared" si="57"/>
        <v>0</v>
      </c>
      <c r="M344" s="244" t="s">
        <v>712</v>
      </c>
      <c r="N344" s="1" t="s">
        <v>713</v>
      </c>
      <c r="O344" s="1" t="s">
        <v>52</v>
      </c>
      <c r="P344" s="1" t="s">
        <v>52</v>
      </c>
      <c r="Q344" s="1" t="s">
        <v>694</v>
      </c>
      <c r="R344" s="1" t="s">
        <v>63</v>
      </c>
      <c r="S344" s="1" t="s">
        <v>64</v>
      </c>
      <c r="T344" s="1" t="s">
        <v>64</v>
      </c>
      <c r="AR344" s="1" t="s">
        <v>52</v>
      </c>
      <c r="AS344" s="1" t="s">
        <v>52</v>
      </c>
      <c r="AU344" s="1" t="s">
        <v>714</v>
      </c>
      <c r="AV344">
        <v>117</v>
      </c>
    </row>
    <row r="345" spans="1:48" ht="30" customHeight="1">
      <c r="A345" s="244" t="s">
        <v>715</v>
      </c>
      <c r="B345" s="244" t="s">
        <v>716</v>
      </c>
      <c r="C345" s="244" t="s">
        <v>223</v>
      </c>
      <c r="D345" s="245">
        <v>1</v>
      </c>
      <c r="E345" s="246">
        <f>TRUNC(일위대가목록!E144,0)</f>
        <v>0</v>
      </c>
      <c r="F345" s="246">
        <f t="shared" si="54"/>
        <v>0</v>
      </c>
      <c r="G345" s="246">
        <f>TRUNC(일위대가목록!F144,0)</f>
        <v>0</v>
      </c>
      <c r="H345" s="246">
        <f t="shared" si="55"/>
        <v>0</v>
      </c>
      <c r="I345" s="246">
        <f>TRUNC(일위대가목록!G144,0)</f>
        <v>0</v>
      </c>
      <c r="J345" s="246">
        <f t="shared" si="56"/>
        <v>0</v>
      </c>
      <c r="K345" s="246">
        <f t="shared" si="57"/>
        <v>0</v>
      </c>
      <c r="L345" s="246">
        <f t="shared" si="57"/>
        <v>0</v>
      </c>
      <c r="M345" s="244" t="s">
        <v>717</v>
      </c>
      <c r="N345" s="1" t="s">
        <v>718</v>
      </c>
      <c r="O345" s="1" t="s">
        <v>52</v>
      </c>
      <c r="P345" s="1" t="s">
        <v>52</v>
      </c>
      <c r="Q345" s="1" t="s">
        <v>694</v>
      </c>
      <c r="R345" s="1" t="s">
        <v>63</v>
      </c>
      <c r="S345" s="1" t="s">
        <v>64</v>
      </c>
      <c r="T345" s="1" t="s">
        <v>64</v>
      </c>
      <c r="AR345" s="1" t="s">
        <v>52</v>
      </c>
      <c r="AS345" s="1" t="s">
        <v>52</v>
      </c>
      <c r="AU345" s="1" t="s">
        <v>719</v>
      </c>
      <c r="AV345">
        <v>134</v>
      </c>
    </row>
    <row r="346" spans="1:48" ht="30" customHeight="1">
      <c r="A346" s="244" t="s">
        <v>715</v>
      </c>
      <c r="B346" s="244" t="s">
        <v>720</v>
      </c>
      <c r="C346" s="244" t="s">
        <v>223</v>
      </c>
      <c r="D346" s="245">
        <v>1</v>
      </c>
      <c r="E346" s="246">
        <f>TRUNC(일위대가목록!E145,0)</f>
        <v>0</v>
      </c>
      <c r="F346" s="246">
        <f t="shared" si="54"/>
        <v>0</v>
      </c>
      <c r="G346" s="246">
        <f>TRUNC(일위대가목록!F145,0)</f>
        <v>0</v>
      </c>
      <c r="H346" s="246">
        <f t="shared" si="55"/>
        <v>0</v>
      </c>
      <c r="I346" s="246">
        <f>TRUNC(일위대가목록!G145,0)</f>
        <v>0</v>
      </c>
      <c r="J346" s="246">
        <f t="shared" si="56"/>
        <v>0</v>
      </c>
      <c r="K346" s="246">
        <f t="shared" si="57"/>
        <v>0</v>
      </c>
      <c r="L346" s="246">
        <f t="shared" si="57"/>
        <v>0</v>
      </c>
      <c r="M346" s="244" t="s">
        <v>721</v>
      </c>
      <c r="N346" s="1" t="s">
        <v>722</v>
      </c>
      <c r="O346" s="1" t="s">
        <v>52</v>
      </c>
      <c r="P346" s="1" t="s">
        <v>52</v>
      </c>
      <c r="Q346" s="1" t="s">
        <v>694</v>
      </c>
      <c r="R346" s="1" t="s">
        <v>63</v>
      </c>
      <c r="S346" s="1" t="s">
        <v>64</v>
      </c>
      <c r="T346" s="1" t="s">
        <v>64</v>
      </c>
      <c r="AR346" s="1" t="s">
        <v>52</v>
      </c>
      <c r="AS346" s="1" t="s">
        <v>52</v>
      </c>
      <c r="AU346" s="1" t="s">
        <v>723</v>
      </c>
      <c r="AV346">
        <v>135</v>
      </c>
    </row>
    <row r="347" spans="1:48" ht="30" customHeight="1">
      <c r="A347" s="245"/>
      <c r="B347" s="245"/>
      <c r="C347" s="245"/>
      <c r="D347" s="245"/>
      <c r="E347" s="246"/>
      <c r="F347" s="246"/>
      <c r="G347" s="246"/>
      <c r="H347" s="246"/>
      <c r="I347" s="246"/>
      <c r="J347" s="246"/>
      <c r="K347" s="246"/>
      <c r="L347" s="246"/>
      <c r="M347" s="245"/>
      <c r="Q347" s="1" t="s">
        <v>694</v>
      </c>
    </row>
    <row r="348" spans="1:48" ht="30" customHeight="1">
      <c r="A348" s="245"/>
      <c r="B348" s="245"/>
      <c r="C348" s="245"/>
      <c r="D348" s="245"/>
      <c r="E348" s="246"/>
      <c r="F348" s="246"/>
      <c r="G348" s="246"/>
      <c r="H348" s="246"/>
      <c r="I348" s="246"/>
      <c r="J348" s="246"/>
      <c r="K348" s="246"/>
      <c r="L348" s="246"/>
      <c r="M348" s="245"/>
      <c r="Q348" s="1" t="s">
        <v>694</v>
      </c>
    </row>
    <row r="349" spans="1:48" ht="30" customHeight="1">
      <c r="A349" s="245"/>
      <c r="B349" s="245"/>
      <c r="C349" s="245"/>
      <c r="D349" s="245"/>
      <c r="E349" s="246"/>
      <c r="F349" s="246"/>
      <c r="G349" s="246"/>
      <c r="H349" s="246"/>
      <c r="I349" s="246"/>
      <c r="J349" s="246"/>
      <c r="K349" s="246"/>
      <c r="L349" s="246"/>
      <c r="M349" s="245"/>
      <c r="Q349" s="1" t="s">
        <v>694</v>
      </c>
    </row>
    <row r="350" spans="1:48" ht="30" customHeight="1">
      <c r="A350" s="245"/>
      <c r="B350" s="245"/>
      <c r="C350" s="245"/>
      <c r="D350" s="245"/>
      <c r="E350" s="246"/>
      <c r="F350" s="246"/>
      <c r="G350" s="246"/>
      <c r="H350" s="246"/>
      <c r="I350" s="246"/>
      <c r="J350" s="246"/>
      <c r="K350" s="246"/>
      <c r="L350" s="246"/>
      <c r="M350" s="245"/>
      <c r="Q350" s="1" t="s">
        <v>694</v>
      </c>
    </row>
    <row r="351" spans="1:48" ht="30" customHeight="1">
      <c r="A351" s="245"/>
      <c r="B351" s="245"/>
      <c r="C351" s="245"/>
      <c r="D351" s="245"/>
      <c r="E351" s="246"/>
      <c r="F351" s="246"/>
      <c r="G351" s="246"/>
      <c r="H351" s="246"/>
      <c r="I351" s="246"/>
      <c r="J351" s="246"/>
      <c r="K351" s="246"/>
      <c r="L351" s="246"/>
      <c r="M351" s="245"/>
      <c r="Q351" s="1" t="s">
        <v>694</v>
      </c>
    </row>
    <row r="352" spans="1:48" ht="30" customHeight="1">
      <c r="A352" s="245"/>
      <c r="B352" s="245"/>
      <c r="C352" s="245"/>
      <c r="D352" s="245"/>
      <c r="E352" s="246"/>
      <c r="F352" s="246"/>
      <c r="G352" s="246"/>
      <c r="H352" s="246"/>
      <c r="I352" s="246"/>
      <c r="J352" s="246"/>
      <c r="K352" s="246"/>
      <c r="L352" s="246"/>
      <c r="M352" s="245"/>
      <c r="Q352" s="1" t="s">
        <v>694</v>
      </c>
    </row>
    <row r="353" spans="1:48" ht="30" customHeight="1">
      <c r="A353" s="245"/>
      <c r="B353" s="245"/>
      <c r="C353" s="245"/>
      <c r="D353" s="245"/>
      <c r="E353" s="246"/>
      <c r="F353" s="246"/>
      <c r="G353" s="246"/>
      <c r="H353" s="246"/>
      <c r="I353" s="246"/>
      <c r="J353" s="246"/>
      <c r="K353" s="246"/>
      <c r="L353" s="246"/>
      <c r="M353" s="245"/>
      <c r="Q353" s="1" t="s">
        <v>694</v>
      </c>
    </row>
    <row r="354" spans="1:48" ht="30" customHeight="1">
      <c r="A354" s="245"/>
      <c r="B354" s="245"/>
      <c r="C354" s="245"/>
      <c r="D354" s="245"/>
      <c r="E354" s="246"/>
      <c r="F354" s="246"/>
      <c r="G354" s="246"/>
      <c r="H354" s="246"/>
      <c r="I354" s="246"/>
      <c r="J354" s="246"/>
      <c r="K354" s="246"/>
      <c r="L354" s="246"/>
      <c r="M354" s="245"/>
      <c r="Q354" s="1" t="s">
        <v>694</v>
      </c>
    </row>
    <row r="355" spans="1:48" ht="30" customHeight="1">
      <c r="A355" s="245"/>
      <c r="B355" s="245"/>
      <c r="C355" s="245"/>
      <c r="D355" s="245"/>
      <c r="E355" s="246"/>
      <c r="F355" s="246"/>
      <c r="G355" s="246"/>
      <c r="H355" s="246"/>
      <c r="I355" s="246"/>
      <c r="J355" s="246"/>
      <c r="K355" s="246"/>
      <c r="L355" s="246"/>
      <c r="M355" s="245"/>
      <c r="Q355" s="1" t="s">
        <v>694</v>
      </c>
    </row>
    <row r="356" spans="1:48" ht="30" customHeight="1">
      <c r="A356" s="245"/>
      <c r="B356" s="245"/>
      <c r="C356" s="245"/>
      <c r="D356" s="245"/>
      <c r="E356" s="246"/>
      <c r="F356" s="246"/>
      <c r="G356" s="246"/>
      <c r="H356" s="246"/>
      <c r="I356" s="246"/>
      <c r="J356" s="246"/>
      <c r="K356" s="246"/>
      <c r="L356" s="246"/>
      <c r="M356" s="245"/>
      <c r="Q356" s="1" t="s">
        <v>694</v>
      </c>
    </row>
    <row r="357" spans="1:48" ht="30" customHeight="1">
      <c r="A357" s="245"/>
      <c r="B357" s="245"/>
      <c r="C357" s="245"/>
      <c r="D357" s="245"/>
      <c r="E357" s="246"/>
      <c r="F357" s="246"/>
      <c r="G357" s="246"/>
      <c r="H357" s="246"/>
      <c r="I357" s="246"/>
      <c r="J357" s="246"/>
      <c r="K357" s="246"/>
      <c r="L357" s="246"/>
      <c r="M357" s="245"/>
      <c r="Q357" s="1" t="s">
        <v>694</v>
      </c>
    </row>
    <row r="358" spans="1:48" ht="30" customHeight="1">
      <c r="A358" s="245"/>
      <c r="B358" s="245"/>
      <c r="C358" s="245"/>
      <c r="D358" s="245"/>
      <c r="E358" s="246"/>
      <c r="F358" s="246"/>
      <c r="G358" s="246"/>
      <c r="H358" s="246"/>
      <c r="I358" s="246"/>
      <c r="J358" s="246"/>
      <c r="K358" s="246"/>
      <c r="L358" s="246"/>
      <c r="M358" s="245"/>
      <c r="Q358" s="1" t="s">
        <v>694</v>
      </c>
    </row>
    <row r="359" spans="1:48" ht="30" customHeight="1">
      <c r="A359" s="245"/>
      <c r="B359" s="245"/>
      <c r="C359" s="245"/>
      <c r="D359" s="245"/>
      <c r="E359" s="246"/>
      <c r="F359" s="246"/>
      <c r="G359" s="246"/>
      <c r="H359" s="246"/>
      <c r="I359" s="246"/>
      <c r="J359" s="246"/>
      <c r="K359" s="246"/>
      <c r="L359" s="246"/>
      <c r="M359" s="245"/>
      <c r="Q359" s="1" t="s">
        <v>694</v>
      </c>
    </row>
    <row r="360" spans="1:48" ht="30" customHeight="1">
      <c r="A360" s="245"/>
      <c r="B360" s="245"/>
      <c r="C360" s="245"/>
      <c r="D360" s="245"/>
      <c r="E360" s="246"/>
      <c r="F360" s="246"/>
      <c r="G360" s="246"/>
      <c r="H360" s="246"/>
      <c r="I360" s="246"/>
      <c r="J360" s="246"/>
      <c r="K360" s="246"/>
      <c r="L360" s="246"/>
      <c r="M360" s="245"/>
      <c r="Q360" s="1" t="s">
        <v>694</v>
      </c>
    </row>
    <row r="361" spans="1:48" ht="30" customHeight="1">
      <c r="A361" s="245"/>
      <c r="B361" s="245"/>
      <c r="C361" s="245"/>
      <c r="D361" s="245"/>
      <c r="E361" s="246"/>
      <c r="F361" s="246"/>
      <c r="G361" s="246"/>
      <c r="H361" s="246"/>
      <c r="I361" s="246"/>
      <c r="J361" s="246"/>
      <c r="K361" s="246"/>
      <c r="L361" s="246"/>
      <c r="M361" s="245"/>
      <c r="Q361" s="1" t="s">
        <v>694</v>
      </c>
    </row>
    <row r="362" spans="1:48" ht="30" customHeight="1">
      <c r="A362" s="245"/>
      <c r="B362" s="245"/>
      <c r="C362" s="245"/>
      <c r="D362" s="245"/>
      <c r="E362" s="246"/>
      <c r="F362" s="246"/>
      <c r="G362" s="246"/>
      <c r="H362" s="246"/>
      <c r="I362" s="246"/>
      <c r="J362" s="246"/>
      <c r="K362" s="246"/>
      <c r="L362" s="246"/>
      <c r="M362" s="245"/>
      <c r="Q362" s="1" t="s">
        <v>694</v>
      </c>
    </row>
    <row r="363" spans="1:48" ht="30" customHeight="1">
      <c r="A363" s="244" t="s">
        <v>70</v>
      </c>
      <c r="B363" s="245"/>
      <c r="C363" s="245"/>
      <c r="D363" s="245"/>
      <c r="E363" s="246"/>
      <c r="F363" s="246">
        <f>SUMIF(Q341:Q362,"010114",F341:F362)</f>
        <v>0</v>
      </c>
      <c r="G363" s="246"/>
      <c r="H363" s="246">
        <f>SUMIF(Q341:Q362,"010114",H341:H362)</f>
        <v>0</v>
      </c>
      <c r="I363" s="246"/>
      <c r="J363" s="246">
        <f>SUMIF(Q341:Q362,"010114",J341:J362)</f>
        <v>0</v>
      </c>
      <c r="K363" s="246"/>
      <c r="L363" s="246">
        <f>SUMIF(Q341:Q362,"010114",L341:L362)</f>
        <v>0</v>
      </c>
      <c r="M363" s="245"/>
      <c r="N363" t="s">
        <v>71</v>
      </c>
    </row>
    <row r="364" spans="1:48" ht="30" customHeight="1">
      <c r="A364" s="244" t="s">
        <v>724</v>
      </c>
      <c r="B364" s="244" t="s">
        <v>52</v>
      </c>
      <c r="C364" s="245"/>
      <c r="D364" s="245"/>
      <c r="E364" s="246"/>
      <c r="F364" s="246"/>
      <c r="G364" s="246"/>
      <c r="H364" s="246"/>
      <c r="I364" s="246"/>
      <c r="J364" s="246"/>
      <c r="K364" s="246"/>
      <c r="L364" s="246"/>
      <c r="M364" s="245"/>
      <c r="Q364" s="1" t="s">
        <v>725</v>
      </c>
    </row>
    <row r="365" spans="1:48" ht="30" customHeight="1">
      <c r="A365" s="244" t="s">
        <v>726</v>
      </c>
      <c r="B365" s="244" t="s">
        <v>727</v>
      </c>
      <c r="C365" s="244" t="s">
        <v>82</v>
      </c>
      <c r="D365" s="245">
        <v>134</v>
      </c>
      <c r="E365" s="246">
        <f>TRUNC(단가대비표!O208,0)</f>
        <v>0</v>
      </c>
      <c r="F365" s="246">
        <f t="shared" ref="F365:F371" si="58">TRUNC(E365*D365, 0)</f>
        <v>0</v>
      </c>
      <c r="G365" s="246">
        <f>TRUNC(단가대비표!P208,0)</f>
        <v>0</v>
      </c>
      <c r="H365" s="246">
        <f t="shared" ref="H365:H371" si="59">TRUNC(G365*D365, 0)</f>
        <v>0</v>
      </c>
      <c r="I365" s="246">
        <f>TRUNC(단가대비표!V208,0)</f>
        <v>0</v>
      </c>
      <c r="J365" s="246">
        <f t="shared" ref="J365:J371" si="60">TRUNC(I365*D365, 0)</f>
        <v>0</v>
      </c>
      <c r="K365" s="246">
        <f t="shared" ref="K365:L371" si="61">TRUNC(E365+G365+I365, 0)</f>
        <v>0</v>
      </c>
      <c r="L365" s="246">
        <f t="shared" si="61"/>
        <v>0</v>
      </c>
      <c r="M365" s="244" t="s">
        <v>728</v>
      </c>
      <c r="N365" s="1" t="s">
        <v>729</v>
      </c>
      <c r="O365" s="1" t="s">
        <v>52</v>
      </c>
      <c r="P365" s="1" t="s">
        <v>52</v>
      </c>
      <c r="Q365" s="1" t="s">
        <v>725</v>
      </c>
      <c r="R365" s="1" t="s">
        <v>64</v>
      </c>
      <c r="S365" s="1" t="s">
        <v>64</v>
      </c>
      <c r="T365" s="1" t="s">
        <v>63</v>
      </c>
      <c r="AR365" s="1" t="s">
        <v>52</v>
      </c>
      <c r="AS365" s="1" t="s">
        <v>52</v>
      </c>
      <c r="AU365" s="1" t="s">
        <v>730</v>
      </c>
      <c r="AV365">
        <v>195</v>
      </c>
    </row>
    <row r="366" spans="1:48" ht="30" customHeight="1">
      <c r="A366" s="244" t="s">
        <v>731</v>
      </c>
      <c r="B366" s="244" t="s">
        <v>727</v>
      </c>
      <c r="C366" s="244" t="s">
        <v>82</v>
      </c>
      <c r="D366" s="245">
        <v>289</v>
      </c>
      <c r="E366" s="246">
        <f>TRUNC(단가대비표!O209,0)</f>
        <v>0</v>
      </c>
      <c r="F366" s="246">
        <f t="shared" si="58"/>
        <v>0</v>
      </c>
      <c r="G366" s="246">
        <f>TRUNC(단가대비표!P209,0)</f>
        <v>0</v>
      </c>
      <c r="H366" s="246">
        <f t="shared" si="59"/>
        <v>0</v>
      </c>
      <c r="I366" s="246">
        <f>TRUNC(단가대비표!V209,0)</f>
        <v>0</v>
      </c>
      <c r="J366" s="246">
        <f t="shared" si="60"/>
        <v>0</v>
      </c>
      <c r="K366" s="246">
        <f t="shared" si="61"/>
        <v>0</v>
      </c>
      <c r="L366" s="246">
        <f t="shared" si="61"/>
        <v>0</v>
      </c>
      <c r="M366" s="244" t="s">
        <v>732</v>
      </c>
      <c r="N366" s="1" t="s">
        <v>733</v>
      </c>
      <c r="O366" s="1" t="s">
        <v>52</v>
      </c>
      <c r="P366" s="1" t="s">
        <v>52</v>
      </c>
      <c r="Q366" s="1" t="s">
        <v>725</v>
      </c>
      <c r="R366" s="1" t="s">
        <v>64</v>
      </c>
      <c r="S366" s="1" t="s">
        <v>64</v>
      </c>
      <c r="T366" s="1" t="s">
        <v>63</v>
      </c>
      <c r="AR366" s="1" t="s">
        <v>52</v>
      </c>
      <c r="AS366" s="1" t="s">
        <v>52</v>
      </c>
      <c r="AU366" s="1" t="s">
        <v>734</v>
      </c>
      <c r="AV366">
        <v>196</v>
      </c>
    </row>
    <row r="367" spans="1:48" ht="30" customHeight="1">
      <c r="A367" s="244" t="s">
        <v>735</v>
      </c>
      <c r="B367" s="244" t="s">
        <v>736</v>
      </c>
      <c r="C367" s="244" t="s">
        <v>82</v>
      </c>
      <c r="D367" s="245">
        <v>96</v>
      </c>
      <c r="E367" s="246">
        <f>TRUNC(일위대가목록!E175,0)</f>
        <v>0</v>
      </c>
      <c r="F367" s="246">
        <f t="shared" si="58"/>
        <v>0</v>
      </c>
      <c r="G367" s="246">
        <f>TRUNC(일위대가목록!F175,0)</f>
        <v>0</v>
      </c>
      <c r="H367" s="246">
        <f t="shared" si="59"/>
        <v>0</v>
      </c>
      <c r="I367" s="246">
        <f>TRUNC(일위대가목록!G175,0)</f>
        <v>0</v>
      </c>
      <c r="J367" s="246">
        <f t="shared" si="60"/>
        <v>0</v>
      </c>
      <c r="K367" s="246">
        <f t="shared" si="61"/>
        <v>0</v>
      </c>
      <c r="L367" s="246">
        <f t="shared" si="61"/>
        <v>0</v>
      </c>
      <c r="M367" s="244" t="s">
        <v>737</v>
      </c>
      <c r="N367" s="1" t="s">
        <v>738</v>
      </c>
      <c r="O367" s="1" t="s">
        <v>52</v>
      </c>
      <c r="P367" s="1" t="s">
        <v>52</v>
      </c>
      <c r="Q367" s="1" t="s">
        <v>725</v>
      </c>
      <c r="R367" s="1" t="s">
        <v>63</v>
      </c>
      <c r="S367" s="1" t="s">
        <v>64</v>
      </c>
      <c r="T367" s="1" t="s">
        <v>64</v>
      </c>
      <c r="AR367" s="1" t="s">
        <v>52</v>
      </c>
      <c r="AS367" s="1" t="s">
        <v>52</v>
      </c>
      <c r="AU367" s="1" t="s">
        <v>739</v>
      </c>
      <c r="AV367">
        <v>137</v>
      </c>
    </row>
    <row r="368" spans="1:48" ht="30" customHeight="1">
      <c r="A368" s="244" t="s">
        <v>735</v>
      </c>
      <c r="B368" s="244" t="s">
        <v>740</v>
      </c>
      <c r="C368" s="244" t="s">
        <v>82</v>
      </c>
      <c r="D368" s="245">
        <v>475</v>
      </c>
      <c r="E368" s="246">
        <f>TRUNC(일위대가목록!E176,0)</f>
        <v>0</v>
      </c>
      <c r="F368" s="246">
        <f t="shared" si="58"/>
        <v>0</v>
      </c>
      <c r="G368" s="246">
        <f>TRUNC(일위대가목록!F176,0)</f>
        <v>0</v>
      </c>
      <c r="H368" s="246">
        <f t="shared" si="59"/>
        <v>0</v>
      </c>
      <c r="I368" s="246">
        <f>TRUNC(일위대가목록!G176,0)</f>
        <v>0</v>
      </c>
      <c r="J368" s="246">
        <f t="shared" si="60"/>
        <v>0</v>
      </c>
      <c r="K368" s="246">
        <f t="shared" si="61"/>
        <v>0</v>
      </c>
      <c r="L368" s="246">
        <f t="shared" si="61"/>
        <v>0</v>
      </c>
      <c r="M368" s="244" t="s">
        <v>741</v>
      </c>
      <c r="N368" s="1" t="s">
        <v>742</v>
      </c>
      <c r="O368" s="1" t="s">
        <v>52</v>
      </c>
      <c r="P368" s="1" t="s">
        <v>52</v>
      </c>
      <c r="Q368" s="1" t="s">
        <v>725</v>
      </c>
      <c r="R368" s="1" t="s">
        <v>63</v>
      </c>
      <c r="S368" s="1" t="s">
        <v>64</v>
      </c>
      <c r="T368" s="1" t="s">
        <v>64</v>
      </c>
      <c r="AR368" s="1" t="s">
        <v>52</v>
      </c>
      <c r="AS368" s="1" t="s">
        <v>52</v>
      </c>
      <c r="AU368" s="1" t="s">
        <v>743</v>
      </c>
      <c r="AV368">
        <v>139</v>
      </c>
    </row>
    <row r="369" spans="1:48" ht="30" customHeight="1">
      <c r="A369" s="244" t="s">
        <v>735</v>
      </c>
      <c r="B369" s="244" t="s">
        <v>744</v>
      </c>
      <c r="C369" s="244" t="s">
        <v>82</v>
      </c>
      <c r="D369" s="245">
        <v>492</v>
      </c>
      <c r="E369" s="246">
        <f>TRUNC(일위대가목록!E177,0)</f>
        <v>0</v>
      </c>
      <c r="F369" s="246">
        <f t="shared" si="58"/>
        <v>0</v>
      </c>
      <c r="G369" s="246">
        <f>TRUNC(일위대가목록!F177,0)</f>
        <v>0</v>
      </c>
      <c r="H369" s="246">
        <f t="shared" si="59"/>
        <v>0</v>
      </c>
      <c r="I369" s="246">
        <f>TRUNC(일위대가목록!G177,0)</f>
        <v>0</v>
      </c>
      <c r="J369" s="246">
        <f t="shared" si="60"/>
        <v>0</v>
      </c>
      <c r="K369" s="246">
        <f t="shared" si="61"/>
        <v>0</v>
      </c>
      <c r="L369" s="246">
        <f t="shared" si="61"/>
        <v>0</v>
      </c>
      <c r="M369" s="244" t="s">
        <v>745</v>
      </c>
      <c r="N369" s="1" t="s">
        <v>746</v>
      </c>
      <c r="O369" s="1" t="s">
        <v>52</v>
      </c>
      <c r="P369" s="1" t="s">
        <v>52</v>
      </c>
      <c r="Q369" s="1" t="s">
        <v>725</v>
      </c>
      <c r="R369" s="1" t="s">
        <v>63</v>
      </c>
      <c r="S369" s="1" t="s">
        <v>64</v>
      </c>
      <c r="T369" s="1" t="s">
        <v>64</v>
      </c>
      <c r="AR369" s="1" t="s">
        <v>52</v>
      </c>
      <c r="AS369" s="1" t="s">
        <v>52</v>
      </c>
      <c r="AU369" s="1" t="s">
        <v>747</v>
      </c>
      <c r="AV369">
        <v>141</v>
      </c>
    </row>
    <row r="370" spans="1:48" ht="30" customHeight="1">
      <c r="A370" s="244" t="s">
        <v>748</v>
      </c>
      <c r="B370" s="244" t="s">
        <v>749</v>
      </c>
      <c r="C370" s="244" t="s">
        <v>82</v>
      </c>
      <c r="D370" s="245">
        <v>28</v>
      </c>
      <c r="E370" s="246">
        <f>TRUNC(일위대가목록!E179,0)</f>
        <v>0</v>
      </c>
      <c r="F370" s="246">
        <f t="shared" si="58"/>
        <v>0</v>
      </c>
      <c r="G370" s="246">
        <f>TRUNC(일위대가목록!F179,0)</f>
        <v>0</v>
      </c>
      <c r="H370" s="246">
        <f t="shared" si="59"/>
        <v>0</v>
      </c>
      <c r="I370" s="246">
        <f>TRUNC(일위대가목록!G179,0)</f>
        <v>0</v>
      </c>
      <c r="J370" s="246">
        <f t="shared" si="60"/>
        <v>0</v>
      </c>
      <c r="K370" s="246">
        <f t="shared" si="61"/>
        <v>0</v>
      </c>
      <c r="L370" s="246">
        <f t="shared" si="61"/>
        <v>0</v>
      </c>
      <c r="M370" s="244" t="s">
        <v>750</v>
      </c>
      <c r="N370" s="1" t="s">
        <v>751</v>
      </c>
      <c r="O370" s="1" t="s">
        <v>52</v>
      </c>
      <c r="P370" s="1" t="s">
        <v>52</v>
      </c>
      <c r="Q370" s="1" t="s">
        <v>725</v>
      </c>
      <c r="R370" s="1" t="s">
        <v>63</v>
      </c>
      <c r="S370" s="1" t="s">
        <v>64</v>
      </c>
      <c r="T370" s="1" t="s">
        <v>64</v>
      </c>
      <c r="AR370" s="1" t="s">
        <v>52</v>
      </c>
      <c r="AS370" s="1" t="s">
        <v>52</v>
      </c>
      <c r="AU370" s="1" t="s">
        <v>752</v>
      </c>
      <c r="AV370">
        <v>142</v>
      </c>
    </row>
    <row r="371" spans="1:48" ht="30" customHeight="1">
      <c r="A371" s="244" t="s">
        <v>753</v>
      </c>
      <c r="B371" s="244" t="s">
        <v>754</v>
      </c>
      <c r="C371" s="244" t="s">
        <v>82</v>
      </c>
      <c r="D371" s="245">
        <v>4</v>
      </c>
      <c r="E371" s="246">
        <f>TRUNC(일위대가목록!E171,0)</f>
        <v>0</v>
      </c>
      <c r="F371" s="246">
        <f t="shared" si="58"/>
        <v>0</v>
      </c>
      <c r="G371" s="246">
        <f>TRUNC(일위대가목록!F171,0)</f>
        <v>0</v>
      </c>
      <c r="H371" s="246">
        <f t="shared" si="59"/>
        <v>0</v>
      </c>
      <c r="I371" s="246">
        <f>TRUNC(일위대가목록!G171,0)</f>
        <v>0</v>
      </c>
      <c r="J371" s="246">
        <f t="shared" si="60"/>
        <v>0</v>
      </c>
      <c r="K371" s="246">
        <f t="shared" si="61"/>
        <v>0</v>
      </c>
      <c r="L371" s="246">
        <f t="shared" si="61"/>
        <v>0</v>
      </c>
      <c r="M371" s="244" t="s">
        <v>755</v>
      </c>
      <c r="N371" s="1" t="s">
        <v>756</v>
      </c>
      <c r="O371" s="1" t="s">
        <v>52</v>
      </c>
      <c r="P371" s="1" t="s">
        <v>52</v>
      </c>
      <c r="Q371" s="1" t="s">
        <v>725</v>
      </c>
      <c r="R371" s="1" t="s">
        <v>63</v>
      </c>
      <c r="S371" s="1" t="s">
        <v>64</v>
      </c>
      <c r="T371" s="1" t="s">
        <v>64</v>
      </c>
      <c r="AR371" s="1" t="s">
        <v>52</v>
      </c>
      <c r="AS371" s="1" t="s">
        <v>52</v>
      </c>
      <c r="AU371" s="1" t="s">
        <v>757</v>
      </c>
      <c r="AV371">
        <v>214</v>
      </c>
    </row>
    <row r="372" spans="1:48" ht="30" customHeight="1">
      <c r="A372" s="244" t="s">
        <v>735</v>
      </c>
      <c r="B372" s="244" t="s">
        <v>3588</v>
      </c>
      <c r="C372" s="244" t="s">
        <v>82</v>
      </c>
      <c r="D372" s="245">
        <v>91</v>
      </c>
      <c r="E372" s="246">
        <f>TRUNC(일위대가목록!E97,0)</f>
        <v>0</v>
      </c>
      <c r="F372" s="246">
        <f t="shared" ref="F372" si="62">TRUNC(E372*D372, 0)</f>
        <v>0</v>
      </c>
      <c r="G372" s="246">
        <f>TRUNC(일위대가목록!F97,0)</f>
        <v>0</v>
      </c>
      <c r="H372" s="246">
        <f t="shared" ref="H372" si="63">TRUNC(G372*D372, 0)</f>
        <v>0</v>
      </c>
      <c r="I372" s="246">
        <f>TRUNC(일위대가목록!G97,0)</f>
        <v>0</v>
      </c>
      <c r="J372" s="246">
        <f t="shared" ref="J372" si="64">TRUNC(I372*D372, 0)</f>
        <v>0</v>
      </c>
      <c r="K372" s="246">
        <f t="shared" ref="K372" si="65">TRUNC(E372+G372+I372, 0)</f>
        <v>0</v>
      </c>
      <c r="L372" s="246">
        <f t="shared" ref="L372" si="66">TRUNC(F372+H372+J372, 0)</f>
        <v>0</v>
      </c>
      <c r="M372" s="244" t="s">
        <v>3593</v>
      </c>
      <c r="Q372" s="1" t="s">
        <v>725</v>
      </c>
    </row>
    <row r="373" spans="1:48" ht="30" customHeight="1">
      <c r="A373" s="245"/>
      <c r="B373" s="245"/>
      <c r="C373" s="245"/>
      <c r="D373" s="245"/>
      <c r="E373" s="246"/>
      <c r="F373" s="246"/>
      <c r="G373" s="246"/>
      <c r="H373" s="246"/>
      <c r="I373" s="246"/>
      <c r="J373" s="246"/>
      <c r="K373" s="246"/>
      <c r="L373" s="246"/>
      <c r="M373" s="245"/>
      <c r="Q373" s="1" t="s">
        <v>725</v>
      </c>
    </row>
    <row r="374" spans="1:48" ht="30" customHeight="1">
      <c r="A374" s="245"/>
      <c r="B374" s="245"/>
      <c r="C374" s="245"/>
      <c r="D374" s="245"/>
      <c r="E374" s="246"/>
      <c r="F374" s="246"/>
      <c r="G374" s="246"/>
      <c r="H374" s="246"/>
      <c r="I374" s="246"/>
      <c r="J374" s="246"/>
      <c r="K374" s="246"/>
      <c r="L374" s="246"/>
      <c r="M374" s="245"/>
      <c r="Q374" s="1" t="s">
        <v>725</v>
      </c>
    </row>
    <row r="375" spans="1:48" ht="30" customHeight="1">
      <c r="A375" s="245"/>
      <c r="B375" s="245"/>
      <c r="C375" s="245"/>
      <c r="D375" s="245"/>
      <c r="E375" s="246"/>
      <c r="F375" s="246"/>
      <c r="G375" s="246"/>
      <c r="H375" s="246"/>
      <c r="I375" s="246"/>
      <c r="J375" s="246"/>
      <c r="K375" s="246"/>
      <c r="L375" s="246"/>
      <c r="M375" s="245"/>
      <c r="Q375" s="1" t="s">
        <v>725</v>
      </c>
    </row>
    <row r="376" spans="1:48" ht="30" customHeight="1">
      <c r="A376" s="245"/>
      <c r="B376" s="245"/>
      <c r="C376" s="245"/>
      <c r="D376" s="245"/>
      <c r="E376" s="246"/>
      <c r="F376" s="246"/>
      <c r="G376" s="246"/>
      <c r="H376" s="246"/>
      <c r="I376" s="246"/>
      <c r="J376" s="246"/>
      <c r="K376" s="246"/>
      <c r="L376" s="246"/>
      <c r="M376" s="245"/>
      <c r="Q376" s="1" t="s">
        <v>725</v>
      </c>
    </row>
    <row r="377" spans="1:48" ht="30" customHeight="1">
      <c r="A377" s="245"/>
      <c r="B377" s="245"/>
      <c r="C377" s="245"/>
      <c r="D377" s="245"/>
      <c r="E377" s="246"/>
      <c r="F377" s="246"/>
      <c r="G377" s="246"/>
      <c r="H377" s="246"/>
      <c r="I377" s="246"/>
      <c r="J377" s="246"/>
      <c r="K377" s="246"/>
      <c r="L377" s="246"/>
      <c r="M377" s="245"/>
      <c r="Q377" s="1" t="s">
        <v>725</v>
      </c>
    </row>
    <row r="378" spans="1:48" ht="30" customHeight="1">
      <c r="A378" s="245"/>
      <c r="B378" s="245"/>
      <c r="C378" s="245"/>
      <c r="D378" s="245"/>
      <c r="E378" s="246"/>
      <c r="F378" s="246"/>
      <c r="G378" s="246"/>
      <c r="H378" s="246"/>
      <c r="I378" s="246"/>
      <c r="J378" s="246"/>
      <c r="K378" s="246"/>
      <c r="L378" s="246"/>
      <c r="M378" s="245"/>
      <c r="Q378" s="1" t="s">
        <v>725</v>
      </c>
    </row>
    <row r="379" spans="1:48" ht="30" customHeight="1">
      <c r="A379" s="245"/>
      <c r="B379" s="245"/>
      <c r="C379" s="245"/>
      <c r="D379" s="245"/>
      <c r="E379" s="246"/>
      <c r="F379" s="246"/>
      <c r="G379" s="246"/>
      <c r="H379" s="246"/>
      <c r="I379" s="246"/>
      <c r="J379" s="246"/>
      <c r="K379" s="246"/>
      <c r="L379" s="246"/>
      <c r="M379" s="245"/>
      <c r="Q379" s="1" t="s">
        <v>725</v>
      </c>
    </row>
    <row r="380" spans="1:48" ht="30" customHeight="1">
      <c r="A380" s="245"/>
      <c r="B380" s="245"/>
      <c r="C380" s="245"/>
      <c r="D380" s="245"/>
      <c r="E380" s="246"/>
      <c r="F380" s="246"/>
      <c r="G380" s="246"/>
      <c r="H380" s="246"/>
      <c r="I380" s="246"/>
      <c r="J380" s="246"/>
      <c r="K380" s="246"/>
      <c r="L380" s="246"/>
      <c r="M380" s="245"/>
      <c r="Q380" s="1" t="s">
        <v>725</v>
      </c>
    </row>
    <row r="381" spans="1:48" ht="30" customHeight="1">
      <c r="A381" s="245"/>
      <c r="B381" s="245"/>
      <c r="C381" s="245"/>
      <c r="D381" s="245"/>
      <c r="E381" s="246"/>
      <c r="F381" s="246"/>
      <c r="G381" s="246"/>
      <c r="H381" s="246"/>
      <c r="I381" s="246"/>
      <c r="J381" s="246"/>
      <c r="K381" s="246"/>
      <c r="L381" s="246"/>
      <c r="M381" s="245"/>
      <c r="Q381" s="1" t="s">
        <v>725</v>
      </c>
    </row>
    <row r="382" spans="1:48" ht="30" customHeight="1">
      <c r="A382" s="245"/>
      <c r="B382" s="245"/>
      <c r="C382" s="245"/>
      <c r="D382" s="245"/>
      <c r="E382" s="246"/>
      <c r="F382" s="246"/>
      <c r="G382" s="246"/>
      <c r="H382" s="246"/>
      <c r="I382" s="246"/>
      <c r="J382" s="246"/>
      <c r="K382" s="246"/>
      <c r="L382" s="246"/>
      <c r="M382" s="245"/>
      <c r="Q382" s="1" t="s">
        <v>725</v>
      </c>
    </row>
    <row r="383" spans="1:48" ht="30" customHeight="1">
      <c r="A383" s="245"/>
      <c r="B383" s="245"/>
      <c r="C383" s="245"/>
      <c r="D383" s="245"/>
      <c r="E383" s="246"/>
      <c r="F383" s="246"/>
      <c r="G383" s="246"/>
      <c r="H383" s="246"/>
      <c r="I383" s="246"/>
      <c r="J383" s="246"/>
      <c r="K383" s="246"/>
      <c r="L383" s="246"/>
      <c r="M383" s="245"/>
      <c r="Q383" s="1" t="s">
        <v>725</v>
      </c>
    </row>
    <row r="384" spans="1:48" ht="30" customHeight="1">
      <c r="A384" s="245"/>
      <c r="B384" s="245"/>
      <c r="C384" s="245"/>
      <c r="D384" s="245"/>
      <c r="E384" s="246"/>
      <c r="F384" s="246"/>
      <c r="G384" s="246"/>
      <c r="H384" s="246"/>
      <c r="I384" s="246"/>
      <c r="J384" s="246"/>
      <c r="K384" s="246"/>
      <c r="L384" s="246"/>
      <c r="M384" s="245"/>
      <c r="Q384" s="1" t="s">
        <v>725</v>
      </c>
    </row>
    <row r="385" spans="1:48" ht="30" customHeight="1">
      <c r="A385" s="245"/>
      <c r="B385" s="245"/>
      <c r="C385" s="245"/>
      <c r="D385" s="245"/>
      <c r="E385" s="246"/>
      <c r="F385" s="246"/>
      <c r="G385" s="246"/>
      <c r="H385" s="246"/>
      <c r="I385" s="246"/>
      <c r="J385" s="246"/>
      <c r="K385" s="246"/>
      <c r="L385" s="246"/>
      <c r="M385" s="245"/>
      <c r="Q385" s="1" t="s">
        <v>725</v>
      </c>
    </row>
    <row r="386" spans="1:48" ht="30" customHeight="1">
      <c r="A386" s="245"/>
      <c r="B386" s="245"/>
      <c r="C386" s="245"/>
      <c r="D386" s="245"/>
      <c r="E386" s="246"/>
      <c r="F386" s="246"/>
      <c r="G386" s="246"/>
      <c r="H386" s="246"/>
      <c r="I386" s="246"/>
      <c r="J386" s="246"/>
      <c r="K386" s="246"/>
      <c r="L386" s="246"/>
      <c r="M386" s="245"/>
      <c r="Q386" s="1" t="s">
        <v>725</v>
      </c>
    </row>
    <row r="387" spans="1:48" ht="30" customHeight="1">
      <c r="A387" s="244" t="s">
        <v>70</v>
      </c>
      <c r="B387" s="245"/>
      <c r="C387" s="245"/>
      <c r="D387" s="245"/>
      <c r="E387" s="246"/>
      <c r="F387" s="246">
        <f>SUMIF(Q365:Q386,"010115",F365:F386)</f>
        <v>0</v>
      </c>
      <c r="G387" s="246"/>
      <c r="H387" s="246">
        <f>SUMIF(Q365:Q386,"010115",H365:H386)</f>
        <v>0</v>
      </c>
      <c r="I387" s="246"/>
      <c r="J387" s="246">
        <f>SUMIF(Q365:Q386,"010115",J365:J386)</f>
        <v>0</v>
      </c>
      <c r="K387" s="246"/>
      <c r="L387" s="246">
        <f>SUMIF(Q365:Q386,"010115",L365:L386)</f>
        <v>0</v>
      </c>
      <c r="M387" s="245"/>
      <c r="N387" t="s">
        <v>71</v>
      </c>
    </row>
    <row r="388" spans="1:48" ht="30" customHeight="1">
      <c r="A388" s="244" t="s">
        <v>758</v>
      </c>
      <c r="B388" s="244" t="s">
        <v>52</v>
      </c>
      <c r="C388" s="245"/>
      <c r="D388" s="245"/>
      <c r="E388" s="246"/>
      <c r="F388" s="246"/>
      <c r="G388" s="246"/>
      <c r="H388" s="246"/>
      <c r="I388" s="246"/>
      <c r="J388" s="246"/>
      <c r="K388" s="246"/>
      <c r="L388" s="246"/>
      <c r="M388" s="245"/>
      <c r="Q388" s="1" t="s">
        <v>759</v>
      </c>
    </row>
    <row r="389" spans="1:48" ht="30" customHeight="1">
      <c r="A389" s="244" t="s">
        <v>760</v>
      </c>
      <c r="B389" s="244" t="s">
        <v>761</v>
      </c>
      <c r="C389" s="244" t="s">
        <v>82</v>
      </c>
      <c r="D389" s="245">
        <v>112.3</v>
      </c>
      <c r="E389" s="246">
        <f>TRUNC(단가대비표!O83,0)</f>
        <v>0</v>
      </c>
      <c r="F389" s="246">
        <f>TRUNC(E389*D389, 0)</f>
        <v>0</v>
      </c>
      <c r="G389" s="246">
        <f>TRUNC(단가대비표!P83,0)</f>
        <v>0</v>
      </c>
      <c r="H389" s="246">
        <f>TRUNC(G389*D389, 0)</f>
        <v>0</v>
      </c>
      <c r="I389" s="246">
        <f>TRUNC(단가대비표!V83,0)</f>
        <v>0</v>
      </c>
      <c r="J389" s="246">
        <f>TRUNC(I389*D389, 0)</f>
        <v>0</v>
      </c>
      <c r="K389" s="246">
        <f t="shared" ref="K389:L393" si="67">TRUNC(E389+G389+I389, 0)</f>
        <v>0</v>
      </c>
      <c r="L389" s="246">
        <f t="shared" si="67"/>
        <v>0</v>
      </c>
      <c r="M389" s="244" t="s">
        <v>762</v>
      </c>
      <c r="N389" s="1" t="s">
        <v>763</v>
      </c>
      <c r="O389" s="1" t="s">
        <v>52</v>
      </c>
      <c r="P389" s="1" t="s">
        <v>52</v>
      </c>
      <c r="Q389" s="1" t="s">
        <v>759</v>
      </c>
      <c r="R389" s="1" t="s">
        <v>64</v>
      </c>
      <c r="S389" s="1" t="s">
        <v>64</v>
      </c>
      <c r="T389" s="1" t="s">
        <v>63</v>
      </c>
      <c r="X389">
        <v>1</v>
      </c>
      <c r="AR389" s="1" t="s">
        <v>52</v>
      </c>
      <c r="AS389" s="1" t="s">
        <v>52</v>
      </c>
      <c r="AU389" s="1" t="s">
        <v>764</v>
      </c>
      <c r="AV389">
        <v>179</v>
      </c>
    </row>
    <row r="390" spans="1:48" ht="30" customHeight="1">
      <c r="A390" s="244" t="s">
        <v>765</v>
      </c>
      <c r="B390" s="244" t="s">
        <v>766</v>
      </c>
      <c r="C390" s="244" t="s">
        <v>76</v>
      </c>
      <c r="D390" s="245">
        <v>109.8</v>
      </c>
      <c r="E390" s="246">
        <f>TRUNC(단가대비표!O84,0)</f>
        <v>0</v>
      </c>
      <c r="F390" s="246">
        <f>TRUNC(E390*D390, 0)</f>
        <v>0</v>
      </c>
      <c r="G390" s="246">
        <f>TRUNC(단가대비표!P84,0)</f>
        <v>0</v>
      </c>
      <c r="H390" s="246">
        <f>TRUNC(G390*D390, 0)</f>
        <v>0</v>
      </c>
      <c r="I390" s="246">
        <f>TRUNC(단가대비표!V84,0)</f>
        <v>0</v>
      </c>
      <c r="J390" s="246">
        <f>TRUNC(I390*D390, 0)</f>
        <v>0</v>
      </c>
      <c r="K390" s="246">
        <f t="shared" si="67"/>
        <v>0</v>
      </c>
      <c r="L390" s="246">
        <f t="shared" si="67"/>
        <v>0</v>
      </c>
      <c r="M390" s="244" t="s">
        <v>767</v>
      </c>
      <c r="N390" s="1" t="s">
        <v>768</v>
      </c>
      <c r="O390" s="1" t="s">
        <v>52</v>
      </c>
      <c r="P390" s="1" t="s">
        <v>52</v>
      </c>
      <c r="Q390" s="1" t="s">
        <v>759</v>
      </c>
      <c r="R390" s="1" t="s">
        <v>64</v>
      </c>
      <c r="S390" s="1" t="s">
        <v>64</v>
      </c>
      <c r="T390" s="1" t="s">
        <v>63</v>
      </c>
      <c r="X390">
        <v>1</v>
      </c>
      <c r="AR390" s="1" t="s">
        <v>52</v>
      </c>
      <c r="AS390" s="1" t="s">
        <v>52</v>
      </c>
      <c r="AU390" s="1" t="s">
        <v>769</v>
      </c>
      <c r="AV390">
        <v>180</v>
      </c>
    </row>
    <row r="391" spans="1:48" ht="30" customHeight="1">
      <c r="A391" s="244" t="s">
        <v>770</v>
      </c>
      <c r="B391" s="244" t="s">
        <v>771</v>
      </c>
      <c r="C391" s="244" t="s">
        <v>555</v>
      </c>
      <c r="D391" s="245">
        <v>1</v>
      </c>
      <c r="E391" s="246">
        <f>ROUNDDOWN(SUMIF(X389:X393, RIGHTB(N391, 1), F389:F393)*W391, 0)</f>
        <v>0</v>
      </c>
      <c r="F391" s="246">
        <f>TRUNC(E391*D391, 0)</f>
        <v>0</v>
      </c>
      <c r="G391" s="246">
        <v>0</v>
      </c>
      <c r="H391" s="246">
        <f>TRUNC(G391*D391, 0)</f>
        <v>0</v>
      </c>
      <c r="I391" s="246">
        <v>0</v>
      </c>
      <c r="J391" s="246">
        <f>TRUNC(I391*D391, 0)</f>
        <v>0</v>
      </c>
      <c r="K391" s="246">
        <f t="shared" si="67"/>
        <v>0</v>
      </c>
      <c r="L391" s="246">
        <f t="shared" si="67"/>
        <v>0</v>
      </c>
      <c r="M391" s="244" t="s">
        <v>767</v>
      </c>
      <c r="N391" s="1" t="s">
        <v>772</v>
      </c>
      <c r="O391" s="1" t="s">
        <v>52</v>
      </c>
      <c r="P391" s="1" t="s">
        <v>52</v>
      </c>
      <c r="Q391" s="1" t="s">
        <v>759</v>
      </c>
      <c r="R391" s="1" t="s">
        <v>64</v>
      </c>
      <c r="S391" s="1" t="s">
        <v>64</v>
      </c>
      <c r="T391" s="1" t="s">
        <v>64</v>
      </c>
      <c r="U391">
        <v>0</v>
      </c>
      <c r="V391">
        <v>0</v>
      </c>
      <c r="W391">
        <v>0.05</v>
      </c>
      <c r="AR391" s="1" t="s">
        <v>52</v>
      </c>
      <c r="AS391" s="1" t="s">
        <v>52</v>
      </c>
      <c r="AU391" s="1" t="s">
        <v>773</v>
      </c>
      <c r="AV391">
        <v>183</v>
      </c>
    </row>
    <row r="392" spans="1:48" ht="30" customHeight="1">
      <c r="A392" s="244" t="s">
        <v>774</v>
      </c>
      <c r="B392" s="244" t="s">
        <v>775</v>
      </c>
      <c r="C392" s="244" t="s">
        <v>82</v>
      </c>
      <c r="D392" s="245">
        <v>103.6</v>
      </c>
      <c r="E392" s="246">
        <f>TRUNC(단가대비표!O85,0)</f>
        <v>0</v>
      </c>
      <c r="F392" s="246">
        <f>TRUNC(E392*D392, 0)</f>
        <v>0</v>
      </c>
      <c r="G392" s="246">
        <f>TRUNC(단가대비표!P85,0)</f>
        <v>0</v>
      </c>
      <c r="H392" s="246">
        <f>TRUNC(G392*D392, 0)</f>
        <v>0</v>
      </c>
      <c r="I392" s="246">
        <f>TRUNC(단가대비표!V85,0)</f>
        <v>0</v>
      </c>
      <c r="J392" s="246">
        <f>TRUNC(I392*D392, 0)</f>
        <v>0</v>
      </c>
      <c r="K392" s="246">
        <f t="shared" si="67"/>
        <v>0</v>
      </c>
      <c r="L392" s="246">
        <f t="shared" si="67"/>
        <v>0</v>
      </c>
      <c r="M392" s="244" t="s">
        <v>776</v>
      </c>
      <c r="N392" s="1" t="s">
        <v>777</v>
      </c>
      <c r="O392" s="1" t="s">
        <v>52</v>
      </c>
      <c r="P392" s="1" t="s">
        <v>52</v>
      </c>
      <c r="Q392" s="1" t="s">
        <v>759</v>
      </c>
      <c r="R392" s="1" t="s">
        <v>64</v>
      </c>
      <c r="S392" s="1" t="s">
        <v>64</v>
      </c>
      <c r="T392" s="1" t="s">
        <v>63</v>
      </c>
      <c r="AR392" s="1" t="s">
        <v>52</v>
      </c>
      <c r="AS392" s="1" t="s">
        <v>52</v>
      </c>
      <c r="AU392" s="1" t="s">
        <v>778</v>
      </c>
      <c r="AV392">
        <v>181</v>
      </c>
    </row>
    <row r="393" spans="1:48" ht="30" customHeight="1">
      <c r="A393" s="244" t="s">
        <v>779</v>
      </c>
      <c r="B393" s="244" t="s">
        <v>52</v>
      </c>
      <c r="C393" s="244" t="s">
        <v>88</v>
      </c>
      <c r="D393" s="245">
        <v>1</v>
      </c>
      <c r="E393" s="246">
        <f>TRUNC(단가대비표!O86,0)</f>
        <v>0</v>
      </c>
      <c r="F393" s="246">
        <f>TRUNC(E393*D393, 0)</f>
        <v>0</v>
      </c>
      <c r="G393" s="246">
        <f>TRUNC(단가대비표!P86,0)</f>
        <v>0</v>
      </c>
      <c r="H393" s="246">
        <f>TRUNC(G393*D393, 0)</f>
        <v>0</v>
      </c>
      <c r="I393" s="246">
        <f>TRUNC(단가대비표!V86,0)</f>
        <v>0</v>
      </c>
      <c r="J393" s="246">
        <f>TRUNC(I393*D393, 0)</f>
        <v>0</v>
      </c>
      <c r="K393" s="246">
        <f t="shared" si="67"/>
        <v>0</v>
      </c>
      <c r="L393" s="246">
        <f t="shared" si="67"/>
        <v>0</v>
      </c>
      <c r="M393" s="244" t="s">
        <v>780</v>
      </c>
      <c r="N393" s="1" t="s">
        <v>781</v>
      </c>
      <c r="O393" s="1" t="s">
        <v>52</v>
      </c>
      <c r="P393" s="1" t="s">
        <v>52</v>
      </c>
      <c r="Q393" s="1" t="s">
        <v>759</v>
      </c>
      <c r="R393" s="1" t="s">
        <v>64</v>
      </c>
      <c r="S393" s="1" t="s">
        <v>64</v>
      </c>
      <c r="T393" s="1" t="s">
        <v>63</v>
      </c>
      <c r="AR393" s="1" t="s">
        <v>52</v>
      </c>
      <c r="AS393" s="1" t="s">
        <v>52</v>
      </c>
      <c r="AU393" s="1" t="s">
        <v>782</v>
      </c>
      <c r="AV393">
        <v>182</v>
      </c>
    </row>
    <row r="394" spans="1:48" ht="30" customHeight="1">
      <c r="A394" s="245"/>
      <c r="B394" s="245"/>
      <c r="C394" s="245"/>
      <c r="D394" s="245"/>
      <c r="E394" s="246"/>
      <c r="F394" s="246"/>
      <c r="G394" s="246"/>
      <c r="H394" s="246"/>
      <c r="I394" s="246"/>
      <c r="J394" s="246"/>
      <c r="K394" s="246"/>
      <c r="L394" s="246"/>
      <c r="M394" s="245"/>
      <c r="Q394" s="1" t="s">
        <v>759</v>
      </c>
    </row>
    <row r="395" spans="1:48" ht="30" customHeight="1">
      <c r="A395" s="245"/>
      <c r="B395" s="245"/>
      <c r="C395" s="245"/>
      <c r="D395" s="245"/>
      <c r="E395" s="246"/>
      <c r="F395" s="246"/>
      <c r="G395" s="246"/>
      <c r="H395" s="246"/>
      <c r="I395" s="246"/>
      <c r="J395" s="246"/>
      <c r="K395" s="246"/>
      <c r="L395" s="246"/>
      <c r="M395" s="245"/>
      <c r="Q395" s="1" t="s">
        <v>759</v>
      </c>
    </row>
    <row r="396" spans="1:48" ht="30" customHeight="1">
      <c r="A396" s="245"/>
      <c r="B396" s="245"/>
      <c r="C396" s="245"/>
      <c r="D396" s="245"/>
      <c r="E396" s="246"/>
      <c r="F396" s="246"/>
      <c r="G396" s="246"/>
      <c r="H396" s="246"/>
      <c r="I396" s="246"/>
      <c r="J396" s="246"/>
      <c r="K396" s="246"/>
      <c r="L396" s="246"/>
      <c r="M396" s="245"/>
      <c r="Q396" s="1" t="s">
        <v>759</v>
      </c>
    </row>
    <row r="397" spans="1:48" ht="30" customHeight="1">
      <c r="A397" s="245"/>
      <c r="B397" s="245"/>
      <c r="C397" s="245"/>
      <c r="D397" s="245"/>
      <c r="E397" s="246"/>
      <c r="F397" s="246"/>
      <c r="G397" s="246"/>
      <c r="H397" s="246"/>
      <c r="I397" s="246"/>
      <c r="J397" s="246"/>
      <c r="K397" s="246"/>
      <c r="L397" s="246"/>
      <c r="M397" s="245"/>
      <c r="Q397" s="1" t="s">
        <v>759</v>
      </c>
    </row>
    <row r="398" spans="1:48" ht="30" customHeight="1">
      <c r="A398" s="245"/>
      <c r="B398" s="245"/>
      <c r="C398" s="245"/>
      <c r="D398" s="245"/>
      <c r="E398" s="246"/>
      <c r="F398" s="246"/>
      <c r="G398" s="246"/>
      <c r="H398" s="246"/>
      <c r="I398" s="246"/>
      <c r="J398" s="246"/>
      <c r="K398" s="246"/>
      <c r="L398" s="246"/>
      <c r="M398" s="245"/>
      <c r="Q398" s="1" t="s">
        <v>759</v>
      </c>
    </row>
    <row r="399" spans="1:48" ht="30" customHeight="1">
      <c r="A399" s="245"/>
      <c r="B399" s="245"/>
      <c r="C399" s="245"/>
      <c r="D399" s="245"/>
      <c r="E399" s="246"/>
      <c r="F399" s="246"/>
      <c r="G399" s="246"/>
      <c r="H399" s="246"/>
      <c r="I399" s="246"/>
      <c r="J399" s="246"/>
      <c r="K399" s="246"/>
      <c r="L399" s="246"/>
      <c r="M399" s="245"/>
      <c r="Q399" s="1" t="s">
        <v>759</v>
      </c>
    </row>
    <row r="400" spans="1:48" ht="30" customHeight="1">
      <c r="A400" s="245"/>
      <c r="B400" s="245"/>
      <c r="C400" s="245"/>
      <c r="D400" s="245"/>
      <c r="E400" s="246"/>
      <c r="F400" s="246"/>
      <c r="G400" s="246"/>
      <c r="H400" s="246"/>
      <c r="I400" s="246"/>
      <c r="J400" s="246"/>
      <c r="K400" s="246"/>
      <c r="L400" s="246"/>
      <c r="M400" s="245"/>
      <c r="Q400" s="1" t="s">
        <v>759</v>
      </c>
    </row>
    <row r="401" spans="1:48" ht="30" customHeight="1">
      <c r="A401" s="245"/>
      <c r="B401" s="245"/>
      <c r="C401" s="245"/>
      <c r="D401" s="245"/>
      <c r="E401" s="246"/>
      <c r="F401" s="246"/>
      <c r="G401" s="246"/>
      <c r="H401" s="246"/>
      <c r="I401" s="246"/>
      <c r="J401" s="246"/>
      <c r="K401" s="246"/>
      <c r="L401" s="246"/>
      <c r="M401" s="245"/>
      <c r="Q401" s="1" t="s">
        <v>759</v>
      </c>
    </row>
    <row r="402" spans="1:48" ht="30" customHeight="1">
      <c r="A402" s="245"/>
      <c r="B402" s="245"/>
      <c r="C402" s="245"/>
      <c r="D402" s="245"/>
      <c r="E402" s="246"/>
      <c r="F402" s="246"/>
      <c r="G402" s="246"/>
      <c r="H402" s="246"/>
      <c r="I402" s="246"/>
      <c r="J402" s="246"/>
      <c r="K402" s="246"/>
      <c r="L402" s="246"/>
      <c r="M402" s="245"/>
      <c r="Q402" s="1" t="s">
        <v>759</v>
      </c>
    </row>
    <row r="403" spans="1:48" ht="30" customHeight="1">
      <c r="A403" s="245"/>
      <c r="B403" s="245"/>
      <c r="C403" s="245"/>
      <c r="D403" s="245"/>
      <c r="E403" s="246"/>
      <c r="F403" s="246"/>
      <c r="G403" s="246"/>
      <c r="H403" s="246"/>
      <c r="I403" s="246"/>
      <c r="J403" s="246"/>
      <c r="K403" s="246"/>
      <c r="L403" s="246"/>
      <c r="M403" s="245"/>
      <c r="Q403" s="1" t="s">
        <v>759</v>
      </c>
    </row>
    <row r="404" spans="1:48" ht="30" customHeight="1">
      <c r="A404" s="245"/>
      <c r="B404" s="245"/>
      <c r="C404" s="245"/>
      <c r="D404" s="245"/>
      <c r="E404" s="246"/>
      <c r="F404" s="246"/>
      <c r="G404" s="246"/>
      <c r="H404" s="246"/>
      <c r="I404" s="246"/>
      <c r="J404" s="246"/>
      <c r="K404" s="246"/>
      <c r="L404" s="246"/>
      <c r="M404" s="245"/>
      <c r="Q404" s="1" t="s">
        <v>759</v>
      </c>
    </row>
    <row r="405" spans="1:48" ht="30" customHeight="1">
      <c r="A405" s="245"/>
      <c r="B405" s="245"/>
      <c r="C405" s="245"/>
      <c r="D405" s="245"/>
      <c r="E405" s="246"/>
      <c r="F405" s="246"/>
      <c r="G405" s="246"/>
      <c r="H405" s="246"/>
      <c r="I405" s="246"/>
      <c r="J405" s="246"/>
      <c r="K405" s="246"/>
      <c r="L405" s="246"/>
      <c r="M405" s="245"/>
      <c r="Q405" s="1" t="s">
        <v>759</v>
      </c>
    </row>
    <row r="406" spans="1:48" ht="30" customHeight="1">
      <c r="A406" s="245"/>
      <c r="B406" s="245"/>
      <c r="C406" s="245"/>
      <c r="D406" s="245"/>
      <c r="E406" s="246"/>
      <c r="F406" s="246"/>
      <c r="G406" s="246"/>
      <c r="H406" s="246"/>
      <c r="I406" s="246"/>
      <c r="J406" s="246"/>
      <c r="K406" s="246"/>
      <c r="L406" s="246"/>
      <c r="M406" s="245"/>
      <c r="Q406" s="1" t="s">
        <v>759</v>
      </c>
    </row>
    <row r="407" spans="1:48" ht="30" customHeight="1">
      <c r="A407" s="245"/>
      <c r="B407" s="245"/>
      <c r="C407" s="245"/>
      <c r="D407" s="245"/>
      <c r="E407" s="246"/>
      <c r="F407" s="246"/>
      <c r="G407" s="246"/>
      <c r="H407" s="246"/>
      <c r="I407" s="246"/>
      <c r="J407" s="246"/>
      <c r="K407" s="246"/>
      <c r="L407" s="246"/>
      <c r="M407" s="245"/>
      <c r="Q407" s="1" t="s">
        <v>759</v>
      </c>
    </row>
    <row r="408" spans="1:48" ht="30" customHeight="1">
      <c r="A408" s="245"/>
      <c r="B408" s="245"/>
      <c r="C408" s="245"/>
      <c r="D408" s="245"/>
      <c r="E408" s="246"/>
      <c r="F408" s="246"/>
      <c r="G408" s="246"/>
      <c r="H408" s="246"/>
      <c r="I408" s="246"/>
      <c r="J408" s="246"/>
      <c r="K408" s="246"/>
      <c r="L408" s="246"/>
      <c r="M408" s="245"/>
      <c r="Q408" s="1" t="s">
        <v>759</v>
      </c>
    </row>
    <row r="409" spans="1:48" ht="30" customHeight="1">
      <c r="A409" s="245"/>
      <c r="B409" s="245"/>
      <c r="C409" s="245"/>
      <c r="D409" s="245"/>
      <c r="E409" s="246"/>
      <c r="F409" s="246"/>
      <c r="G409" s="246"/>
      <c r="H409" s="246"/>
      <c r="I409" s="246"/>
      <c r="J409" s="246"/>
      <c r="K409" s="246"/>
      <c r="L409" s="246"/>
      <c r="M409" s="245"/>
      <c r="Q409" s="1" t="s">
        <v>759</v>
      </c>
    </row>
    <row r="410" spans="1:48" ht="30" customHeight="1">
      <c r="A410" s="245"/>
      <c r="B410" s="245"/>
      <c r="C410" s="245"/>
      <c r="D410" s="245"/>
      <c r="E410" s="246"/>
      <c r="F410" s="246"/>
      <c r="G410" s="246"/>
      <c r="H410" s="246"/>
      <c r="I410" s="246"/>
      <c r="J410" s="246"/>
      <c r="K410" s="246"/>
      <c r="L410" s="246"/>
      <c r="M410" s="245"/>
      <c r="Q410" s="1" t="s">
        <v>759</v>
      </c>
    </row>
    <row r="411" spans="1:48" ht="30" customHeight="1">
      <c r="A411" s="244" t="s">
        <v>70</v>
      </c>
      <c r="B411" s="245"/>
      <c r="C411" s="245"/>
      <c r="D411" s="245"/>
      <c r="E411" s="246"/>
      <c r="F411" s="246">
        <f>SUMIF(Q389:Q410,"010116",F389:F410)</f>
        <v>0</v>
      </c>
      <c r="G411" s="246"/>
      <c r="H411" s="246">
        <f>SUMIF(Q389:Q410,"010116",H389:H410)</f>
        <v>0</v>
      </c>
      <c r="I411" s="246"/>
      <c r="J411" s="246">
        <f>SUMIF(Q389:Q410,"010116",J389:J410)</f>
        <v>0</v>
      </c>
      <c r="K411" s="246"/>
      <c r="L411" s="246">
        <f>SUMIF(Q389:Q410,"010116",L389:L410)</f>
        <v>0</v>
      </c>
      <c r="M411" s="245"/>
      <c r="N411" t="s">
        <v>71</v>
      </c>
    </row>
    <row r="412" spans="1:48" ht="30" customHeight="1">
      <c r="A412" s="244" t="s">
        <v>783</v>
      </c>
      <c r="B412" s="244" t="s">
        <v>52</v>
      </c>
      <c r="C412" s="245"/>
      <c r="D412" s="245"/>
      <c r="E412" s="246"/>
      <c r="F412" s="246"/>
      <c r="G412" s="246"/>
      <c r="H412" s="246"/>
      <c r="I412" s="246"/>
      <c r="J412" s="246"/>
      <c r="K412" s="246"/>
      <c r="L412" s="246"/>
      <c r="M412" s="245"/>
      <c r="Q412" s="1" t="s">
        <v>784</v>
      </c>
    </row>
    <row r="413" spans="1:48" ht="30" customHeight="1">
      <c r="A413" s="244" t="s">
        <v>785</v>
      </c>
      <c r="B413" s="244" t="s">
        <v>786</v>
      </c>
      <c r="C413" s="244" t="s">
        <v>356</v>
      </c>
      <c r="D413" s="245">
        <v>840</v>
      </c>
      <c r="E413" s="246">
        <f>TRUNC(단가대비표!O76,0)</f>
        <v>0</v>
      </c>
      <c r="F413" s="246">
        <f t="shared" ref="F413:F418" si="68">TRUNC(E413*D413, 0)</f>
        <v>0</v>
      </c>
      <c r="G413" s="246">
        <f>TRUNC(단가대비표!P76,0)</f>
        <v>0</v>
      </c>
      <c r="H413" s="246">
        <f t="shared" ref="H413:H418" si="69">TRUNC(G413*D413, 0)</f>
        <v>0</v>
      </c>
      <c r="I413" s="246">
        <f>TRUNC(단가대비표!V76,0)</f>
        <v>0</v>
      </c>
      <c r="J413" s="246">
        <f t="shared" ref="J413:J418" si="70">TRUNC(I413*D413, 0)</f>
        <v>0</v>
      </c>
      <c r="K413" s="246">
        <f t="shared" ref="K413:L418" si="71">TRUNC(E413+G413+I413, 0)</f>
        <v>0</v>
      </c>
      <c r="L413" s="246">
        <f t="shared" si="71"/>
        <v>0</v>
      </c>
      <c r="M413" s="244" t="s">
        <v>787</v>
      </c>
      <c r="N413" s="1" t="s">
        <v>788</v>
      </c>
      <c r="O413" s="1" t="s">
        <v>52</v>
      </c>
      <c r="P413" s="1" t="s">
        <v>52</v>
      </c>
      <c r="Q413" s="1" t="s">
        <v>784</v>
      </c>
      <c r="R413" s="1" t="s">
        <v>64</v>
      </c>
      <c r="S413" s="1" t="s">
        <v>64</v>
      </c>
      <c r="T413" s="1" t="s">
        <v>63</v>
      </c>
      <c r="AR413" s="1" t="s">
        <v>52</v>
      </c>
      <c r="AS413" s="1" t="s">
        <v>52</v>
      </c>
      <c r="AU413" s="1" t="s">
        <v>789</v>
      </c>
      <c r="AV413">
        <v>144</v>
      </c>
    </row>
    <row r="414" spans="1:48" ht="30" customHeight="1">
      <c r="A414" s="244" t="s">
        <v>790</v>
      </c>
      <c r="B414" s="244" t="s">
        <v>791</v>
      </c>
      <c r="C414" s="244" t="s">
        <v>356</v>
      </c>
      <c r="D414" s="245">
        <v>7</v>
      </c>
      <c r="E414" s="246">
        <f>TRUNC(단가대비표!O77,0)</f>
        <v>0</v>
      </c>
      <c r="F414" s="246">
        <f t="shared" si="68"/>
        <v>0</v>
      </c>
      <c r="G414" s="246">
        <f>TRUNC(단가대비표!P77,0)</f>
        <v>0</v>
      </c>
      <c r="H414" s="246">
        <f t="shared" si="69"/>
        <v>0</v>
      </c>
      <c r="I414" s="246">
        <f>TRUNC(단가대비표!V77,0)</f>
        <v>0</v>
      </c>
      <c r="J414" s="246">
        <f t="shared" si="70"/>
        <v>0</v>
      </c>
      <c r="K414" s="246">
        <f t="shared" si="71"/>
        <v>0</v>
      </c>
      <c r="L414" s="246">
        <f t="shared" si="71"/>
        <v>0</v>
      </c>
      <c r="M414" s="244" t="s">
        <v>792</v>
      </c>
      <c r="N414" s="1" t="s">
        <v>793</v>
      </c>
      <c r="O414" s="1" t="s">
        <v>52</v>
      </c>
      <c r="P414" s="1" t="s">
        <v>52</v>
      </c>
      <c r="Q414" s="1" t="s">
        <v>784</v>
      </c>
      <c r="R414" s="1" t="s">
        <v>64</v>
      </c>
      <c r="S414" s="1" t="s">
        <v>64</v>
      </c>
      <c r="T414" s="1" t="s">
        <v>63</v>
      </c>
      <c r="AR414" s="1" t="s">
        <v>52</v>
      </c>
      <c r="AS414" s="1" t="s">
        <v>52</v>
      </c>
      <c r="AU414" s="1" t="s">
        <v>794</v>
      </c>
      <c r="AV414">
        <v>164</v>
      </c>
    </row>
    <row r="415" spans="1:48" ht="30" customHeight="1">
      <c r="A415" s="244" t="s">
        <v>795</v>
      </c>
      <c r="B415" s="244" t="s">
        <v>796</v>
      </c>
      <c r="C415" s="244" t="s">
        <v>356</v>
      </c>
      <c r="D415" s="245">
        <v>28</v>
      </c>
      <c r="E415" s="246">
        <f>TRUNC(단가대비표!O78,0)</f>
        <v>0</v>
      </c>
      <c r="F415" s="246">
        <f t="shared" si="68"/>
        <v>0</v>
      </c>
      <c r="G415" s="246">
        <f>TRUNC(단가대비표!P78,0)</f>
        <v>0</v>
      </c>
      <c r="H415" s="246">
        <f t="shared" si="69"/>
        <v>0</v>
      </c>
      <c r="I415" s="246">
        <f>TRUNC(단가대비표!V78,0)</f>
        <v>0</v>
      </c>
      <c r="J415" s="246">
        <f t="shared" si="70"/>
        <v>0</v>
      </c>
      <c r="K415" s="246">
        <f t="shared" si="71"/>
        <v>0</v>
      </c>
      <c r="L415" s="246">
        <f t="shared" si="71"/>
        <v>0</v>
      </c>
      <c r="M415" s="244" t="s">
        <v>797</v>
      </c>
      <c r="N415" s="1" t="s">
        <v>798</v>
      </c>
      <c r="O415" s="1" t="s">
        <v>52</v>
      </c>
      <c r="P415" s="1" t="s">
        <v>52</v>
      </c>
      <c r="Q415" s="1" t="s">
        <v>784</v>
      </c>
      <c r="R415" s="1" t="s">
        <v>64</v>
      </c>
      <c r="S415" s="1" t="s">
        <v>64</v>
      </c>
      <c r="T415" s="1" t="s">
        <v>63</v>
      </c>
      <c r="AR415" s="1" t="s">
        <v>52</v>
      </c>
      <c r="AS415" s="1" t="s">
        <v>52</v>
      </c>
      <c r="AU415" s="1" t="s">
        <v>799</v>
      </c>
      <c r="AV415">
        <v>165</v>
      </c>
    </row>
    <row r="416" spans="1:48" ht="30" customHeight="1">
      <c r="A416" s="244" t="s">
        <v>800</v>
      </c>
      <c r="B416" s="244" t="s">
        <v>52</v>
      </c>
      <c r="C416" s="244" t="s">
        <v>356</v>
      </c>
      <c r="D416" s="245">
        <v>7</v>
      </c>
      <c r="E416" s="246">
        <f>TRUNC(단가대비표!O79,0)</f>
        <v>0</v>
      </c>
      <c r="F416" s="246">
        <f t="shared" si="68"/>
        <v>0</v>
      </c>
      <c r="G416" s="246">
        <f>TRUNC(단가대비표!P79,0)</f>
        <v>0</v>
      </c>
      <c r="H416" s="246">
        <f t="shared" si="69"/>
        <v>0</v>
      </c>
      <c r="I416" s="246">
        <f>TRUNC(단가대비표!V79,0)</f>
        <v>0</v>
      </c>
      <c r="J416" s="246">
        <f t="shared" si="70"/>
        <v>0</v>
      </c>
      <c r="K416" s="246">
        <f t="shared" si="71"/>
        <v>0</v>
      </c>
      <c r="L416" s="246">
        <f t="shared" si="71"/>
        <v>0</v>
      </c>
      <c r="M416" s="244" t="s">
        <v>801</v>
      </c>
      <c r="N416" s="1" t="s">
        <v>802</v>
      </c>
      <c r="O416" s="1" t="s">
        <v>52</v>
      </c>
      <c r="P416" s="1" t="s">
        <v>52</v>
      </c>
      <c r="Q416" s="1" t="s">
        <v>784</v>
      </c>
      <c r="R416" s="1" t="s">
        <v>64</v>
      </c>
      <c r="S416" s="1" t="s">
        <v>64</v>
      </c>
      <c r="T416" s="1" t="s">
        <v>63</v>
      </c>
      <c r="AR416" s="1" t="s">
        <v>52</v>
      </c>
      <c r="AS416" s="1" t="s">
        <v>52</v>
      </c>
      <c r="AU416" s="1" t="s">
        <v>803</v>
      </c>
      <c r="AV416">
        <v>166</v>
      </c>
    </row>
    <row r="417" spans="1:48" ht="30" customHeight="1">
      <c r="A417" s="244" t="s">
        <v>804</v>
      </c>
      <c r="B417" s="244" t="s">
        <v>52</v>
      </c>
      <c r="C417" s="244" t="s">
        <v>555</v>
      </c>
      <c r="D417" s="245">
        <v>7</v>
      </c>
      <c r="E417" s="246">
        <f>TRUNC(단가대비표!O80,0)</f>
        <v>0</v>
      </c>
      <c r="F417" s="246">
        <f t="shared" si="68"/>
        <v>0</v>
      </c>
      <c r="G417" s="246">
        <f>TRUNC(단가대비표!P80,0)</f>
        <v>0</v>
      </c>
      <c r="H417" s="246">
        <f t="shared" si="69"/>
        <v>0</v>
      </c>
      <c r="I417" s="246">
        <f>TRUNC(단가대비표!V80,0)</f>
        <v>0</v>
      </c>
      <c r="J417" s="246">
        <f t="shared" si="70"/>
        <v>0</v>
      </c>
      <c r="K417" s="246">
        <f t="shared" si="71"/>
        <v>0</v>
      </c>
      <c r="L417" s="246">
        <f t="shared" si="71"/>
        <v>0</v>
      </c>
      <c r="M417" s="244" t="s">
        <v>805</v>
      </c>
      <c r="N417" s="1" t="s">
        <v>806</v>
      </c>
      <c r="O417" s="1" t="s">
        <v>52</v>
      </c>
      <c r="P417" s="1" t="s">
        <v>52</v>
      </c>
      <c r="Q417" s="1" t="s">
        <v>784</v>
      </c>
      <c r="R417" s="1" t="s">
        <v>64</v>
      </c>
      <c r="S417" s="1" t="s">
        <v>64</v>
      </c>
      <c r="T417" s="1" t="s">
        <v>63</v>
      </c>
      <c r="AR417" s="1" t="s">
        <v>52</v>
      </c>
      <c r="AS417" s="1" t="s">
        <v>52</v>
      </c>
      <c r="AU417" s="1" t="s">
        <v>807</v>
      </c>
      <c r="AV417">
        <v>167</v>
      </c>
    </row>
    <row r="418" spans="1:48" ht="30" customHeight="1">
      <c r="A418" s="244" t="s">
        <v>808</v>
      </c>
      <c r="B418" s="244" t="s">
        <v>809</v>
      </c>
      <c r="C418" s="244" t="s">
        <v>555</v>
      </c>
      <c r="D418" s="245">
        <v>7</v>
      </c>
      <c r="E418" s="246">
        <f>TRUNC(단가대비표!O81,0)</f>
        <v>0</v>
      </c>
      <c r="F418" s="246">
        <f t="shared" si="68"/>
        <v>0</v>
      </c>
      <c r="G418" s="246">
        <f>TRUNC(단가대비표!P81,0)</f>
        <v>0</v>
      </c>
      <c r="H418" s="246">
        <f t="shared" si="69"/>
        <v>0</v>
      </c>
      <c r="I418" s="246">
        <f>TRUNC(단가대비표!V81,0)</f>
        <v>0</v>
      </c>
      <c r="J418" s="246">
        <f t="shared" si="70"/>
        <v>0</v>
      </c>
      <c r="K418" s="246">
        <f t="shared" si="71"/>
        <v>0</v>
      </c>
      <c r="L418" s="246">
        <f t="shared" si="71"/>
        <v>0</v>
      </c>
      <c r="M418" s="244" t="s">
        <v>810</v>
      </c>
      <c r="N418" s="1" t="s">
        <v>811</v>
      </c>
      <c r="O418" s="1" t="s">
        <v>52</v>
      </c>
      <c r="P418" s="1" t="s">
        <v>52</v>
      </c>
      <c r="Q418" s="1" t="s">
        <v>784</v>
      </c>
      <c r="R418" s="1" t="s">
        <v>64</v>
      </c>
      <c r="S418" s="1" t="s">
        <v>64</v>
      </c>
      <c r="T418" s="1" t="s">
        <v>63</v>
      </c>
      <c r="AR418" s="1" t="s">
        <v>52</v>
      </c>
      <c r="AS418" s="1" t="s">
        <v>52</v>
      </c>
      <c r="AU418" s="1" t="s">
        <v>812</v>
      </c>
      <c r="AV418">
        <v>168</v>
      </c>
    </row>
    <row r="419" spans="1:48" ht="30" customHeight="1">
      <c r="A419" s="245"/>
      <c r="B419" s="245"/>
      <c r="C419" s="245"/>
      <c r="D419" s="245"/>
      <c r="E419" s="246"/>
      <c r="F419" s="246"/>
      <c r="G419" s="246"/>
      <c r="H419" s="246"/>
      <c r="I419" s="246"/>
      <c r="J419" s="246"/>
      <c r="K419" s="246"/>
      <c r="L419" s="246"/>
      <c r="M419" s="245"/>
      <c r="Q419" s="1" t="s">
        <v>784</v>
      </c>
    </row>
    <row r="420" spans="1:48" ht="30" customHeight="1">
      <c r="A420" s="245"/>
      <c r="B420" s="245"/>
      <c r="C420" s="245"/>
      <c r="D420" s="245"/>
      <c r="E420" s="246"/>
      <c r="F420" s="246"/>
      <c r="G420" s="246"/>
      <c r="H420" s="246"/>
      <c r="I420" s="246"/>
      <c r="J420" s="246"/>
      <c r="K420" s="246"/>
      <c r="L420" s="246"/>
      <c r="M420" s="245"/>
      <c r="Q420" s="1" t="s">
        <v>784</v>
      </c>
    </row>
    <row r="421" spans="1:48" ht="30" customHeight="1">
      <c r="A421" s="245"/>
      <c r="B421" s="245"/>
      <c r="C421" s="245"/>
      <c r="D421" s="245"/>
      <c r="E421" s="246"/>
      <c r="F421" s="246"/>
      <c r="G421" s="246"/>
      <c r="H421" s="246"/>
      <c r="I421" s="246"/>
      <c r="J421" s="246"/>
      <c r="K421" s="246"/>
      <c r="L421" s="246"/>
      <c r="M421" s="245"/>
      <c r="Q421" s="1" t="s">
        <v>784</v>
      </c>
    </row>
    <row r="422" spans="1:48" ht="30" customHeight="1">
      <c r="A422" s="245"/>
      <c r="B422" s="245"/>
      <c r="C422" s="245"/>
      <c r="D422" s="245"/>
      <c r="E422" s="246"/>
      <c r="F422" s="246"/>
      <c r="G422" s="246"/>
      <c r="H422" s="246"/>
      <c r="I422" s="246"/>
      <c r="J422" s="246"/>
      <c r="K422" s="246"/>
      <c r="L422" s="246"/>
      <c r="M422" s="245"/>
      <c r="Q422" s="1" t="s">
        <v>784</v>
      </c>
    </row>
    <row r="423" spans="1:48" ht="30" customHeight="1">
      <c r="A423" s="245"/>
      <c r="B423" s="245"/>
      <c r="C423" s="245"/>
      <c r="D423" s="245"/>
      <c r="E423" s="246"/>
      <c r="F423" s="246"/>
      <c r="G423" s="246"/>
      <c r="H423" s="246"/>
      <c r="I423" s="246"/>
      <c r="J423" s="246"/>
      <c r="K423" s="246"/>
      <c r="L423" s="246"/>
      <c r="M423" s="245"/>
      <c r="Q423" s="1" t="s">
        <v>784</v>
      </c>
    </row>
    <row r="424" spans="1:48" ht="30" customHeight="1">
      <c r="A424" s="245"/>
      <c r="B424" s="245"/>
      <c r="C424" s="245"/>
      <c r="D424" s="245"/>
      <c r="E424" s="246"/>
      <c r="F424" s="246"/>
      <c r="G424" s="246"/>
      <c r="H424" s="246"/>
      <c r="I424" s="246"/>
      <c r="J424" s="246"/>
      <c r="K424" s="246"/>
      <c r="L424" s="246"/>
      <c r="M424" s="245"/>
      <c r="Q424" s="1" t="s">
        <v>784</v>
      </c>
    </row>
    <row r="425" spans="1:48" ht="30" customHeight="1">
      <c r="A425" s="245"/>
      <c r="B425" s="245"/>
      <c r="C425" s="245"/>
      <c r="D425" s="245"/>
      <c r="E425" s="246"/>
      <c r="F425" s="246"/>
      <c r="G425" s="246"/>
      <c r="H425" s="246"/>
      <c r="I425" s="246"/>
      <c r="J425" s="246"/>
      <c r="K425" s="246"/>
      <c r="L425" s="246"/>
      <c r="M425" s="245"/>
      <c r="Q425" s="1" t="s">
        <v>784</v>
      </c>
    </row>
    <row r="426" spans="1:48" ht="30" customHeight="1">
      <c r="A426" s="245"/>
      <c r="B426" s="245"/>
      <c r="C426" s="245"/>
      <c r="D426" s="245"/>
      <c r="E426" s="246"/>
      <c r="F426" s="246"/>
      <c r="G426" s="246"/>
      <c r="H426" s="246"/>
      <c r="I426" s="246"/>
      <c r="J426" s="246"/>
      <c r="K426" s="246"/>
      <c r="L426" s="246"/>
      <c r="M426" s="245"/>
      <c r="Q426" s="1" t="s">
        <v>784</v>
      </c>
    </row>
    <row r="427" spans="1:48" ht="30" customHeight="1">
      <c r="A427" s="245"/>
      <c r="B427" s="245"/>
      <c r="C427" s="245"/>
      <c r="D427" s="245"/>
      <c r="E427" s="246"/>
      <c r="F427" s="246"/>
      <c r="G427" s="246"/>
      <c r="H427" s="246"/>
      <c r="I427" s="246"/>
      <c r="J427" s="246"/>
      <c r="K427" s="246"/>
      <c r="L427" s="246"/>
      <c r="M427" s="245"/>
      <c r="Q427" s="1" t="s">
        <v>784</v>
      </c>
    </row>
    <row r="428" spans="1:48" ht="30" customHeight="1">
      <c r="A428" s="245"/>
      <c r="B428" s="245"/>
      <c r="C428" s="245"/>
      <c r="D428" s="245"/>
      <c r="E428" s="246"/>
      <c r="F428" s="246"/>
      <c r="G428" s="246"/>
      <c r="H428" s="246"/>
      <c r="I428" s="246"/>
      <c r="J428" s="246"/>
      <c r="K428" s="246"/>
      <c r="L428" s="246"/>
      <c r="M428" s="245"/>
      <c r="Q428" s="1" t="s">
        <v>784</v>
      </c>
    </row>
    <row r="429" spans="1:48" ht="30" customHeight="1">
      <c r="A429" s="245"/>
      <c r="B429" s="245"/>
      <c r="C429" s="245"/>
      <c r="D429" s="245"/>
      <c r="E429" s="246"/>
      <c r="F429" s="246"/>
      <c r="G429" s="246"/>
      <c r="H429" s="246"/>
      <c r="I429" s="246"/>
      <c r="J429" s="246"/>
      <c r="K429" s="246"/>
      <c r="L429" s="246"/>
      <c r="M429" s="245"/>
      <c r="Q429" s="1" t="s">
        <v>784</v>
      </c>
    </row>
    <row r="430" spans="1:48" ht="30" customHeight="1">
      <c r="A430" s="245"/>
      <c r="B430" s="245"/>
      <c r="C430" s="245"/>
      <c r="D430" s="245"/>
      <c r="E430" s="246"/>
      <c r="F430" s="246"/>
      <c r="G430" s="246"/>
      <c r="H430" s="246"/>
      <c r="I430" s="246"/>
      <c r="J430" s="246"/>
      <c r="K430" s="246"/>
      <c r="L430" s="246"/>
      <c r="M430" s="245"/>
      <c r="Q430" s="1" t="s">
        <v>784</v>
      </c>
    </row>
    <row r="431" spans="1:48" ht="30" customHeight="1">
      <c r="A431" s="245"/>
      <c r="B431" s="245"/>
      <c r="C431" s="245"/>
      <c r="D431" s="245"/>
      <c r="E431" s="246"/>
      <c r="F431" s="246"/>
      <c r="G431" s="246"/>
      <c r="H431" s="246"/>
      <c r="I431" s="246"/>
      <c r="J431" s="246"/>
      <c r="K431" s="246"/>
      <c r="L431" s="246"/>
      <c r="M431" s="245"/>
      <c r="Q431" s="1" t="s">
        <v>784</v>
      </c>
    </row>
    <row r="432" spans="1:48" ht="30" customHeight="1">
      <c r="A432" s="245"/>
      <c r="B432" s="245"/>
      <c r="C432" s="245"/>
      <c r="D432" s="245"/>
      <c r="E432" s="246"/>
      <c r="F432" s="246"/>
      <c r="G432" s="246"/>
      <c r="H432" s="246"/>
      <c r="I432" s="246"/>
      <c r="J432" s="246"/>
      <c r="K432" s="246"/>
      <c r="L432" s="246"/>
      <c r="M432" s="245"/>
      <c r="Q432" s="1" t="s">
        <v>784</v>
      </c>
    </row>
    <row r="433" spans="1:48" ht="30" customHeight="1">
      <c r="A433" s="245"/>
      <c r="B433" s="245"/>
      <c r="C433" s="245"/>
      <c r="D433" s="245"/>
      <c r="E433" s="246"/>
      <c r="F433" s="246"/>
      <c r="G433" s="246"/>
      <c r="H433" s="246"/>
      <c r="I433" s="246"/>
      <c r="J433" s="246"/>
      <c r="K433" s="246"/>
      <c r="L433" s="246"/>
      <c r="M433" s="245"/>
      <c r="Q433" s="1" t="s">
        <v>784</v>
      </c>
    </row>
    <row r="434" spans="1:48" ht="30" customHeight="1">
      <c r="A434" s="245"/>
      <c r="B434" s="245"/>
      <c r="C434" s="245"/>
      <c r="D434" s="245"/>
      <c r="E434" s="246"/>
      <c r="F434" s="246"/>
      <c r="G434" s="246"/>
      <c r="H434" s="246"/>
      <c r="I434" s="246"/>
      <c r="J434" s="246"/>
      <c r="K434" s="246"/>
      <c r="L434" s="246"/>
      <c r="M434" s="245"/>
      <c r="Q434" s="1" t="s">
        <v>784</v>
      </c>
    </row>
    <row r="435" spans="1:48" ht="30" customHeight="1">
      <c r="A435" s="244" t="s">
        <v>70</v>
      </c>
      <c r="B435" s="245"/>
      <c r="C435" s="245"/>
      <c r="D435" s="245"/>
      <c r="E435" s="246"/>
      <c r="F435" s="246">
        <f>SUMIF(Q413:Q434,"010117",F413:F434)</f>
        <v>0</v>
      </c>
      <c r="G435" s="246"/>
      <c r="H435" s="246">
        <f>SUMIF(Q413:Q434,"010117",H413:H434)</f>
        <v>0</v>
      </c>
      <c r="I435" s="246"/>
      <c r="J435" s="246">
        <f>SUMIF(Q413:Q434,"010117",J413:J434)</f>
        <v>0</v>
      </c>
      <c r="K435" s="246"/>
      <c r="L435" s="246">
        <f>SUMIF(Q413:Q434,"010117",L413:L434)</f>
        <v>0</v>
      </c>
      <c r="M435" s="245"/>
      <c r="N435" t="s">
        <v>71</v>
      </c>
    </row>
    <row r="436" spans="1:48" ht="30" customHeight="1">
      <c r="A436" s="244" t="s">
        <v>813</v>
      </c>
      <c r="B436" s="244" t="s">
        <v>52</v>
      </c>
      <c r="C436" s="245"/>
      <c r="D436" s="245"/>
      <c r="E436" s="246"/>
      <c r="F436" s="246"/>
      <c r="G436" s="246"/>
      <c r="H436" s="246"/>
      <c r="I436" s="246"/>
      <c r="J436" s="246"/>
      <c r="K436" s="246"/>
      <c r="L436" s="246"/>
      <c r="M436" s="245"/>
      <c r="Q436" s="1" t="s">
        <v>814</v>
      </c>
    </row>
    <row r="437" spans="1:48" ht="30" customHeight="1">
      <c r="A437" s="250" t="s">
        <v>3598</v>
      </c>
      <c r="B437" s="244" t="s">
        <v>3601</v>
      </c>
      <c r="C437" s="244" t="s">
        <v>3599</v>
      </c>
      <c r="D437" s="245">
        <v>200</v>
      </c>
      <c r="E437" s="246">
        <f>TRUNC(일위대가목록!E223,0)</f>
        <v>0</v>
      </c>
      <c r="F437" s="246">
        <f>TRUNC(E437*D437, 0)</f>
        <v>0</v>
      </c>
      <c r="G437" s="246">
        <f>TRUNC(일위대가목록!F223,0)</f>
        <v>0</v>
      </c>
      <c r="H437" s="246">
        <f>TRUNC(G437*D437, 0)</f>
        <v>0</v>
      </c>
      <c r="I437" s="246">
        <f>TRUNC(일위대가목록!G223,0)</f>
        <v>0</v>
      </c>
      <c r="J437" s="246">
        <f>TRUNC(I437*D437, 0)</f>
        <v>0</v>
      </c>
      <c r="K437" s="246">
        <f>TRUNC(E437+G437+I437, 0)</f>
        <v>0</v>
      </c>
      <c r="L437" s="246">
        <f>TRUNC(F437+H437+J437, 0)</f>
        <v>0</v>
      </c>
      <c r="M437" s="244" t="s">
        <v>815</v>
      </c>
      <c r="N437" s="1" t="s">
        <v>816</v>
      </c>
      <c r="O437" s="1" t="s">
        <v>52</v>
      </c>
      <c r="P437" s="1" t="s">
        <v>52</v>
      </c>
      <c r="Q437" s="1" t="s">
        <v>814</v>
      </c>
      <c r="R437" s="1" t="s">
        <v>63</v>
      </c>
      <c r="S437" s="1" t="s">
        <v>64</v>
      </c>
      <c r="T437" s="1" t="s">
        <v>64</v>
      </c>
      <c r="AR437" s="1" t="s">
        <v>52</v>
      </c>
      <c r="AS437" s="1" t="s">
        <v>52</v>
      </c>
      <c r="AU437" s="1" t="s">
        <v>817</v>
      </c>
      <c r="AV437">
        <v>208</v>
      </c>
    </row>
    <row r="438" spans="1:48" ht="30" customHeight="1">
      <c r="A438" s="250" t="s">
        <v>3603</v>
      </c>
      <c r="B438" s="244" t="s">
        <v>3604</v>
      </c>
      <c r="C438" s="244" t="s">
        <v>3599</v>
      </c>
      <c r="D438" s="245">
        <v>200</v>
      </c>
      <c r="E438" s="246">
        <f>TRUNC(일위대가목록!E81,0)</f>
        <v>0</v>
      </c>
      <c r="F438" s="246">
        <f>TRUNC(E438*D438, 0)</f>
        <v>0</v>
      </c>
      <c r="G438" s="246">
        <f>TRUNC(일위대가목록!F81,0)</f>
        <v>0</v>
      </c>
      <c r="H438" s="246">
        <f>TRUNC(G438*D438, 0)</f>
        <v>0</v>
      </c>
      <c r="I438" s="246">
        <f>TRUNC(일위대가목록!G81,0)</f>
        <v>0</v>
      </c>
      <c r="J438" s="246">
        <f>TRUNC(I438*D438, 0)</f>
        <v>0</v>
      </c>
      <c r="K438" s="246">
        <f>TRUNC(E438+G438+I438, 0)</f>
        <v>0</v>
      </c>
      <c r="L438" s="246">
        <f>TRUNC(F438+H438+J438, 0)</f>
        <v>0</v>
      </c>
      <c r="M438" s="244" t="s">
        <v>818</v>
      </c>
      <c r="N438" s="1" t="s">
        <v>819</v>
      </c>
      <c r="O438" s="1" t="s">
        <v>52</v>
      </c>
      <c r="P438" s="1" t="s">
        <v>52</v>
      </c>
      <c r="Q438" s="1" t="s">
        <v>814</v>
      </c>
      <c r="R438" s="1" t="s">
        <v>63</v>
      </c>
      <c r="S438" s="1" t="s">
        <v>64</v>
      </c>
      <c r="T438" s="1" t="s">
        <v>64</v>
      </c>
      <c r="AR438" s="1" t="s">
        <v>52</v>
      </c>
      <c r="AS438" s="1" t="s">
        <v>52</v>
      </c>
      <c r="AU438" s="1" t="s">
        <v>820</v>
      </c>
      <c r="AV438">
        <v>209</v>
      </c>
    </row>
    <row r="439" spans="1:48" ht="30" customHeight="1">
      <c r="A439" s="245"/>
      <c r="B439" s="245"/>
      <c r="C439" s="245"/>
      <c r="D439" s="245"/>
      <c r="E439" s="246"/>
      <c r="F439" s="246"/>
      <c r="G439" s="246"/>
      <c r="H439" s="246"/>
      <c r="I439" s="246"/>
      <c r="J439" s="246"/>
      <c r="K439" s="246"/>
      <c r="L439" s="246"/>
      <c r="M439" s="245"/>
      <c r="Q439" s="1" t="s">
        <v>814</v>
      </c>
    </row>
    <row r="440" spans="1:48" ht="30" customHeight="1">
      <c r="A440" s="245"/>
      <c r="B440" s="245"/>
      <c r="C440" s="245"/>
      <c r="D440" s="245"/>
      <c r="E440" s="246"/>
      <c r="F440" s="246"/>
      <c r="G440" s="246"/>
      <c r="H440" s="246"/>
      <c r="I440" s="246"/>
      <c r="J440" s="246"/>
      <c r="K440" s="246"/>
      <c r="L440" s="246"/>
      <c r="M440" s="245"/>
      <c r="Q440" s="1" t="s">
        <v>814</v>
      </c>
    </row>
    <row r="441" spans="1:48" ht="30" customHeight="1">
      <c r="A441" s="245"/>
      <c r="B441" s="245"/>
      <c r="C441" s="245"/>
      <c r="D441" s="245"/>
      <c r="E441" s="246"/>
      <c r="F441" s="246"/>
      <c r="G441" s="246"/>
      <c r="H441" s="246"/>
      <c r="I441" s="246"/>
      <c r="J441" s="246"/>
      <c r="K441" s="246"/>
      <c r="L441" s="246"/>
      <c r="M441" s="245"/>
      <c r="Q441" s="1" t="s">
        <v>814</v>
      </c>
    </row>
    <row r="442" spans="1:48" ht="30" customHeight="1">
      <c r="A442" s="245"/>
      <c r="B442" s="245"/>
      <c r="C442" s="245"/>
      <c r="D442" s="245"/>
      <c r="E442" s="246"/>
      <c r="F442" s="246"/>
      <c r="G442" s="246"/>
      <c r="H442" s="246"/>
      <c r="I442" s="246"/>
      <c r="J442" s="246"/>
      <c r="K442" s="246"/>
      <c r="L442" s="246"/>
      <c r="M442" s="245"/>
      <c r="Q442" s="1" t="s">
        <v>814</v>
      </c>
    </row>
    <row r="443" spans="1:48" ht="30" customHeight="1">
      <c r="A443" s="245"/>
      <c r="B443" s="245"/>
      <c r="C443" s="245"/>
      <c r="D443" s="245"/>
      <c r="E443" s="246"/>
      <c r="F443" s="246"/>
      <c r="G443" s="246"/>
      <c r="H443" s="246"/>
      <c r="I443" s="246"/>
      <c r="J443" s="246"/>
      <c r="K443" s="246"/>
      <c r="L443" s="246"/>
      <c r="M443" s="245"/>
      <c r="Q443" s="1" t="s">
        <v>814</v>
      </c>
    </row>
    <row r="444" spans="1:48" ht="30" customHeight="1">
      <c r="A444" s="245"/>
      <c r="B444" s="245"/>
      <c r="C444" s="245"/>
      <c r="D444" s="245"/>
      <c r="E444" s="246"/>
      <c r="F444" s="246"/>
      <c r="G444" s="246"/>
      <c r="H444" s="246"/>
      <c r="I444" s="246"/>
      <c r="J444" s="246"/>
      <c r="K444" s="246"/>
      <c r="L444" s="246"/>
      <c r="M444" s="245"/>
      <c r="Q444" s="1" t="s">
        <v>814</v>
      </c>
    </row>
    <row r="445" spans="1:48" ht="30" customHeight="1">
      <c r="A445" s="245"/>
      <c r="B445" s="245"/>
      <c r="C445" s="245"/>
      <c r="D445" s="245"/>
      <c r="E445" s="246"/>
      <c r="F445" s="246"/>
      <c r="G445" s="246"/>
      <c r="H445" s="246"/>
      <c r="I445" s="246"/>
      <c r="J445" s="246"/>
      <c r="K445" s="246"/>
      <c r="L445" s="246"/>
      <c r="M445" s="245"/>
      <c r="Q445" s="1" t="s">
        <v>814</v>
      </c>
    </row>
    <row r="446" spans="1:48" ht="30" customHeight="1">
      <c r="A446" s="245"/>
      <c r="B446" s="245"/>
      <c r="C446" s="245"/>
      <c r="D446" s="245"/>
      <c r="E446" s="246"/>
      <c r="F446" s="246"/>
      <c r="G446" s="246"/>
      <c r="H446" s="246"/>
      <c r="I446" s="246"/>
      <c r="J446" s="246"/>
      <c r="K446" s="246"/>
      <c r="L446" s="246"/>
      <c r="M446" s="245"/>
      <c r="Q446" s="1" t="s">
        <v>814</v>
      </c>
    </row>
    <row r="447" spans="1:48" ht="30" customHeight="1">
      <c r="A447" s="245"/>
      <c r="B447" s="245"/>
      <c r="C447" s="245"/>
      <c r="D447" s="245"/>
      <c r="E447" s="246"/>
      <c r="F447" s="246"/>
      <c r="G447" s="246"/>
      <c r="H447" s="246"/>
      <c r="I447" s="246"/>
      <c r="J447" s="246"/>
      <c r="K447" s="246"/>
      <c r="L447" s="246"/>
      <c r="M447" s="245"/>
      <c r="Q447" s="1" t="s">
        <v>814</v>
      </c>
    </row>
    <row r="448" spans="1:48" ht="30" customHeight="1">
      <c r="A448" s="245"/>
      <c r="B448" s="245"/>
      <c r="C448" s="245"/>
      <c r="D448" s="245"/>
      <c r="E448" s="246"/>
      <c r="F448" s="246"/>
      <c r="G448" s="246"/>
      <c r="H448" s="246"/>
      <c r="I448" s="246"/>
      <c r="J448" s="246"/>
      <c r="K448" s="246"/>
      <c r="L448" s="246"/>
      <c r="M448" s="245"/>
      <c r="Q448" s="1" t="s">
        <v>814</v>
      </c>
    </row>
    <row r="449" spans="1:48" ht="30" customHeight="1">
      <c r="A449" s="245"/>
      <c r="B449" s="245"/>
      <c r="C449" s="245"/>
      <c r="D449" s="245"/>
      <c r="E449" s="246"/>
      <c r="F449" s="246"/>
      <c r="G449" s="246"/>
      <c r="H449" s="246"/>
      <c r="I449" s="246"/>
      <c r="J449" s="246"/>
      <c r="K449" s="246"/>
      <c r="L449" s="246"/>
      <c r="M449" s="245"/>
      <c r="Q449" s="1" t="s">
        <v>814</v>
      </c>
    </row>
    <row r="450" spans="1:48" ht="30" customHeight="1">
      <c r="A450" s="245"/>
      <c r="B450" s="245"/>
      <c r="C450" s="245"/>
      <c r="D450" s="245"/>
      <c r="E450" s="246"/>
      <c r="F450" s="246"/>
      <c r="G450" s="246"/>
      <c r="H450" s="246"/>
      <c r="I450" s="246"/>
      <c r="J450" s="246"/>
      <c r="K450" s="246"/>
      <c r="L450" s="246"/>
      <c r="M450" s="245"/>
      <c r="Q450" s="1" t="s">
        <v>814</v>
      </c>
    </row>
    <row r="451" spans="1:48" ht="30" customHeight="1">
      <c r="A451" s="245"/>
      <c r="B451" s="245"/>
      <c r="C451" s="245"/>
      <c r="D451" s="245"/>
      <c r="E451" s="246"/>
      <c r="F451" s="246"/>
      <c r="G451" s="246"/>
      <c r="H451" s="246"/>
      <c r="I451" s="246"/>
      <c r="J451" s="246"/>
      <c r="K451" s="246"/>
      <c r="L451" s="246"/>
      <c r="M451" s="245"/>
      <c r="Q451" s="1" t="s">
        <v>814</v>
      </c>
    </row>
    <row r="452" spans="1:48" ht="30" customHeight="1">
      <c r="A452" s="245"/>
      <c r="B452" s="245"/>
      <c r="C452" s="245"/>
      <c r="D452" s="245"/>
      <c r="E452" s="246"/>
      <c r="F452" s="246"/>
      <c r="G452" s="246"/>
      <c r="H452" s="246"/>
      <c r="I452" s="246"/>
      <c r="J452" s="246"/>
      <c r="K452" s="246"/>
      <c r="L452" s="246"/>
      <c r="M452" s="245"/>
      <c r="Q452" s="1" t="s">
        <v>814</v>
      </c>
    </row>
    <row r="453" spans="1:48" ht="30" customHeight="1">
      <c r="A453" s="245"/>
      <c r="B453" s="245"/>
      <c r="C453" s="245"/>
      <c r="D453" s="245"/>
      <c r="E453" s="246"/>
      <c r="F453" s="246"/>
      <c r="G453" s="246"/>
      <c r="H453" s="246"/>
      <c r="I453" s="246"/>
      <c r="J453" s="246"/>
      <c r="K453" s="246"/>
      <c r="L453" s="246"/>
      <c r="M453" s="245"/>
      <c r="Q453" s="1" t="s">
        <v>814</v>
      </c>
    </row>
    <row r="454" spans="1:48" ht="30" customHeight="1">
      <c r="A454" s="245"/>
      <c r="B454" s="245"/>
      <c r="C454" s="245"/>
      <c r="D454" s="245"/>
      <c r="E454" s="246"/>
      <c r="F454" s="246"/>
      <c r="G454" s="246"/>
      <c r="H454" s="246"/>
      <c r="I454" s="246"/>
      <c r="J454" s="246"/>
      <c r="K454" s="246"/>
      <c r="L454" s="246"/>
      <c r="M454" s="245"/>
      <c r="Q454" s="1" t="s">
        <v>814</v>
      </c>
    </row>
    <row r="455" spans="1:48" ht="30" customHeight="1">
      <c r="A455" s="245"/>
      <c r="B455" s="245"/>
      <c r="C455" s="245"/>
      <c r="D455" s="245"/>
      <c r="E455" s="246"/>
      <c r="F455" s="246"/>
      <c r="G455" s="246"/>
      <c r="H455" s="246"/>
      <c r="I455" s="246"/>
      <c r="J455" s="246"/>
      <c r="K455" s="246"/>
      <c r="L455" s="246"/>
      <c r="M455" s="245"/>
      <c r="Q455" s="1" t="s">
        <v>814</v>
      </c>
    </row>
    <row r="456" spans="1:48" ht="30" customHeight="1">
      <c r="A456" s="245"/>
      <c r="B456" s="245"/>
      <c r="C456" s="245"/>
      <c r="D456" s="245"/>
      <c r="E456" s="246"/>
      <c r="F456" s="246"/>
      <c r="G456" s="246"/>
      <c r="H456" s="246"/>
      <c r="I456" s="246"/>
      <c r="J456" s="246"/>
      <c r="K456" s="246"/>
      <c r="L456" s="246"/>
      <c r="M456" s="245"/>
      <c r="Q456" s="1" t="s">
        <v>814</v>
      </c>
    </row>
    <row r="457" spans="1:48" ht="30" customHeight="1">
      <c r="A457" s="245"/>
      <c r="B457" s="245"/>
      <c r="C457" s="245"/>
      <c r="D457" s="245"/>
      <c r="E457" s="246"/>
      <c r="F457" s="246"/>
      <c r="G457" s="246"/>
      <c r="H457" s="246"/>
      <c r="I457" s="246"/>
      <c r="J457" s="246"/>
      <c r="K457" s="246"/>
      <c r="L457" s="246"/>
      <c r="M457" s="245"/>
      <c r="Q457" s="1" t="s">
        <v>814</v>
      </c>
    </row>
    <row r="458" spans="1:48" ht="30" customHeight="1">
      <c r="A458" s="245"/>
      <c r="B458" s="245"/>
      <c r="C458" s="245"/>
      <c r="D458" s="245"/>
      <c r="E458" s="246"/>
      <c r="F458" s="246"/>
      <c r="G458" s="246"/>
      <c r="H458" s="246"/>
      <c r="I458" s="246"/>
      <c r="J458" s="246"/>
      <c r="K458" s="246"/>
      <c r="L458" s="246"/>
      <c r="M458" s="245"/>
      <c r="Q458" s="1" t="s">
        <v>814</v>
      </c>
    </row>
    <row r="459" spans="1:48" ht="30" customHeight="1">
      <c r="A459" s="244" t="s">
        <v>70</v>
      </c>
      <c r="B459" s="245"/>
      <c r="C459" s="245"/>
      <c r="D459" s="245"/>
      <c r="E459" s="246"/>
      <c r="F459" s="246">
        <f>SUMIF(Q437:Q458,"010118",F437:F458)</f>
        <v>0</v>
      </c>
      <c r="G459" s="246"/>
      <c r="H459" s="246">
        <f>SUMIF(Q437:Q458,"010118",H437:H458)</f>
        <v>0</v>
      </c>
      <c r="I459" s="246"/>
      <c r="J459" s="246">
        <f>SUMIF(Q437:Q458,"010118",J437:J458)</f>
        <v>0</v>
      </c>
      <c r="K459" s="246"/>
      <c r="L459" s="246">
        <f>SUMIF(Q437:Q458,"010118",L437:L458)</f>
        <v>0</v>
      </c>
      <c r="M459" s="245"/>
      <c r="N459" t="s">
        <v>71</v>
      </c>
    </row>
    <row r="460" spans="1:48" ht="30" customHeight="1">
      <c r="A460" s="244" t="s">
        <v>821</v>
      </c>
      <c r="B460" s="244" t="s">
        <v>52</v>
      </c>
      <c r="C460" s="245"/>
      <c r="D460" s="245"/>
      <c r="E460" s="246"/>
      <c r="F460" s="246"/>
      <c r="G460" s="246"/>
      <c r="H460" s="246"/>
      <c r="I460" s="246"/>
      <c r="J460" s="246"/>
      <c r="K460" s="246"/>
      <c r="L460" s="246"/>
      <c r="M460" s="245"/>
      <c r="Q460" s="1" t="s">
        <v>822</v>
      </c>
    </row>
    <row r="461" spans="1:48" ht="30" customHeight="1">
      <c r="A461" s="244" t="s">
        <v>823</v>
      </c>
      <c r="B461" s="244" t="s">
        <v>824</v>
      </c>
      <c r="C461" s="244" t="s">
        <v>82</v>
      </c>
      <c r="D461" s="245">
        <v>36</v>
      </c>
      <c r="E461" s="246">
        <f>TRUNC(일위대가목록!E212,0)</f>
        <v>0</v>
      </c>
      <c r="F461" s="246">
        <f t="shared" ref="F461:F468" si="72">TRUNC(E461*D461, 0)</f>
        <v>0</v>
      </c>
      <c r="G461" s="246">
        <f>TRUNC(일위대가목록!F212,0)</f>
        <v>0</v>
      </c>
      <c r="H461" s="246">
        <f t="shared" ref="H461:H468" si="73">TRUNC(G461*D461, 0)</f>
        <v>0</v>
      </c>
      <c r="I461" s="246">
        <f>TRUNC(일위대가목록!G212,0)</f>
        <v>0</v>
      </c>
      <c r="J461" s="246">
        <f t="shared" ref="J461:J468" si="74">TRUNC(I461*D461, 0)</f>
        <v>0</v>
      </c>
      <c r="K461" s="246">
        <f t="shared" ref="K461:L468" si="75">TRUNC(E461+G461+I461, 0)</f>
        <v>0</v>
      </c>
      <c r="L461" s="246">
        <f t="shared" si="75"/>
        <v>0</v>
      </c>
      <c r="M461" s="244" t="s">
        <v>825</v>
      </c>
      <c r="N461" s="1" t="s">
        <v>826</v>
      </c>
      <c r="O461" s="1" t="s">
        <v>52</v>
      </c>
      <c r="P461" s="1" t="s">
        <v>52</v>
      </c>
      <c r="Q461" s="1" t="s">
        <v>822</v>
      </c>
      <c r="R461" s="1" t="s">
        <v>63</v>
      </c>
      <c r="S461" s="1" t="s">
        <v>64</v>
      </c>
      <c r="T461" s="1" t="s">
        <v>64</v>
      </c>
      <c r="AR461" s="1" t="s">
        <v>52</v>
      </c>
      <c r="AS461" s="1" t="s">
        <v>52</v>
      </c>
      <c r="AU461" s="1" t="s">
        <v>827</v>
      </c>
      <c r="AV461">
        <v>146</v>
      </c>
    </row>
    <row r="462" spans="1:48" ht="30" customHeight="1">
      <c r="A462" s="244" t="s">
        <v>828</v>
      </c>
      <c r="B462" s="244" t="s">
        <v>829</v>
      </c>
      <c r="C462" s="244" t="s">
        <v>82</v>
      </c>
      <c r="D462" s="245">
        <v>4</v>
      </c>
      <c r="E462" s="246">
        <f>TRUNC(일위대가목록!E211,0)</f>
        <v>0</v>
      </c>
      <c r="F462" s="246">
        <f t="shared" si="72"/>
        <v>0</v>
      </c>
      <c r="G462" s="246">
        <f>TRUNC(일위대가목록!F211,0)</f>
        <v>0</v>
      </c>
      <c r="H462" s="246">
        <f t="shared" si="73"/>
        <v>0</v>
      </c>
      <c r="I462" s="246">
        <f>TRUNC(일위대가목록!G211,0)</f>
        <v>0</v>
      </c>
      <c r="J462" s="246">
        <f t="shared" si="74"/>
        <v>0</v>
      </c>
      <c r="K462" s="246">
        <f t="shared" si="75"/>
        <v>0</v>
      </c>
      <c r="L462" s="246">
        <f t="shared" si="75"/>
        <v>0</v>
      </c>
      <c r="M462" s="244" t="s">
        <v>830</v>
      </c>
      <c r="N462" s="1" t="s">
        <v>831</v>
      </c>
      <c r="O462" s="1" t="s">
        <v>52</v>
      </c>
      <c r="P462" s="1" t="s">
        <v>52</v>
      </c>
      <c r="Q462" s="1" t="s">
        <v>822</v>
      </c>
      <c r="R462" s="1" t="s">
        <v>63</v>
      </c>
      <c r="S462" s="1" t="s">
        <v>64</v>
      </c>
      <c r="T462" s="1" t="s">
        <v>64</v>
      </c>
      <c r="AR462" s="1" t="s">
        <v>52</v>
      </c>
      <c r="AS462" s="1" t="s">
        <v>52</v>
      </c>
      <c r="AU462" s="1" t="s">
        <v>832</v>
      </c>
      <c r="AV462">
        <v>201</v>
      </c>
    </row>
    <row r="463" spans="1:48" ht="30" customHeight="1">
      <c r="A463" s="244" t="s">
        <v>833</v>
      </c>
      <c r="B463" s="244" t="s">
        <v>52</v>
      </c>
      <c r="C463" s="244" t="s">
        <v>76</v>
      </c>
      <c r="D463" s="245">
        <v>26</v>
      </c>
      <c r="E463" s="246">
        <f>TRUNC(일위대가목록!E214,0)</f>
        <v>0</v>
      </c>
      <c r="F463" s="246">
        <f t="shared" si="72"/>
        <v>0</v>
      </c>
      <c r="G463" s="246">
        <f>TRUNC(일위대가목록!F214,0)</f>
        <v>0</v>
      </c>
      <c r="H463" s="246">
        <f t="shared" si="73"/>
        <v>0</v>
      </c>
      <c r="I463" s="246">
        <f>TRUNC(일위대가목록!G214,0)</f>
        <v>0</v>
      </c>
      <c r="J463" s="246">
        <f t="shared" si="74"/>
        <v>0</v>
      </c>
      <c r="K463" s="246">
        <f t="shared" si="75"/>
        <v>0</v>
      </c>
      <c r="L463" s="246">
        <f t="shared" si="75"/>
        <v>0</v>
      </c>
      <c r="M463" s="244" t="s">
        <v>834</v>
      </c>
      <c r="N463" s="1" t="s">
        <v>835</v>
      </c>
      <c r="O463" s="1" t="s">
        <v>52</v>
      </c>
      <c r="P463" s="1" t="s">
        <v>52</v>
      </c>
      <c r="Q463" s="1" t="s">
        <v>822</v>
      </c>
      <c r="R463" s="1" t="s">
        <v>63</v>
      </c>
      <c r="S463" s="1" t="s">
        <v>64</v>
      </c>
      <c r="T463" s="1" t="s">
        <v>64</v>
      </c>
      <c r="AR463" s="1" t="s">
        <v>52</v>
      </c>
      <c r="AS463" s="1" t="s">
        <v>52</v>
      </c>
      <c r="AU463" s="1" t="s">
        <v>836</v>
      </c>
      <c r="AV463">
        <v>147</v>
      </c>
    </row>
    <row r="464" spans="1:48" ht="30" customHeight="1">
      <c r="A464" s="244" t="s">
        <v>837</v>
      </c>
      <c r="B464" s="244" t="s">
        <v>838</v>
      </c>
      <c r="C464" s="244" t="s">
        <v>82</v>
      </c>
      <c r="D464" s="245">
        <v>4</v>
      </c>
      <c r="E464" s="246">
        <f>TRUNC(일위대가목록!E215,0)</f>
        <v>0</v>
      </c>
      <c r="F464" s="246">
        <f t="shared" si="72"/>
        <v>0</v>
      </c>
      <c r="G464" s="246">
        <f>TRUNC(일위대가목록!F215,0)</f>
        <v>0</v>
      </c>
      <c r="H464" s="246">
        <f t="shared" si="73"/>
        <v>0</v>
      </c>
      <c r="I464" s="246">
        <f>TRUNC(일위대가목록!G215,0)</f>
        <v>0</v>
      </c>
      <c r="J464" s="246">
        <f t="shared" si="74"/>
        <v>0</v>
      </c>
      <c r="K464" s="246">
        <f t="shared" si="75"/>
        <v>0</v>
      </c>
      <c r="L464" s="246">
        <f t="shared" si="75"/>
        <v>0</v>
      </c>
      <c r="M464" s="244" t="s">
        <v>839</v>
      </c>
      <c r="N464" s="1" t="s">
        <v>840</v>
      </c>
      <c r="O464" s="1" t="s">
        <v>52</v>
      </c>
      <c r="P464" s="1" t="s">
        <v>52</v>
      </c>
      <c r="Q464" s="1" t="s">
        <v>822</v>
      </c>
      <c r="R464" s="1" t="s">
        <v>63</v>
      </c>
      <c r="S464" s="1" t="s">
        <v>64</v>
      </c>
      <c r="T464" s="1" t="s">
        <v>64</v>
      </c>
      <c r="AR464" s="1" t="s">
        <v>52</v>
      </c>
      <c r="AS464" s="1" t="s">
        <v>52</v>
      </c>
      <c r="AU464" s="1" t="s">
        <v>841</v>
      </c>
      <c r="AV464">
        <v>148</v>
      </c>
    </row>
    <row r="465" spans="1:48" ht="30" customHeight="1">
      <c r="A465" s="244" t="s">
        <v>842</v>
      </c>
      <c r="B465" s="244" t="s">
        <v>843</v>
      </c>
      <c r="C465" s="244" t="s">
        <v>82</v>
      </c>
      <c r="D465" s="245">
        <v>43</v>
      </c>
      <c r="E465" s="246">
        <f>TRUNC(일위대가목록!E219,0)</f>
        <v>0</v>
      </c>
      <c r="F465" s="246">
        <f t="shared" si="72"/>
        <v>0</v>
      </c>
      <c r="G465" s="246">
        <f>TRUNC(일위대가목록!F219,0)</f>
        <v>0</v>
      </c>
      <c r="H465" s="246">
        <f t="shared" si="73"/>
        <v>0</v>
      </c>
      <c r="I465" s="246">
        <f>TRUNC(일위대가목록!G219,0)</f>
        <v>0</v>
      </c>
      <c r="J465" s="246">
        <f t="shared" si="74"/>
        <v>0</v>
      </c>
      <c r="K465" s="246">
        <f t="shared" si="75"/>
        <v>0</v>
      </c>
      <c r="L465" s="246">
        <f t="shared" si="75"/>
        <v>0</v>
      </c>
      <c r="M465" s="244" t="s">
        <v>844</v>
      </c>
      <c r="N465" s="1" t="s">
        <v>845</v>
      </c>
      <c r="O465" s="1" t="s">
        <v>52</v>
      </c>
      <c r="P465" s="1" t="s">
        <v>52</v>
      </c>
      <c r="Q465" s="1" t="s">
        <v>822</v>
      </c>
      <c r="R465" s="1" t="s">
        <v>63</v>
      </c>
      <c r="S465" s="1" t="s">
        <v>64</v>
      </c>
      <c r="T465" s="1" t="s">
        <v>64</v>
      </c>
      <c r="AR465" s="1" t="s">
        <v>52</v>
      </c>
      <c r="AS465" s="1" t="s">
        <v>52</v>
      </c>
      <c r="AU465" s="1" t="s">
        <v>846</v>
      </c>
      <c r="AV465">
        <v>154</v>
      </c>
    </row>
    <row r="466" spans="1:48" ht="30" customHeight="1">
      <c r="A466" s="244" t="s">
        <v>847</v>
      </c>
      <c r="B466" s="244" t="s">
        <v>52</v>
      </c>
      <c r="C466" s="244" t="s">
        <v>82</v>
      </c>
      <c r="D466" s="245">
        <v>41</v>
      </c>
      <c r="E466" s="246">
        <f>TRUNC(일위대가목록!E216,0)</f>
        <v>0</v>
      </c>
      <c r="F466" s="246">
        <f t="shared" si="72"/>
        <v>0</v>
      </c>
      <c r="G466" s="246">
        <f>TRUNC(일위대가목록!F216,0)</f>
        <v>0</v>
      </c>
      <c r="H466" s="246">
        <f t="shared" si="73"/>
        <v>0</v>
      </c>
      <c r="I466" s="246">
        <f>TRUNC(일위대가목록!G216,0)</f>
        <v>0</v>
      </c>
      <c r="J466" s="246">
        <f t="shared" si="74"/>
        <v>0</v>
      </c>
      <c r="K466" s="246">
        <f t="shared" si="75"/>
        <v>0</v>
      </c>
      <c r="L466" s="246">
        <f t="shared" si="75"/>
        <v>0</v>
      </c>
      <c r="M466" s="244" t="s">
        <v>848</v>
      </c>
      <c r="N466" s="1" t="s">
        <v>849</v>
      </c>
      <c r="O466" s="1" t="s">
        <v>52</v>
      </c>
      <c r="P466" s="1" t="s">
        <v>52</v>
      </c>
      <c r="Q466" s="1" t="s">
        <v>822</v>
      </c>
      <c r="R466" s="1" t="s">
        <v>63</v>
      </c>
      <c r="S466" s="1" t="s">
        <v>64</v>
      </c>
      <c r="T466" s="1" t="s">
        <v>64</v>
      </c>
      <c r="AR466" s="1" t="s">
        <v>52</v>
      </c>
      <c r="AS466" s="1" t="s">
        <v>52</v>
      </c>
      <c r="AU466" s="1" t="s">
        <v>850</v>
      </c>
      <c r="AV466">
        <v>151</v>
      </c>
    </row>
    <row r="467" spans="1:48" ht="30" customHeight="1">
      <c r="A467" s="244" t="s">
        <v>851</v>
      </c>
      <c r="B467" s="244" t="s">
        <v>852</v>
      </c>
      <c r="C467" s="244" t="s">
        <v>82</v>
      </c>
      <c r="D467" s="245">
        <v>35</v>
      </c>
      <c r="E467" s="246">
        <f>TRUNC(일위대가목록!E217,0)</f>
        <v>0</v>
      </c>
      <c r="F467" s="246">
        <f t="shared" si="72"/>
        <v>0</v>
      </c>
      <c r="G467" s="246">
        <f>TRUNC(일위대가목록!F217,0)</f>
        <v>0</v>
      </c>
      <c r="H467" s="246">
        <f t="shared" si="73"/>
        <v>0</v>
      </c>
      <c r="I467" s="246">
        <f>TRUNC(일위대가목록!G217,0)</f>
        <v>0</v>
      </c>
      <c r="J467" s="246">
        <f t="shared" si="74"/>
        <v>0</v>
      </c>
      <c r="K467" s="246">
        <f t="shared" si="75"/>
        <v>0</v>
      </c>
      <c r="L467" s="246">
        <f t="shared" si="75"/>
        <v>0</v>
      </c>
      <c r="M467" s="244" t="s">
        <v>853</v>
      </c>
      <c r="N467" s="1" t="s">
        <v>854</v>
      </c>
      <c r="O467" s="1" t="s">
        <v>52</v>
      </c>
      <c r="P467" s="1" t="s">
        <v>52</v>
      </c>
      <c r="Q467" s="1" t="s">
        <v>822</v>
      </c>
      <c r="R467" s="1" t="s">
        <v>63</v>
      </c>
      <c r="S467" s="1" t="s">
        <v>64</v>
      </c>
      <c r="T467" s="1" t="s">
        <v>64</v>
      </c>
      <c r="AR467" s="1" t="s">
        <v>52</v>
      </c>
      <c r="AS467" s="1" t="s">
        <v>52</v>
      </c>
      <c r="AU467" s="1" t="s">
        <v>855</v>
      </c>
      <c r="AV467">
        <v>152</v>
      </c>
    </row>
    <row r="468" spans="1:48" ht="30" customHeight="1">
      <c r="A468" s="244" t="s">
        <v>856</v>
      </c>
      <c r="B468" s="244" t="s">
        <v>857</v>
      </c>
      <c r="C468" s="244" t="s">
        <v>356</v>
      </c>
      <c r="D468" s="245">
        <v>2</v>
      </c>
      <c r="E468" s="246">
        <f>TRUNC(일위대가목록!E218,0)</f>
        <v>0</v>
      </c>
      <c r="F468" s="246">
        <f t="shared" si="72"/>
        <v>0</v>
      </c>
      <c r="G468" s="246">
        <f>TRUNC(일위대가목록!F218,0)</f>
        <v>0</v>
      </c>
      <c r="H468" s="246">
        <f t="shared" si="73"/>
        <v>0</v>
      </c>
      <c r="I468" s="246">
        <f>TRUNC(일위대가목록!G218,0)</f>
        <v>0</v>
      </c>
      <c r="J468" s="246">
        <f t="shared" si="74"/>
        <v>0</v>
      </c>
      <c r="K468" s="246">
        <f t="shared" si="75"/>
        <v>0</v>
      </c>
      <c r="L468" s="246">
        <f t="shared" si="75"/>
        <v>0</v>
      </c>
      <c r="M468" s="244" t="s">
        <v>858</v>
      </c>
      <c r="N468" s="1" t="s">
        <v>859</v>
      </c>
      <c r="O468" s="1" t="s">
        <v>52</v>
      </c>
      <c r="P468" s="1" t="s">
        <v>52</v>
      </c>
      <c r="Q468" s="1" t="s">
        <v>822</v>
      </c>
      <c r="R468" s="1" t="s">
        <v>63</v>
      </c>
      <c r="S468" s="1" t="s">
        <v>64</v>
      </c>
      <c r="T468" s="1" t="s">
        <v>64</v>
      </c>
      <c r="AR468" s="1" t="s">
        <v>52</v>
      </c>
      <c r="AS468" s="1" t="s">
        <v>52</v>
      </c>
      <c r="AU468" s="1" t="s">
        <v>860</v>
      </c>
      <c r="AV468">
        <v>153</v>
      </c>
    </row>
    <row r="469" spans="1:48" ht="30" customHeight="1">
      <c r="A469" s="245"/>
      <c r="B469" s="245"/>
      <c r="C469" s="245"/>
      <c r="D469" s="245"/>
      <c r="E469" s="246"/>
      <c r="F469" s="246"/>
      <c r="G469" s="246"/>
      <c r="H469" s="246"/>
      <c r="I469" s="246"/>
      <c r="J469" s="246"/>
      <c r="K469" s="246"/>
      <c r="L469" s="246"/>
      <c r="M469" s="245"/>
      <c r="Q469" s="1" t="s">
        <v>822</v>
      </c>
    </row>
    <row r="470" spans="1:48" ht="30" customHeight="1">
      <c r="A470" s="245"/>
      <c r="B470" s="245"/>
      <c r="C470" s="245"/>
      <c r="D470" s="245"/>
      <c r="E470" s="246"/>
      <c r="F470" s="246"/>
      <c r="G470" s="246"/>
      <c r="H470" s="246"/>
      <c r="I470" s="246"/>
      <c r="J470" s="246"/>
      <c r="K470" s="246"/>
      <c r="L470" s="246"/>
      <c r="M470" s="245"/>
      <c r="Q470" s="1" t="s">
        <v>822</v>
      </c>
    </row>
    <row r="471" spans="1:48" ht="30" customHeight="1">
      <c r="A471" s="245"/>
      <c r="B471" s="245"/>
      <c r="C471" s="245"/>
      <c r="D471" s="245"/>
      <c r="E471" s="246"/>
      <c r="F471" s="246"/>
      <c r="G471" s="246"/>
      <c r="H471" s="246"/>
      <c r="I471" s="246"/>
      <c r="J471" s="246"/>
      <c r="K471" s="246"/>
      <c r="L471" s="246"/>
      <c r="M471" s="245"/>
      <c r="Q471" s="1" t="s">
        <v>822</v>
      </c>
    </row>
    <row r="472" spans="1:48" ht="30" customHeight="1">
      <c r="A472" s="245"/>
      <c r="B472" s="245"/>
      <c r="C472" s="245"/>
      <c r="D472" s="245"/>
      <c r="E472" s="246"/>
      <c r="F472" s="246"/>
      <c r="G472" s="246"/>
      <c r="H472" s="246"/>
      <c r="I472" s="246"/>
      <c r="J472" s="246"/>
      <c r="K472" s="246"/>
      <c r="L472" s="246"/>
      <c r="M472" s="245"/>
      <c r="Q472" s="1" t="s">
        <v>822</v>
      </c>
    </row>
    <row r="473" spans="1:48" ht="30" customHeight="1">
      <c r="A473" s="245"/>
      <c r="B473" s="245"/>
      <c r="C473" s="245"/>
      <c r="D473" s="245"/>
      <c r="E473" s="246"/>
      <c r="F473" s="246"/>
      <c r="G473" s="246"/>
      <c r="H473" s="246"/>
      <c r="I473" s="246"/>
      <c r="J473" s="246"/>
      <c r="K473" s="246"/>
      <c r="L473" s="246"/>
      <c r="M473" s="245"/>
      <c r="Q473" s="1" t="s">
        <v>822</v>
      </c>
    </row>
    <row r="474" spans="1:48" ht="30" customHeight="1">
      <c r="A474" s="245"/>
      <c r="B474" s="245"/>
      <c r="C474" s="245"/>
      <c r="D474" s="245"/>
      <c r="E474" s="246"/>
      <c r="F474" s="246"/>
      <c r="G474" s="246"/>
      <c r="H474" s="246"/>
      <c r="I474" s="246"/>
      <c r="J474" s="246"/>
      <c r="K474" s="246"/>
      <c r="L474" s="246"/>
      <c r="M474" s="245"/>
      <c r="Q474" s="1" t="s">
        <v>822</v>
      </c>
    </row>
    <row r="475" spans="1:48" ht="30" customHeight="1">
      <c r="A475" s="245"/>
      <c r="B475" s="245"/>
      <c r="C475" s="245"/>
      <c r="D475" s="245"/>
      <c r="E475" s="246"/>
      <c r="F475" s="246"/>
      <c r="G475" s="246"/>
      <c r="H475" s="246"/>
      <c r="I475" s="246"/>
      <c r="J475" s="246"/>
      <c r="K475" s="246"/>
      <c r="L475" s="246"/>
      <c r="M475" s="245"/>
      <c r="Q475" s="1" t="s">
        <v>822</v>
      </c>
    </row>
    <row r="476" spans="1:48" ht="30" customHeight="1">
      <c r="A476" s="245"/>
      <c r="B476" s="245"/>
      <c r="C476" s="245"/>
      <c r="D476" s="245"/>
      <c r="E476" s="246"/>
      <c r="F476" s="246"/>
      <c r="G476" s="246"/>
      <c r="H476" s="246"/>
      <c r="I476" s="246"/>
      <c r="J476" s="246"/>
      <c r="K476" s="246"/>
      <c r="L476" s="246"/>
      <c r="M476" s="245"/>
      <c r="Q476" s="1" t="s">
        <v>822</v>
      </c>
    </row>
    <row r="477" spans="1:48" ht="30" customHeight="1">
      <c r="A477" s="245"/>
      <c r="B477" s="245"/>
      <c r="C477" s="245"/>
      <c r="D477" s="245"/>
      <c r="E477" s="246"/>
      <c r="F477" s="246"/>
      <c r="G477" s="246"/>
      <c r="H477" s="246"/>
      <c r="I477" s="246"/>
      <c r="J477" s="246"/>
      <c r="K477" s="246"/>
      <c r="L477" s="246"/>
      <c r="M477" s="245"/>
      <c r="Q477" s="1" t="s">
        <v>822</v>
      </c>
    </row>
    <row r="478" spans="1:48" ht="30" customHeight="1">
      <c r="A478" s="245"/>
      <c r="B478" s="245"/>
      <c r="C478" s="245"/>
      <c r="D478" s="245"/>
      <c r="E478" s="246"/>
      <c r="F478" s="246"/>
      <c r="G478" s="246"/>
      <c r="H478" s="246"/>
      <c r="I478" s="246"/>
      <c r="J478" s="246"/>
      <c r="K478" s="246"/>
      <c r="L478" s="246"/>
      <c r="M478" s="245"/>
      <c r="Q478" s="1" t="s">
        <v>822</v>
      </c>
    </row>
    <row r="479" spans="1:48" ht="30" customHeight="1">
      <c r="A479" s="245"/>
      <c r="B479" s="245"/>
      <c r="C479" s="245"/>
      <c r="D479" s="245"/>
      <c r="E479" s="246"/>
      <c r="F479" s="246"/>
      <c r="G479" s="246"/>
      <c r="H479" s="246"/>
      <c r="I479" s="246"/>
      <c r="J479" s="246"/>
      <c r="K479" s="246"/>
      <c r="L479" s="246"/>
      <c r="M479" s="245"/>
      <c r="Q479" s="1" t="s">
        <v>822</v>
      </c>
    </row>
    <row r="480" spans="1:48" ht="30" customHeight="1">
      <c r="A480" s="245"/>
      <c r="B480" s="245"/>
      <c r="C480" s="245"/>
      <c r="D480" s="245"/>
      <c r="E480" s="246"/>
      <c r="F480" s="246"/>
      <c r="G480" s="246"/>
      <c r="H480" s="246"/>
      <c r="I480" s="246"/>
      <c r="J480" s="246"/>
      <c r="K480" s="246"/>
      <c r="L480" s="246"/>
      <c r="M480" s="245"/>
      <c r="Q480" s="1" t="s">
        <v>822</v>
      </c>
    </row>
    <row r="481" spans="1:48" ht="30" customHeight="1">
      <c r="A481" s="245"/>
      <c r="B481" s="245"/>
      <c r="C481" s="245"/>
      <c r="D481" s="245"/>
      <c r="E481" s="246"/>
      <c r="F481" s="246"/>
      <c r="G481" s="246"/>
      <c r="H481" s="246"/>
      <c r="I481" s="246"/>
      <c r="J481" s="246"/>
      <c r="K481" s="246"/>
      <c r="L481" s="246"/>
      <c r="M481" s="245"/>
      <c r="Q481" s="1" t="s">
        <v>822</v>
      </c>
    </row>
    <row r="482" spans="1:48" ht="30" customHeight="1">
      <c r="A482" s="245"/>
      <c r="B482" s="245"/>
      <c r="C482" s="245"/>
      <c r="D482" s="245"/>
      <c r="E482" s="246"/>
      <c r="F482" s="246"/>
      <c r="G482" s="246"/>
      <c r="H482" s="246"/>
      <c r="I482" s="246"/>
      <c r="J482" s="246"/>
      <c r="K482" s="246"/>
      <c r="L482" s="246"/>
      <c r="M482" s="245"/>
      <c r="Q482" s="1" t="s">
        <v>822</v>
      </c>
    </row>
    <row r="483" spans="1:48" ht="30" customHeight="1">
      <c r="A483" s="244" t="s">
        <v>70</v>
      </c>
      <c r="B483" s="245"/>
      <c r="C483" s="245"/>
      <c r="D483" s="245"/>
      <c r="E483" s="246"/>
      <c r="F483" s="246">
        <f>SUMIF(Q461:Q482,"010119",F461:F482)</f>
        <v>0</v>
      </c>
      <c r="G483" s="246"/>
      <c r="H483" s="246">
        <f>SUMIF(Q461:Q482,"010119",H461:H482)</f>
        <v>0</v>
      </c>
      <c r="I483" s="246"/>
      <c r="J483" s="246">
        <f>SUMIF(Q461:Q482,"010119",J461:J482)</f>
        <v>0</v>
      </c>
      <c r="K483" s="246"/>
      <c r="L483" s="246">
        <f>SUMIF(Q461:Q482,"010119",L461:L482)</f>
        <v>0</v>
      </c>
      <c r="M483" s="245"/>
      <c r="N483" t="s">
        <v>71</v>
      </c>
    </row>
    <row r="484" spans="1:48" ht="30" customHeight="1">
      <c r="A484" s="244" t="s">
        <v>861</v>
      </c>
      <c r="B484" s="244" t="s">
        <v>52</v>
      </c>
      <c r="C484" s="245"/>
      <c r="D484" s="245"/>
      <c r="E484" s="246"/>
      <c r="F484" s="246"/>
      <c r="G484" s="246"/>
      <c r="H484" s="246"/>
      <c r="I484" s="246"/>
      <c r="J484" s="246"/>
      <c r="K484" s="246"/>
      <c r="L484" s="246"/>
      <c r="M484" s="245"/>
      <c r="Q484" s="1" t="s">
        <v>862</v>
      </c>
    </row>
    <row r="485" spans="1:48" ht="30" customHeight="1">
      <c r="A485" s="244" t="s">
        <v>863</v>
      </c>
      <c r="B485" s="244" t="s">
        <v>52</v>
      </c>
      <c r="C485" s="244" t="s">
        <v>158</v>
      </c>
      <c r="D485" s="245">
        <v>5.1120000000000001</v>
      </c>
      <c r="E485" s="246">
        <f>TRUNC(단가대비표!O231,0)</f>
        <v>0</v>
      </c>
      <c r="F485" s="246">
        <f>TRUNC(E485*D485, 0)</f>
        <v>0</v>
      </c>
      <c r="G485" s="246">
        <f>TRUNC(단가대비표!P231,0)</f>
        <v>0</v>
      </c>
      <c r="H485" s="246">
        <f>TRUNC(G485*D485, 0)</f>
        <v>0</v>
      </c>
      <c r="I485" s="246">
        <f>TRUNC(단가대비표!V231,0)</f>
        <v>0</v>
      </c>
      <c r="J485" s="246">
        <f>TRUNC(I485*D485, 0)</f>
        <v>0</v>
      </c>
      <c r="K485" s="246">
        <f>TRUNC(E485+G485+I485, 0)</f>
        <v>0</v>
      </c>
      <c r="L485" s="246">
        <f>TRUNC(F485+H485+J485, 0)</f>
        <v>0</v>
      </c>
      <c r="M485" s="244" t="s">
        <v>864</v>
      </c>
      <c r="N485" s="1" t="s">
        <v>865</v>
      </c>
      <c r="O485" s="1" t="s">
        <v>52</v>
      </c>
      <c r="P485" s="1" t="s">
        <v>52</v>
      </c>
      <c r="Q485" s="1" t="s">
        <v>862</v>
      </c>
      <c r="R485" s="1" t="s">
        <v>64</v>
      </c>
      <c r="S485" s="1" t="s">
        <v>64</v>
      </c>
      <c r="T485" s="1" t="s">
        <v>63</v>
      </c>
      <c r="AR485" s="1" t="s">
        <v>52</v>
      </c>
      <c r="AS485" s="1" t="s">
        <v>52</v>
      </c>
      <c r="AU485" s="1" t="s">
        <v>866</v>
      </c>
      <c r="AV485">
        <v>160</v>
      </c>
    </row>
    <row r="486" spans="1:48" ht="30" customHeight="1">
      <c r="A486" s="244" t="s">
        <v>867</v>
      </c>
      <c r="B486" s="244" t="s">
        <v>868</v>
      </c>
      <c r="C486" s="244" t="s">
        <v>158</v>
      </c>
      <c r="D486" s="245">
        <v>5.2329999999999997</v>
      </c>
      <c r="E486" s="246">
        <f>TRUNC(단가대비표!O232,0)</f>
        <v>0</v>
      </c>
      <c r="F486" s="246">
        <f>TRUNC(E486*D486, 0)</f>
        <v>0</v>
      </c>
      <c r="G486" s="246">
        <f>TRUNC(단가대비표!P232,0)</f>
        <v>0</v>
      </c>
      <c r="H486" s="246">
        <f>TRUNC(G486*D486, 0)</f>
        <v>0</v>
      </c>
      <c r="I486" s="246">
        <f>TRUNC(단가대비표!V232,0)</f>
        <v>0</v>
      </c>
      <c r="J486" s="246">
        <f>TRUNC(I486*D486, 0)</f>
        <v>0</v>
      </c>
      <c r="K486" s="246">
        <f>TRUNC(E486+G486+I486, 0)</f>
        <v>0</v>
      </c>
      <c r="L486" s="246">
        <f>TRUNC(F486+H486+J486, 0)</f>
        <v>0</v>
      </c>
      <c r="M486" s="244" t="s">
        <v>869</v>
      </c>
      <c r="N486" s="1" t="s">
        <v>870</v>
      </c>
      <c r="O486" s="1" t="s">
        <v>52</v>
      </c>
      <c r="P486" s="1" t="s">
        <v>52</v>
      </c>
      <c r="Q486" s="1" t="s">
        <v>862</v>
      </c>
      <c r="R486" s="1" t="s">
        <v>64</v>
      </c>
      <c r="S486" s="1" t="s">
        <v>64</v>
      </c>
      <c r="T486" s="1" t="s">
        <v>63</v>
      </c>
      <c r="AR486" s="1" t="s">
        <v>52</v>
      </c>
      <c r="AS486" s="1" t="s">
        <v>52</v>
      </c>
      <c r="AU486" s="1" t="s">
        <v>871</v>
      </c>
      <c r="AV486">
        <v>161</v>
      </c>
    </row>
    <row r="487" spans="1:48" ht="30" customHeight="1">
      <c r="A487" s="245"/>
      <c r="B487" s="245"/>
      <c r="C487" s="245"/>
      <c r="D487" s="245"/>
      <c r="E487" s="246"/>
      <c r="F487" s="246"/>
      <c r="G487" s="246"/>
      <c r="H487" s="246"/>
      <c r="I487" s="246"/>
      <c r="J487" s="246"/>
      <c r="K487" s="246"/>
      <c r="L487" s="246"/>
      <c r="M487" s="245"/>
      <c r="Q487" s="1" t="s">
        <v>862</v>
      </c>
    </row>
    <row r="488" spans="1:48" ht="30" customHeight="1">
      <c r="A488" s="245"/>
      <c r="B488" s="245"/>
      <c r="C488" s="245"/>
      <c r="D488" s="245"/>
      <c r="E488" s="246"/>
      <c r="F488" s="246"/>
      <c r="G488" s="246"/>
      <c r="H488" s="246"/>
      <c r="I488" s="246"/>
      <c r="J488" s="246"/>
      <c r="K488" s="246"/>
      <c r="L488" s="246"/>
      <c r="M488" s="245"/>
      <c r="Q488" s="1" t="s">
        <v>862</v>
      </c>
    </row>
    <row r="489" spans="1:48" ht="30" customHeight="1">
      <c r="A489" s="245"/>
      <c r="B489" s="245"/>
      <c r="C489" s="245"/>
      <c r="D489" s="245"/>
      <c r="E489" s="246"/>
      <c r="F489" s="246"/>
      <c r="G489" s="246"/>
      <c r="H489" s="246"/>
      <c r="I489" s="246"/>
      <c r="J489" s="246"/>
      <c r="K489" s="246"/>
      <c r="L489" s="246"/>
      <c r="M489" s="245"/>
      <c r="Q489" s="1" t="s">
        <v>862</v>
      </c>
    </row>
    <row r="490" spans="1:48" ht="30" customHeight="1">
      <c r="A490" s="245"/>
      <c r="B490" s="245"/>
      <c r="C490" s="245"/>
      <c r="D490" s="245"/>
      <c r="E490" s="246"/>
      <c r="F490" s="246"/>
      <c r="G490" s="246"/>
      <c r="H490" s="246"/>
      <c r="I490" s="246"/>
      <c r="J490" s="246"/>
      <c r="K490" s="246"/>
      <c r="L490" s="246"/>
      <c r="M490" s="245"/>
      <c r="Q490" s="1" t="s">
        <v>862</v>
      </c>
    </row>
    <row r="491" spans="1:48" ht="30" customHeight="1">
      <c r="A491" s="245"/>
      <c r="B491" s="245"/>
      <c r="C491" s="245"/>
      <c r="D491" s="245"/>
      <c r="E491" s="246"/>
      <c r="F491" s="246"/>
      <c r="G491" s="246"/>
      <c r="H491" s="246"/>
      <c r="I491" s="246"/>
      <c r="J491" s="246"/>
      <c r="K491" s="246"/>
      <c r="L491" s="246"/>
      <c r="M491" s="245"/>
      <c r="Q491" s="1" t="s">
        <v>862</v>
      </c>
    </row>
    <row r="492" spans="1:48" ht="30" customHeight="1">
      <c r="A492" s="245"/>
      <c r="B492" s="245"/>
      <c r="C492" s="245"/>
      <c r="D492" s="245"/>
      <c r="E492" s="246"/>
      <c r="F492" s="246"/>
      <c r="G492" s="246"/>
      <c r="H492" s="246"/>
      <c r="I492" s="246"/>
      <c r="J492" s="246"/>
      <c r="K492" s="246"/>
      <c r="L492" s="246"/>
      <c r="M492" s="245"/>
      <c r="Q492" s="1" t="s">
        <v>862</v>
      </c>
    </row>
    <row r="493" spans="1:48" ht="30" customHeight="1">
      <c r="A493" s="245"/>
      <c r="B493" s="245"/>
      <c r="C493" s="245"/>
      <c r="D493" s="245"/>
      <c r="E493" s="246"/>
      <c r="F493" s="246"/>
      <c r="G493" s="246"/>
      <c r="H493" s="246"/>
      <c r="I493" s="246"/>
      <c r="J493" s="246"/>
      <c r="K493" s="246"/>
      <c r="L493" s="246"/>
      <c r="M493" s="245"/>
      <c r="Q493" s="1" t="s">
        <v>862</v>
      </c>
    </row>
    <row r="494" spans="1:48" ht="30" customHeight="1">
      <c r="A494" s="245"/>
      <c r="B494" s="245"/>
      <c r="C494" s="245"/>
      <c r="D494" s="245"/>
      <c r="E494" s="246"/>
      <c r="F494" s="246"/>
      <c r="G494" s="246"/>
      <c r="H494" s="246"/>
      <c r="I494" s="246"/>
      <c r="J494" s="246"/>
      <c r="K494" s="246"/>
      <c r="L494" s="246"/>
      <c r="M494" s="245"/>
      <c r="Q494" s="1" t="s">
        <v>862</v>
      </c>
    </row>
    <row r="495" spans="1:48" ht="30" customHeight="1">
      <c r="A495" s="245"/>
      <c r="B495" s="245"/>
      <c r="C495" s="245"/>
      <c r="D495" s="245"/>
      <c r="E495" s="246"/>
      <c r="F495" s="246"/>
      <c r="G495" s="246"/>
      <c r="H495" s="246"/>
      <c r="I495" s="246"/>
      <c r="J495" s="246"/>
      <c r="K495" s="246"/>
      <c r="L495" s="246"/>
      <c r="M495" s="245"/>
      <c r="Q495" s="1" t="s">
        <v>862</v>
      </c>
    </row>
    <row r="496" spans="1:48" ht="30" customHeight="1">
      <c r="A496" s="245"/>
      <c r="B496" s="245"/>
      <c r="C496" s="245"/>
      <c r="D496" s="245"/>
      <c r="E496" s="246"/>
      <c r="F496" s="246"/>
      <c r="G496" s="246"/>
      <c r="H496" s="246"/>
      <c r="I496" s="246"/>
      <c r="J496" s="246"/>
      <c r="K496" s="246"/>
      <c r="L496" s="246"/>
      <c r="M496" s="245"/>
      <c r="Q496" s="1" t="s">
        <v>862</v>
      </c>
    </row>
    <row r="497" spans="1:48" ht="30" customHeight="1">
      <c r="A497" s="245"/>
      <c r="B497" s="245"/>
      <c r="C497" s="245"/>
      <c r="D497" s="245"/>
      <c r="E497" s="246"/>
      <c r="F497" s="246"/>
      <c r="G497" s="246"/>
      <c r="H497" s="246"/>
      <c r="I497" s="246"/>
      <c r="J497" s="246"/>
      <c r="K497" s="246"/>
      <c r="L497" s="246"/>
      <c r="M497" s="245"/>
      <c r="Q497" s="1" t="s">
        <v>862</v>
      </c>
    </row>
    <row r="498" spans="1:48" ht="30" customHeight="1">
      <c r="A498" s="245"/>
      <c r="B498" s="245"/>
      <c r="C498" s="245"/>
      <c r="D498" s="245"/>
      <c r="E498" s="246"/>
      <c r="F498" s="246"/>
      <c r="G498" s="246"/>
      <c r="H498" s="246"/>
      <c r="I498" s="246"/>
      <c r="J498" s="246"/>
      <c r="K498" s="246"/>
      <c r="L498" s="246"/>
      <c r="M498" s="245"/>
      <c r="Q498" s="1" t="s">
        <v>862</v>
      </c>
    </row>
    <row r="499" spans="1:48" ht="30" customHeight="1">
      <c r="A499" s="245"/>
      <c r="B499" s="245"/>
      <c r="C499" s="245"/>
      <c r="D499" s="245"/>
      <c r="E499" s="246"/>
      <c r="F499" s="246"/>
      <c r="G499" s="246"/>
      <c r="H499" s="246"/>
      <c r="I499" s="246"/>
      <c r="J499" s="246"/>
      <c r="K499" s="246"/>
      <c r="L499" s="246"/>
      <c r="M499" s="245"/>
      <c r="Q499" s="1" t="s">
        <v>862</v>
      </c>
    </row>
    <row r="500" spans="1:48" ht="30" customHeight="1">
      <c r="A500" s="245"/>
      <c r="B500" s="245"/>
      <c r="C500" s="245"/>
      <c r="D500" s="245"/>
      <c r="E500" s="246"/>
      <c r="F500" s="246"/>
      <c r="G500" s="246"/>
      <c r="H500" s="246"/>
      <c r="I500" s="246"/>
      <c r="J500" s="246"/>
      <c r="K500" s="246"/>
      <c r="L500" s="246"/>
      <c r="M500" s="245"/>
      <c r="Q500" s="1" t="s">
        <v>862</v>
      </c>
    </row>
    <row r="501" spans="1:48" ht="30" customHeight="1">
      <c r="A501" s="245"/>
      <c r="B501" s="245"/>
      <c r="C501" s="245"/>
      <c r="D501" s="245"/>
      <c r="E501" s="246"/>
      <c r="F501" s="246"/>
      <c r="G501" s="246"/>
      <c r="H501" s="246"/>
      <c r="I501" s="246"/>
      <c r="J501" s="246"/>
      <c r="K501" s="246"/>
      <c r="L501" s="246"/>
      <c r="M501" s="245"/>
      <c r="Q501" s="1" t="s">
        <v>862</v>
      </c>
    </row>
    <row r="502" spans="1:48" ht="30" customHeight="1">
      <c r="A502" s="245"/>
      <c r="B502" s="245"/>
      <c r="C502" s="245"/>
      <c r="D502" s="245"/>
      <c r="E502" s="246"/>
      <c r="F502" s="246"/>
      <c r="G502" s="246"/>
      <c r="H502" s="246"/>
      <c r="I502" s="246"/>
      <c r="J502" s="246"/>
      <c r="K502" s="246"/>
      <c r="L502" s="246"/>
      <c r="M502" s="245"/>
      <c r="Q502" s="1" t="s">
        <v>862</v>
      </c>
    </row>
    <row r="503" spans="1:48" ht="30" customHeight="1">
      <c r="A503" s="245"/>
      <c r="B503" s="245"/>
      <c r="C503" s="245"/>
      <c r="D503" s="245"/>
      <c r="E503" s="246"/>
      <c r="F503" s="246"/>
      <c r="G503" s="246"/>
      <c r="H503" s="246"/>
      <c r="I503" s="246"/>
      <c r="J503" s="246"/>
      <c r="K503" s="246"/>
      <c r="L503" s="246"/>
      <c r="M503" s="245"/>
      <c r="Q503" s="1" t="s">
        <v>862</v>
      </c>
    </row>
    <row r="504" spans="1:48" ht="30" customHeight="1">
      <c r="A504" s="245"/>
      <c r="B504" s="245"/>
      <c r="C504" s="245"/>
      <c r="D504" s="245"/>
      <c r="E504" s="246"/>
      <c r="F504" s="246"/>
      <c r="G504" s="246"/>
      <c r="H504" s="246"/>
      <c r="I504" s="246"/>
      <c r="J504" s="246"/>
      <c r="K504" s="246"/>
      <c r="L504" s="246"/>
      <c r="M504" s="245"/>
      <c r="Q504" s="1" t="s">
        <v>862</v>
      </c>
    </row>
    <row r="505" spans="1:48" ht="30" customHeight="1">
      <c r="A505" s="245"/>
      <c r="B505" s="245"/>
      <c r="C505" s="245"/>
      <c r="D505" s="245"/>
      <c r="E505" s="246"/>
      <c r="F505" s="246"/>
      <c r="G505" s="246"/>
      <c r="H505" s="246"/>
      <c r="I505" s="246"/>
      <c r="J505" s="246"/>
      <c r="K505" s="246"/>
      <c r="L505" s="246"/>
      <c r="M505" s="245"/>
      <c r="Q505" s="1" t="s">
        <v>862</v>
      </c>
    </row>
    <row r="506" spans="1:48" ht="30" customHeight="1">
      <c r="A506" s="245"/>
      <c r="B506" s="245"/>
      <c r="C506" s="245"/>
      <c r="D506" s="245"/>
      <c r="E506" s="246"/>
      <c r="F506" s="246"/>
      <c r="G506" s="246"/>
      <c r="H506" s="246"/>
      <c r="I506" s="246"/>
      <c r="J506" s="246"/>
      <c r="K506" s="246"/>
      <c r="L506" s="246"/>
      <c r="M506" s="245"/>
      <c r="Q506" s="1" t="s">
        <v>862</v>
      </c>
    </row>
    <row r="507" spans="1:48" ht="30" customHeight="1">
      <c r="A507" s="244" t="s">
        <v>70</v>
      </c>
      <c r="B507" s="245"/>
      <c r="C507" s="245"/>
      <c r="D507" s="245"/>
      <c r="E507" s="246"/>
      <c r="F507" s="246">
        <f>SUMIF(Q485:Q506,"010120",F485:F506)</f>
        <v>0</v>
      </c>
      <c r="G507" s="246"/>
      <c r="H507" s="246">
        <f>SUMIF(Q485:Q506,"010120",H485:H506)</f>
        <v>0</v>
      </c>
      <c r="I507" s="246"/>
      <c r="J507" s="246">
        <f>SUMIF(Q485:Q506,"010120",J485:J506)</f>
        <v>0</v>
      </c>
      <c r="K507" s="246"/>
      <c r="L507" s="246">
        <f>SUMIF(Q485:Q506,"010120",L485:L506)</f>
        <v>0</v>
      </c>
      <c r="M507" s="245"/>
      <c r="N507" t="s">
        <v>71</v>
      </c>
    </row>
    <row r="508" spans="1:48" ht="30" customHeight="1">
      <c r="A508" s="244" t="s">
        <v>872</v>
      </c>
      <c r="B508" s="244" t="s">
        <v>52</v>
      </c>
      <c r="C508" s="245"/>
      <c r="D508" s="245"/>
      <c r="E508" s="246"/>
      <c r="F508" s="246"/>
      <c r="G508" s="246"/>
      <c r="H508" s="246"/>
      <c r="I508" s="246"/>
      <c r="J508" s="246"/>
      <c r="K508" s="246"/>
      <c r="L508" s="246"/>
      <c r="M508" s="245"/>
      <c r="Q508" s="1" t="s">
        <v>873</v>
      </c>
    </row>
    <row r="509" spans="1:48" ht="30" customHeight="1">
      <c r="A509" s="244" t="s">
        <v>874</v>
      </c>
      <c r="B509" s="244" t="s">
        <v>875</v>
      </c>
      <c r="C509" s="244" t="s">
        <v>115</v>
      </c>
      <c r="D509" s="245">
        <v>7</v>
      </c>
      <c r="E509" s="246">
        <f>TRUNC(단가대비표!O25,0)</f>
        <v>0</v>
      </c>
      <c r="F509" s="246">
        <f>TRUNC(E509*D509, 0)</f>
        <v>0</v>
      </c>
      <c r="G509" s="246">
        <f>TRUNC(단가대비표!P25,0)</f>
        <v>0</v>
      </c>
      <c r="H509" s="246">
        <f>TRUNC(G509*D509, 0)</f>
        <v>0</v>
      </c>
      <c r="I509" s="246">
        <f>TRUNC(단가대비표!V25,0)</f>
        <v>0</v>
      </c>
      <c r="J509" s="246">
        <f>TRUNC(I509*D509, 0)</f>
        <v>0</v>
      </c>
      <c r="K509" s="246">
        <f t="shared" ref="K509:L513" si="76">TRUNC(E509+G509+I509, 0)</f>
        <v>0</v>
      </c>
      <c r="L509" s="246">
        <f t="shared" si="76"/>
        <v>0</v>
      </c>
      <c r="M509" s="244" t="s">
        <v>876</v>
      </c>
      <c r="N509" s="1" t="s">
        <v>877</v>
      </c>
      <c r="O509" s="1" t="s">
        <v>52</v>
      </c>
      <c r="P509" s="1" t="s">
        <v>52</v>
      </c>
      <c r="Q509" s="1" t="s">
        <v>873</v>
      </c>
      <c r="R509" s="1" t="s">
        <v>64</v>
      </c>
      <c r="S509" s="1" t="s">
        <v>64</v>
      </c>
      <c r="T509" s="1" t="s">
        <v>63</v>
      </c>
      <c r="AR509" s="1" t="s">
        <v>52</v>
      </c>
      <c r="AS509" s="1" t="s">
        <v>52</v>
      </c>
      <c r="AU509" s="1" t="s">
        <v>878</v>
      </c>
      <c r="AV509">
        <v>175</v>
      </c>
    </row>
    <row r="510" spans="1:48" ht="30" customHeight="1">
      <c r="A510" s="244" t="s">
        <v>879</v>
      </c>
      <c r="B510" s="244" t="s">
        <v>880</v>
      </c>
      <c r="C510" s="244" t="s">
        <v>881</v>
      </c>
      <c r="D510" s="245">
        <v>77</v>
      </c>
      <c r="E510" s="246">
        <f>TRUNC(단가대비표!O61,0)</f>
        <v>0</v>
      </c>
      <c r="F510" s="246">
        <f>TRUNC(E510*D510, 0)</f>
        <v>0</v>
      </c>
      <c r="G510" s="246">
        <f>TRUNC(단가대비표!P61,0)</f>
        <v>0</v>
      </c>
      <c r="H510" s="246">
        <f>TRUNC(G510*D510, 0)</f>
        <v>0</v>
      </c>
      <c r="I510" s="246">
        <f>TRUNC(단가대비표!V61,0)</f>
        <v>0</v>
      </c>
      <c r="J510" s="246">
        <f>TRUNC(I510*D510, 0)</f>
        <v>0</v>
      </c>
      <c r="K510" s="246">
        <f t="shared" si="76"/>
        <v>0</v>
      </c>
      <c r="L510" s="246">
        <f t="shared" si="76"/>
        <v>0</v>
      </c>
      <c r="M510" s="244" t="s">
        <v>882</v>
      </c>
      <c r="N510" s="1" t="s">
        <v>883</v>
      </c>
      <c r="O510" s="1" t="s">
        <v>52</v>
      </c>
      <c r="P510" s="1" t="s">
        <v>52</v>
      </c>
      <c r="Q510" s="1" t="s">
        <v>873</v>
      </c>
      <c r="R510" s="1" t="s">
        <v>64</v>
      </c>
      <c r="S510" s="1" t="s">
        <v>64</v>
      </c>
      <c r="T510" s="1" t="s">
        <v>63</v>
      </c>
      <c r="AR510" s="1" t="s">
        <v>52</v>
      </c>
      <c r="AS510" s="1" t="s">
        <v>52</v>
      </c>
      <c r="AU510" s="1" t="s">
        <v>884</v>
      </c>
      <c r="AV510">
        <v>174</v>
      </c>
    </row>
    <row r="511" spans="1:48" ht="30" customHeight="1">
      <c r="A511" s="244" t="s">
        <v>885</v>
      </c>
      <c r="B511" s="244" t="s">
        <v>886</v>
      </c>
      <c r="C511" s="244" t="s">
        <v>881</v>
      </c>
      <c r="D511" s="245">
        <v>77</v>
      </c>
      <c r="E511" s="246">
        <f>TRUNC(중기단가목록!E4,0)</f>
        <v>0</v>
      </c>
      <c r="F511" s="246">
        <f>TRUNC(E511*D511, 0)</f>
        <v>0</v>
      </c>
      <c r="G511" s="246">
        <f>TRUNC(중기단가목록!F4,0)</f>
        <v>0</v>
      </c>
      <c r="H511" s="246">
        <f>TRUNC(G511*D511, 0)</f>
        <v>0</v>
      </c>
      <c r="I511" s="246">
        <f>TRUNC(중기단가목록!G4,0)</f>
        <v>0</v>
      </c>
      <c r="J511" s="246">
        <f>TRUNC(I511*D511, 0)</f>
        <v>0</v>
      </c>
      <c r="K511" s="246">
        <f t="shared" si="76"/>
        <v>0</v>
      </c>
      <c r="L511" s="246">
        <f t="shared" si="76"/>
        <v>0</v>
      </c>
      <c r="M511" s="244" t="s">
        <v>887</v>
      </c>
      <c r="N511" s="1" t="s">
        <v>888</v>
      </c>
      <c r="O511" s="1" t="s">
        <v>52</v>
      </c>
      <c r="P511" s="1" t="s">
        <v>52</v>
      </c>
      <c r="Q511" s="1" t="s">
        <v>873</v>
      </c>
      <c r="R511" s="1" t="s">
        <v>64</v>
      </c>
      <c r="S511" s="1" t="s">
        <v>63</v>
      </c>
      <c r="T511" s="1" t="s">
        <v>64</v>
      </c>
      <c r="AR511" s="1" t="s">
        <v>52</v>
      </c>
      <c r="AS511" s="1" t="s">
        <v>52</v>
      </c>
      <c r="AU511" s="1" t="s">
        <v>889</v>
      </c>
      <c r="AV511">
        <v>176</v>
      </c>
    </row>
    <row r="512" spans="1:48" ht="30" customHeight="1">
      <c r="A512" s="244" t="s">
        <v>890</v>
      </c>
      <c r="B512" s="244" t="s">
        <v>891</v>
      </c>
      <c r="C512" s="244" t="s">
        <v>158</v>
      </c>
      <c r="D512" s="245">
        <v>7.8E-2</v>
      </c>
      <c r="E512" s="246">
        <f>TRUNC(중기단가목록!E6,0)</f>
        <v>0</v>
      </c>
      <c r="F512" s="246">
        <f>TRUNC(E512*D512, 0)</f>
        <v>0</v>
      </c>
      <c r="G512" s="246">
        <f>TRUNC(중기단가목록!F6,0)</f>
        <v>0</v>
      </c>
      <c r="H512" s="246">
        <f>TRUNC(G512*D512, 0)</f>
        <v>0</v>
      </c>
      <c r="I512" s="246">
        <f>TRUNC(중기단가목록!G6,0)</f>
        <v>0</v>
      </c>
      <c r="J512" s="246">
        <f>TRUNC(I512*D512, 0)</f>
        <v>0</v>
      </c>
      <c r="K512" s="246">
        <f t="shared" si="76"/>
        <v>0</v>
      </c>
      <c r="L512" s="246">
        <f t="shared" si="76"/>
        <v>0</v>
      </c>
      <c r="M512" s="244" t="s">
        <v>892</v>
      </c>
      <c r="N512" s="1" t="s">
        <v>893</v>
      </c>
      <c r="O512" s="1" t="s">
        <v>52</v>
      </c>
      <c r="P512" s="1" t="s">
        <v>52</v>
      </c>
      <c r="Q512" s="1" t="s">
        <v>873</v>
      </c>
      <c r="R512" s="1" t="s">
        <v>64</v>
      </c>
      <c r="S512" s="1" t="s">
        <v>63</v>
      </c>
      <c r="T512" s="1" t="s">
        <v>64</v>
      </c>
      <c r="AR512" s="1" t="s">
        <v>52</v>
      </c>
      <c r="AS512" s="1" t="s">
        <v>52</v>
      </c>
      <c r="AU512" s="1" t="s">
        <v>894</v>
      </c>
      <c r="AV512">
        <v>156</v>
      </c>
    </row>
    <row r="513" spans="1:48" ht="30" customHeight="1">
      <c r="A513" s="244" t="s">
        <v>890</v>
      </c>
      <c r="B513" s="244" t="s">
        <v>895</v>
      </c>
      <c r="C513" s="244" t="s">
        <v>158</v>
      </c>
      <c r="D513" s="245">
        <v>1.716</v>
      </c>
      <c r="E513" s="246">
        <f>TRUNC(중기단가목록!E5,0)</f>
        <v>0</v>
      </c>
      <c r="F513" s="246">
        <f>TRUNC(E513*D513, 0)</f>
        <v>0</v>
      </c>
      <c r="G513" s="246">
        <f>TRUNC(중기단가목록!F5,0)</f>
        <v>0</v>
      </c>
      <c r="H513" s="246">
        <f>TRUNC(G513*D513, 0)</f>
        <v>0</v>
      </c>
      <c r="I513" s="246">
        <f>TRUNC(중기단가목록!G5,0)</f>
        <v>0</v>
      </c>
      <c r="J513" s="246">
        <f>TRUNC(I513*D513, 0)</f>
        <v>0</v>
      </c>
      <c r="K513" s="246">
        <f t="shared" si="76"/>
        <v>0</v>
      </c>
      <c r="L513" s="246">
        <f t="shared" si="76"/>
        <v>0</v>
      </c>
      <c r="M513" s="244" t="s">
        <v>896</v>
      </c>
      <c r="N513" s="1" t="s">
        <v>897</v>
      </c>
      <c r="O513" s="1" t="s">
        <v>52</v>
      </c>
      <c r="P513" s="1" t="s">
        <v>52</v>
      </c>
      <c r="Q513" s="1" t="s">
        <v>873</v>
      </c>
      <c r="R513" s="1" t="s">
        <v>64</v>
      </c>
      <c r="S513" s="1" t="s">
        <v>63</v>
      </c>
      <c r="T513" s="1" t="s">
        <v>64</v>
      </c>
      <c r="AR513" s="1" t="s">
        <v>52</v>
      </c>
      <c r="AS513" s="1" t="s">
        <v>52</v>
      </c>
      <c r="AU513" s="1" t="s">
        <v>898</v>
      </c>
      <c r="AV513">
        <v>212</v>
      </c>
    </row>
    <row r="514" spans="1:48" ht="30" customHeight="1">
      <c r="A514" s="245"/>
      <c r="B514" s="245"/>
      <c r="C514" s="245"/>
      <c r="D514" s="245"/>
      <c r="E514" s="246"/>
      <c r="F514" s="246"/>
      <c r="G514" s="246"/>
      <c r="H514" s="246"/>
      <c r="I514" s="246"/>
      <c r="J514" s="246"/>
      <c r="K514" s="246"/>
      <c r="L514" s="246"/>
      <c r="M514" s="245"/>
      <c r="Q514" s="1" t="s">
        <v>873</v>
      </c>
    </row>
    <row r="515" spans="1:48" ht="30" customHeight="1">
      <c r="A515" s="245"/>
      <c r="B515" s="245"/>
      <c r="C515" s="245"/>
      <c r="D515" s="245"/>
      <c r="E515" s="246"/>
      <c r="F515" s="246"/>
      <c r="G515" s="246"/>
      <c r="H515" s="246"/>
      <c r="I515" s="246"/>
      <c r="J515" s="246"/>
      <c r="K515" s="246"/>
      <c r="L515" s="246"/>
      <c r="M515" s="245"/>
      <c r="Q515" s="1" t="s">
        <v>873</v>
      </c>
    </row>
    <row r="516" spans="1:48" ht="30" customHeight="1">
      <c r="A516" s="245"/>
      <c r="B516" s="245"/>
      <c r="C516" s="245"/>
      <c r="D516" s="245"/>
      <c r="E516" s="246"/>
      <c r="F516" s="246"/>
      <c r="G516" s="246"/>
      <c r="H516" s="246"/>
      <c r="I516" s="246"/>
      <c r="J516" s="246"/>
      <c r="K516" s="246"/>
      <c r="L516" s="246"/>
      <c r="M516" s="245"/>
      <c r="Q516" s="1" t="s">
        <v>873</v>
      </c>
    </row>
    <row r="517" spans="1:48" ht="30" customHeight="1">
      <c r="A517" s="245"/>
      <c r="B517" s="245"/>
      <c r="C517" s="245"/>
      <c r="D517" s="245"/>
      <c r="E517" s="246"/>
      <c r="F517" s="246"/>
      <c r="G517" s="246"/>
      <c r="H517" s="246"/>
      <c r="I517" s="246"/>
      <c r="J517" s="246"/>
      <c r="K517" s="246"/>
      <c r="L517" s="246"/>
      <c r="M517" s="245"/>
      <c r="Q517" s="1" t="s">
        <v>873</v>
      </c>
    </row>
    <row r="518" spans="1:48" ht="30" customHeight="1">
      <c r="A518" s="245"/>
      <c r="B518" s="245"/>
      <c r="C518" s="245"/>
      <c r="D518" s="245"/>
      <c r="E518" s="246"/>
      <c r="F518" s="246"/>
      <c r="G518" s="246"/>
      <c r="H518" s="246"/>
      <c r="I518" s="246"/>
      <c r="J518" s="246"/>
      <c r="K518" s="246"/>
      <c r="L518" s="246"/>
      <c r="M518" s="245"/>
      <c r="Q518" s="1" t="s">
        <v>873</v>
      </c>
    </row>
    <row r="519" spans="1:48" ht="30" customHeight="1">
      <c r="A519" s="245"/>
      <c r="B519" s="245"/>
      <c r="C519" s="245"/>
      <c r="D519" s="245"/>
      <c r="E519" s="246"/>
      <c r="F519" s="246"/>
      <c r="G519" s="246"/>
      <c r="H519" s="246"/>
      <c r="I519" s="246"/>
      <c r="J519" s="246"/>
      <c r="K519" s="246"/>
      <c r="L519" s="246"/>
      <c r="M519" s="245"/>
      <c r="Q519" s="1" t="s">
        <v>873</v>
      </c>
    </row>
    <row r="520" spans="1:48" ht="30" customHeight="1">
      <c r="A520" s="245"/>
      <c r="B520" s="245"/>
      <c r="C520" s="245"/>
      <c r="D520" s="245"/>
      <c r="E520" s="246"/>
      <c r="F520" s="246"/>
      <c r="G520" s="246"/>
      <c r="H520" s="246"/>
      <c r="I520" s="246"/>
      <c r="J520" s="246"/>
      <c r="K520" s="246"/>
      <c r="L520" s="246"/>
      <c r="M520" s="245"/>
      <c r="Q520" s="1" t="s">
        <v>873</v>
      </c>
    </row>
    <row r="521" spans="1:48" ht="30" customHeight="1">
      <c r="A521" s="245"/>
      <c r="B521" s="245"/>
      <c r="C521" s="245"/>
      <c r="D521" s="245"/>
      <c r="E521" s="246"/>
      <c r="F521" s="246"/>
      <c r="G521" s="246"/>
      <c r="H521" s="246"/>
      <c r="I521" s="246"/>
      <c r="J521" s="246"/>
      <c r="K521" s="246"/>
      <c r="L521" s="246"/>
      <c r="M521" s="245"/>
      <c r="Q521" s="1" t="s">
        <v>873</v>
      </c>
    </row>
    <row r="522" spans="1:48" ht="30" customHeight="1">
      <c r="A522" s="245"/>
      <c r="B522" s="245"/>
      <c r="C522" s="245"/>
      <c r="D522" s="245"/>
      <c r="E522" s="246"/>
      <c r="F522" s="246"/>
      <c r="G522" s="246"/>
      <c r="H522" s="246"/>
      <c r="I522" s="246"/>
      <c r="J522" s="246"/>
      <c r="K522" s="246"/>
      <c r="L522" s="246"/>
      <c r="M522" s="245"/>
      <c r="Q522" s="1" t="s">
        <v>873</v>
      </c>
    </row>
    <row r="523" spans="1:48" ht="30" customHeight="1">
      <c r="A523" s="245"/>
      <c r="B523" s="245"/>
      <c r="C523" s="245"/>
      <c r="D523" s="245"/>
      <c r="E523" s="246"/>
      <c r="F523" s="246"/>
      <c r="G523" s="246"/>
      <c r="H523" s="246"/>
      <c r="I523" s="246"/>
      <c r="J523" s="246"/>
      <c r="K523" s="246"/>
      <c r="L523" s="246"/>
      <c r="M523" s="245"/>
      <c r="Q523" s="1" t="s">
        <v>873</v>
      </c>
    </row>
    <row r="524" spans="1:48" ht="30" customHeight="1">
      <c r="A524" s="245"/>
      <c r="B524" s="245"/>
      <c r="C524" s="245"/>
      <c r="D524" s="245"/>
      <c r="E524" s="246"/>
      <c r="F524" s="246"/>
      <c r="G524" s="246"/>
      <c r="H524" s="246"/>
      <c r="I524" s="246"/>
      <c r="J524" s="246"/>
      <c r="K524" s="246"/>
      <c r="L524" s="246"/>
      <c r="M524" s="245"/>
      <c r="Q524" s="1" t="s">
        <v>873</v>
      </c>
    </row>
    <row r="525" spans="1:48" ht="30" customHeight="1">
      <c r="A525" s="245"/>
      <c r="B525" s="245"/>
      <c r="C525" s="245"/>
      <c r="D525" s="245"/>
      <c r="E525" s="246"/>
      <c r="F525" s="246"/>
      <c r="G525" s="246"/>
      <c r="H525" s="246"/>
      <c r="I525" s="246"/>
      <c r="J525" s="246"/>
      <c r="K525" s="246"/>
      <c r="L525" s="246"/>
      <c r="M525" s="245"/>
      <c r="Q525" s="1" t="s">
        <v>873</v>
      </c>
    </row>
    <row r="526" spans="1:48" ht="30" customHeight="1">
      <c r="A526" s="245"/>
      <c r="B526" s="245"/>
      <c r="C526" s="245"/>
      <c r="D526" s="245"/>
      <c r="E526" s="246"/>
      <c r="F526" s="246"/>
      <c r="G526" s="246"/>
      <c r="H526" s="246"/>
      <c r="I526" s="246"/>
      <c r="J526" s="246"/>
      <c r="K526" s="246"/>
      <c r="L526" s="246"/>
      <c r="M526" s="245"/>
      <c r="Q526" s="1" t="s">
        <v>873</v>
      </c>
    </row>
    <row r="527" spans="1:48" ht="30" customHeight="1">
      <c r="A527" s="245"/>
      <c r="B527" s="245"/>
      <c r="C527" s="245"/>
      <c r="D527" s="245"/>
      <c r="E527" s="246"/>
      <c r="F527" s="246"/>
      <c r="G527" s="246"/>
      <c r="H527" s="246"/>
      <c r="I527" s="246"/>
      <c r="J527" s="246"/>
      <c r="K527" s="246"/>
      <c r="L527" s="246"/>
      <c r="M527" s="245"/>
      <c r="Q527" s="1" t="s">
        <v>873</v>
      </c>
    </row>
    <row r="528" spans="1:48" ht="30" customHeight="1">
      <c r="A528" s="245"/>
      <c r="B528" s="245"/>
      <c r="C528" s="245"/>
      <c r="D528" s="245"/>
      <c r="E528" s="246"/>
      <c r="F528" s="246"/>
      <c r="G528" s="246"/>
      <c r="H528" s="246"/>
      <c r="I528" s="246"/>
      <c r="J528" s="246"/>
      <c r="K528" s="246"/>
      <c r="L528" s="246"/>
      <c r="M528" s="245"/>
      <c r="Q528" s="1" t="s">
        <v>873</v>
      </c>
    </row>
    <row r="529" spans="1:48" ht="30" customHeight="1">
      <c r="A529" s="245"/>
      <c r="B529" s="245"/>
      <c r="C529" s="245"/>
      <c r="D529" s="245"/>
      <c r="E529" s="246"/>
      <c r="F529" s="246"/>
      <c r="G529" s="246"/>
      <c r="H529" s="246"/>
      <c r="I529" s="246"/>
      <c r="J529" s="246"/>
      <c r="K529" s="246"/>
      <c r="L529" s="246"/>
      <c r="M529" s="245"/>
      <c r="Q529" s="1" t="s">
        <v>873</v>
      </c>
    </row>
    <row r="530" spans="1:48" ht="30" customHeight="1">
      <c r="A530" s="245"/>
      <c r="B530" s="245"/>
      <c r="C530" s="245"/>
      <c r="D530" s="245"/>
      <c r="E530" s="246"/>
      <c r="F530" s="246"/>
      <c r="G530" s="246"/>
      <c r="H530" s="246"/>
      <c r="I530" s="246"/>
      <c r="J530" s="246"/>
      <c r="K530" s="246"/>
      <c r="L530" s="246"/>
      <c r="M530" s="245"/>
      <c r="Q530" s="1" t="s">
        <v>873</v>
      </c>
    </row>
    <row r="531" spans="1:48" ht="30" customHeight="1">
      <c r="A531" s="244" t="s">
        <v>70</v>
      </c>
      <c r="B531" s="245"/>
      <c r="C531" s="245"/>
      <c r="D531" s="245"/>
      <c r="E531" s="246"/>
      <c r="F531" s="246">
        <f>SUMIF(Q509:Q530,"010121",F509:F530)</f>
        <v>0</v>
      </c>
      <c r="G531" s="246"/>
      <c r="H531" s="246">
        <f>SUMIF(Q509:Q530,"010121",H509:H530)</f>
        <v>0</v>
      </c>
      <c r="I531" s="246"/>
      <c r="J531" s="246">
        <f>SUMIF(Q509:Q530,"010121",J509:J530)</f>
        <v>0</v>
      </c>
      <c r="K531" s="246"/>
      <c r="L531" s="246">
        <f>SUMIF(Q509:Q530,"010121",L509:L530)</f>
        <v>0</v>
      </c>
      <c r="M531" s="245"/>
      <c r="N531" t="s">
        <v>71</v>
      </c>
    </row>
    <row r="532" spans="1:48" ht="30" customHeight="1">
      <c r="A532" s="244" t="s">
        <v>903</v>
      </c>
      <c r="B532" s="244" t="s">
        <v>52</v>
      </c>
      <c r="C532" s="245"/>
      <c r="D532" s="245"/>
      <c r="E532" s="246"/>
      <c r="F532" s="246"/>
      <c r="G532" s="246"/>
      <c r="H532" s="246"/>
      <c r="I532" s="246"/>
      <c r="J532" s="246"/>
      <c r="K532" s="246"/>
      <c r="L532" s="246"/>
      <c r="M532" s="245"/>
      <c r="Q532" s="1" t="s">
        <v>904</v>
      </c>
    </row>
    <row r="533" spans="1:48" ht="30" customHeight="1">
      <c r="A533" s="244" t="s">
        <v>905</v>
      </c>
      <c r="B533" s="244" t="s">
        <v>3596</v>
      </c>
      <c r="C533" s="244" t="s">
        <v>82</v>
      </c>
      <c r="D533" s="245">
        <v>24</v>
      </c>
      <c r="E533" s="246">
        <f>TRUNC(단가대비표!O133,0)</f>
        <v>0</v>
      </c>
      <c r="F533" s="246">
        <f>TRUNC(E533*D533, 0)</f>
        <v>0</v>
      </c>
      <c r="G533" s="246">
        <f>TRUNC(단가대비표!P133,0)</f>
        <v>0</v>
      </c>
      <c r="H533" s="246">
        <f>TRUNC(G533*D533, 0)</f>
        <v>0</v>
      </c>
      <c r="I533" s="246">
        <f>TRUNC(단가대비표!V133,0)</f>
        <v>0</v>
      </c>
      <c r="J533" s="246">
        <f>TRUNC(I533*D533, 0)</f>
        <v>0</v>
      </c>
      <c r="K533" s="246">
        <f t="shared" ref="K533:L536" si="77">TRUNC(E533+G533+I533, 0)</f>
        <v>0</v>
      </c>
      <c r="L533" s="246">
        <f t="shared" si="77"/>
        <v>0</v>
      </c>
      <c r="M533" s="244" t="s">
        <v>906</v>
      </c>
      <c r="N533" s="1" t="s">
        <v>907</v>
      </c>
      <c r="O533" s="1" t="s">
        <v>52</v>
      </c>
      <c r="P533" s="1" t="s">
        <v>52</v>
      </c>
      <c r="Q533" s="1" t="s">
        <v>904</v>
      </c>
      <c r="R533" s="1" t="s">
        <v>64</v>
      </c>
      <c r="S533" s="1" t="s">
        <v>64</v>
      </c>
      <c r="T533" s="1" t="s">
        <v>63</v>
      </c>
      <c r="AR533" s="1" t="s">
        <v>52</v>
      </c>
      <c r="AS533" s="1" t="s">
        <v>52</v>
      </c>
      <c r="AU533" s="1" t="s">
        <v>908</v>
      </c>
      <c r="AV533">
        <v>62</v>
      </c>
    </row>
    <row r="534" spans="1:48" ht="30" customHeight="1">
      <c r="A534" s="244" t="s">
        <v>909</v>
      </c>
      <c r="B534" s="244" t="s">
        <v>910</v>
      </c>
      <c r="C534" s="244" t="s">
        <v>356</v>
      </c>
      <c r="D534" s="245">
        <v>2</v>
      </c>
      <c r="E534" s="246">
        <f>TRUNC(단가대비표!O134,0)</f>
        <v>0</v>
      </c>
      <c r="F534" s="246">
        <f>TRUNC(E534*D534, 0)</f>
        <v>0</v>
      </c>
      <c r="G534" s="246">
        <f>TRUNC(단가대비표!P134,0)</f>
        <v>0</v>
      </c>
      <c r="H534" s="246">
        <f>TRUNC(G534*D534, 0)</f>
        <v>0</v>
      </c>
      <c r="I534" s="246">
        <f>TRUNC(단가대비표!V134,0)</f>
        <v>0</v>
      </c>
      <c r="J534" s="246">
        <f>TRUNC(I534*D534, 0)</f>
        <v>0</v>
      </c>
      <c r="K534" s="246">
        <f t="shared" si="77"/>
        <v>0</v>
      </c>
      <c r="L534" s="246">
        <f t="shared" si="77"/>
        <v>0</v>
      </c>
      <c r="M534" s="244" t="s">
        <v>911</v>
      </c>
      <c r="N534" s="1" t="s">
        <v>912</v>
      </c>
      <c r="O534" s="1" t="s">
        <v>52</v>
      </c>
      <c r="P534" s="1" t="s">
        <v>52</v>
      </c>
      <c r="Q534" s="1" t="s">
        <v>904</v>
      </c>
      <c r="R534" s="1" t="s">
        <v>64</v>
      </c>
      <c r="S534" s="1" t="s">
        <v>64</v>
      </c>
      <c r="T534" s="1" t="s">
        <v>63</v>
      </c>
      <c r="AR534" s="1" t="s">
        <v>52</v>
      </c>
      <c r="AS534" s="1" t="s">
        <v>52</v>
      </c>
      <c r="AU534" s="1" t="s">
        <v>913</v>
      </c>
      <c r="AV534">
        <v>63</v>
      </c>
    </row>
    <row r="535" spans="1:48" ht="30" customHeight="1">
      <c r="A535" s="244" t="s">
        <v>914</v>
      </c>
      <c r="B535" s="244" t="s">
        <v>3541</v>
      </c>
      <c r="C535" s="244" t="s">
        <v>356</v>
      </c>
      <c r="D535" s="245">
        <v>2</v>
      </c>
      <c r="E535" s="246">
        <f>TRUNC(단가대비표!O135,0)</f>
        <v>0</v>
      </c>
      <c r="F535" s="246">
        <f>TRUNC(E535*D535, 0)</f>
        <v>0</v>
      </c>
      <c r="G535" s="246">
        <f>TRUNC(단가대비표!P135,0)</f>
        <v>0</v>
      </c>
      <c r="H535" s="246">
        <f>TRUNC(G535*D535, 0)</f>
        <v>0</v>
      </c>
      <c r="I535" s="246">
        <f>TRUNC(단가대비표!V135,0)</f>
        <v>0</v>
      </c>
      <c r="J535" s="246">
        <f>TRUNC(I535*D535, 0)</f>
        <v>0</v>
      </c>
      <c r="K535" s="246">
        <f t="shared" si="77"/>
        <v>0</v>
      </c>
      <c r="L535" s="246">
        <f t="shared" si="77"/>
        <v>0</v>
      </c>
      <c r="M535" s="244" t="s">
        <v>915</v>
      </c>
      <c r="N535" s="1" t="s">
        <v>916</v>
      </c>
      <c r="O535" s="1" t="s">
        <v>52</v>
      </c>
      <c r="P535" s="1" t="s">
        <v>52</v>
      </c>
      <c r="Q535" s="1" t="s">
        <v>904</v>
      </c>
      <c r="R535" s="1" t="s">
        <v>64</v>
      </c>
      <c r="S535" s="1" t="s">
        <v>64</v>
      </c>
      <c r="T535" s="1" t="s">
        <v>63</v>
      </c>
      <c r="AR535" s="1" t="s">
        <v>52</v>
      </c>
      <c r="AS535" s="1" t="s">
        <v>52</v>
      </c>
      <c r="AU535" s="1" t="s">
        <v>917</v>
      </c>
      <c r="AV535">
        <v>64</v>
      </c>
    </row>
    <row r="536" spans="1:48" ht="30" customHeight="1">
      <c r="A536" s="248" t="s">
        <v>3594</v>
      </c>
      <c r="B536" s="248" t="s">
        <v>3595</v>
      </c>
      <c r="C536" s="248" t="s">
        <v>555</v>
      </c>
      <c r="D536" s="249">
        <v>1</v>
      </c>
      <c r="E536" s="251">
        <f>ROUNDDOWN((L533+L534+L535)*0.0054, 0)</f>
        <v>0</v>
      </c>
      <c r="F536" s="251">
        <f>TRUNC(E536*D536, 0)</f>
        <v>0</v>
      </c>
      <c r="G536" s="251">
        <v>0</v>
      </c>
      <c r="H536" s="251">
        <f>TRUNC(G536*D536, 0)</f>
        <v>0</v>
      </c>
      <c r="I536" s="251">
        <v>0</v>
      </c>
      <c r="J536" s="251">
        <f>TRUNC(I536*D536, 0)</f>
        <v>0</v>
      </c>
      <c r="K536" s="251">
        <f t="shared" si="77"/>
        <v>0</v>
      </c>
      <c r="L536" s="251">
        <f t="shared" si="77"/>
        <v>0</v>
      </c>
      <c r="M536" s="244"/>
      <c r="N536" s="1" t="s">
        <v>916</v>
      </c>
      <c r="O536" s="1" t="s">
        <v>52</v>
      </c>
      <c r="P536" s="1" t="s">
        <v>52</v>
      </c>
      <c r="Q536" s="1" t="s">
        <v>904</v>
      </c>
      <c r="R536" s="1" t="s">
        <v>64</v>
      </c>
      <c r="S536" s="1" t="s">
        <v>64</v>
      </c>
      <c r="T536" s="1" t="s">
        <v>63</v>
      </c>
      <c r="AR536" s="1" t="s">
        <v>52</v>
      </c>
      <c r="AS536" s="1" t="s">
        <v>52</v>
      </c>
      <c r="AU536" s="1" t="s">
        <v>917</v>
      </c>
      <c r="AV536">
        <v>64</v>
      </c>
    </row>
    <row r="537" spans="1:48" ht="30" customHeight="1">
      <c r="A537" s="245"/>
      <c r="B537" s="245"/>
      <c r="C537" s="245"/>
      <c r="D537" s="245"/>
      <c r="E537" s="246"/>
      <c r="F537" s="246"/>
      <c r="G537" s="246"/>
      <c r="H537" s="246"/>
      <c r="I537" s="246"/>
      <c r="J537" s="246"/>
      <c r="K537" s="246"/>
      <c r="L537" s="246"/>
      <c r="M537" s="245"/>
      <c r="Q537" s="1" t="s">
        <v>904</v>
      </c>
    </row>
    <row r="538" spans="1:48" ht="30" customHeight="1">
      <c r="A538" s="245"/>
      <c r="B538" s="245"/>
      <c r="C538" s="245"/>
      <c r="D538" s="245"/>
      <c r="E538" s="246"/>
      <c r="F538" s="246"/>
      <c r="G538" s="246"/>
      <c r="H538" s="246"/>
      <c r="I538" s="246"/>
      <c r="J538" s="246"/>
      <c r="K538" s="246"/>
      <c r="L538" s="246"/>
      <c r="M538" s="245"/>
      <c r="Q538" s="1" t="s">
        <v>904</v>
      </c>
    </row>
    <row r="539" spans="1:48" ht="30" customHeight="1">
      <c r="A539" s="245"/>
      <c r="B539" s="245"/>
      <c r="C539" s="245"/>
      <c r="D539" s="245"/>
      <c r="E539" s="246"/>
      <c r="F539" s="246"/>
      <c r="G539" s="246"/>
      <c r="H539" s="246"/>
      <c r="I539" s="246"/>
      <c r="J539" s="246"/>
      <c r="K539" s="246"/>
      <c r="L539" s="246"/>
      <c r="M539" s="245"/>
      <c r="Q539" s="1" t="s">
        <v>904</v>
      </c>
    </row>
    <row r="540" spans="1:48" ht="30" customHeight="1">
      <c r="A540" s="245"/>
      <c r="B540" s="245"/>
      <c r="C540" s="245"/>
      <c r="D540" s="245"/>
      <c r="E540" s="246"/>
      <c r="F540" s="246"/>
      <c r="G540" s="246"/>
      <c r="H540" s="246"/>
      <c r="I540" s="246"/>
      <c r="J540" s="246"/>
      <c r="K540" s="246"/>
      <c r="L540" s="246"/>
      <c r="M540" s="245"/>
      <c r="Q540" s="1" t="s">
        <v>904</v>
      </c>
    </row>
    <row r="541" spans="1:48" ht="30" customHeight="1">
      <c r="A541" s="245"/>
      <c r="B541" s="245"/>
      <c r="C541" s="245"/>
      <c r="D541" s="245"/>
      <c r="E541" s="246"/>
      <c r="F541" s="246"/>
      <c r="G541" s="246"/>
      <c r="H541" s="246"/>
      <c r="I541" s="246"/>
      <c r="J541" s="246"/>
      <c r="K541" s="246"/>
      <c r="L541" s="246"/>
      <c r="M541" s="245"/>
      <c r="Q541" s="1" t="s">
        <v>904</v>
      </c>
    </row>
    <row r="542" spans="1:48" ht="30" customHeight="1">
      <c r="A542" s="245"/>
      <c r="B542" s="245"/>
      <c r="C542" s="245"/>
      <c r="D542" s="245"/>
      <c r="E542" s="246"/>
      <c r="F542" s="246"/>
      <c r="G542" s="246"/>
      <c r="H542" s="246"/>
      <c r="I542" s="246"/>
      <c r="J542" s="246"/>
      <c r="K542" s="246"/>
      <c r="L542" s="246"/>
      <c r="M542" s="245"/>
      <c r="Q542" s="1" t="s">
        <v>904</v>
      </c>
    </row>
    <row r="543" spans="1:48" ht="30" customHeight="1">
      <c r="A543" s="245"/>
      <c r="B543" s="245"/>
      <c r="C543" s="245"/>
      <c r="D543" s="245"/>
      <c r="E543" s="246"/>
      <c r="F543" s="246"/>
      <c r="G543" s="246"/>
      <c r="H543" s="246"/>
      <c r="I543" s="246"/>
      <c r="J543" s="246"/>
      <c r="K543" s="246"/>
      <c r="L543" s="246"/>
      <c r="M543" s="245"/>
      <c r="Q543" s="1" t="s">
        <v>904</v>
      </c>
    </row>
    <row r="544" spans="1:48" ht="30" customHeight="1">
      <c r="A544" s="245"/>
      <c r="B544" s="245"/>
      <c r="C544" s="245"/>
      <c r="D544" s="245"/>
      <c r="E544" s="246"/>
      <c r="F544" s="246"/>
      <c r="G544" s="246"/>
      <c r="H544" s="246"/>
      <c r="I544" s="246"/>
      <c r="J544" s="246"/>
      <c r="K544" s="246"/>
      <c r="L544" s="246"/>
      <c r="M544" s="245"/>
      <c r="Q544" s="1" t="s">
        <v>904</v>
      </c>
    </row>
    <row r="545" spans="1:48" ht="30" customHeight="1">
      <c r="A545" s="245"/>
      <c r="B545" s="245"/>
      <c r="C545" s="245"/>
      <c r="D545" s="245"/>
      <c r="E545" s="246"/>
      <c r="F545" s="246"/>
      <c r="G545" s="246"/>
      <c r="H545" s="246"/>
      <c r="I545" s="246"/>
      <c r="J545" s="246"/>
      <c r="K545" s="246"/>
      <c r="L545" s="246"/>
      <c r="M545" s="245"/>
      <c r="Q545" s="1" t="s">
        <v>904</v>
      </c>
    </row>
    <row r="546" spans="1:48" ht="30" customHeight="1">
      <c r="A546" s="245"/>
      <c r="B546" s="245"/>
      <c r="C546" s="245"/>
      <c r="D546" s="245"/>
      <c r="E546" s="246"/>
      <c r="F546" s="246"/>
      <c r="G546" s="246"/>
      <c r="H546" s="246"/>
      <c r="I546" s="246"/>
      <c r="J546" s="246"/>
      <c r="K546" s="246"/>
      <c r="L546" s="246"/>
      <c r="M546" s="245"/>
      <c r="Q546" s="1" t="s">
        <v>904</v>
      </c>
    </row>
    <row r="547" spans="1:48" ht="30" customHeight="1">
      <c r="A547" s="245"/>
      <c r="B547" s="245"/>
      <c r="C547" s="245"/>
      <c r="D547" s="245"/>
      <c r="E547" s="246"/>
      <c r="F547" s="246"/>
      <c r="G547" s="246"/>
      <c r="H547" s="246"/>
      <c r="I547" s="246"/>
      <c r="J547" s="246"/>
      <c r="K547" s="246"/>
      <c r="L547" s="246"/>
      <c r="M547" s="245"/>
      <c r="Q547" s="1" t="s">
        <v>904</v>
      </c>
    </row>
    <row r="548" spans="1:48" ht="30" customHeight="1">
      <c r="A548" s="245"/>
      <c r="B548" s="245"/>
      <c r="C548" s="245"/>
      <c r="D548" s="245"/>
      <c r="E548" s="246"/>
      <c r="F548" s="246"/>
      <c r="G548" s="246"/>
      <c r="H548" s="246"/>
      <c r="I548" s="246"/>
      <c r="J548" s="246"/>
      <c r="K548" s="246"/>
      <c r="L548" s="246"/>
      <c r="M548" s="245"/>
      <c r="Q548" s="1" t="s">
        <v>904</v>
      </c>
    </row>
    <row r="549" spans="1:48" ht="30" customHeight="1">
      <c r="A549" s="245"/>
      <c r="B549" s="245"/>
      <c r="C549" s="245"/>
      <c r="D549" s="245"/>
      <c r="E549" s="246"/>
      <c r="F549" s="246"/>
      <c r="G549" s="246"/>
      <c r="H549" s="246"/>
      <c r="I549" s="246"/>
      <c r="J549" s="246"/>
      <c r="K549" s="246"/>
      <c r="L549" s="246"/>
      <c r="M549" s="245"/>
      <c r="Q549" s="1" t="s">
        <v>904</v>
      </c>
    </row>
    <row r="550" spans="1:48" ht="30" customHeight="1">
      <c r="A550" s="245"/>
      <c r="B550" s="245"/>
      <c r="C550" s="245"/>
      <c r="D550" s="245"/>
      <c r="E550" s="246"/>
      <c r="F550" s="246"/>
      <c r="G550" s="246"/>
      <c r="H550" s="246"/>
      <c r="I550" s="246"/>
      <c r="J550" s="246"/>
      <c r="K550" s="246"/>
      <c r="L550" s="246"/>
      <c r="M550" s="245"/>
      <c r="Q550" s="1" t="s">
        <v>904</v>
      </c>
    </row>
    <row r="551" spans="1:48" ht="30" customHeight="1">
      <c r="A551" s="245"/>
      <c r="B551" s="245"/>
      <c r="C551" s="245"/>
      <c r="D551" s="245"/>
      <c r="E551" s="246"/>
      <c r="F551" s="246"/>
      <c r="G551" s="246"/>
      <c r="H551" s="246"/>
      <c r="I551" s="246"/>
      <c r="J551" s="246"/>
      <c r="K551" s="246"/>
      <c r="L551" s="246"/>
      <c r="M551" s="245"/>
      <c r="Q551" s="1" t="s">
        <v>904</v>
      </c>
    </row>
    <row r="552" spans="1:48" ht="30" customHeight="1">
      <c r="A552" s="245"/>
      <c r="B552" s="245"/>
      <c r="C552" s="245"/>
      <c r="D552" s="245"/>
      <c r="E552" s="246"/>
      <c r="F552" s="246"/>
      <c r="G552" s="246"/>
      <c r="H552" s="246"/>
      <c r="I552" s="246"/>
      <c r="J552" s="246"/>
      <c r="K552" s="246"/>
      <c r="L552" s="246"/>
      <c r="M552" s="245"/>
      <c r="Q552" s="1" t="s">
        <v>904</v>
      </c>
    </row>
    <row r="553" spans="1:48" ht="30" customHeight="1">
      <c r="A553" s="245"/>
      <c r="B553" s="245"/>
      <c r="C553" s="245"/>
      <c r="D553" s="245"/>
      <c r="E553" s="246"/>
      <c r="F553" s="246"/>
      <c r="G553" s="246"/>
      <c r="H553" s="246"/>
      <c r="I553" s="246"/>
      <c r="J553" s="246"/>
      <c r="K553" s="246"/>
      <c r="L553" s="246"/>
      <c r="M553" s="245"/>
      <c r="Q553" s="1" t="s">
        <v>904</v>
      </c>
    </row>
    <row r="554" spans="1:48" ht="30" customHeight="1">
      <c r="A554" s="245"/>
      <c r="B554" s="245"/>
      <c r="C554" s="245"/>
      <c r="D554" s="245"/>
      <c r="E554" s="246"/>
      <c r="F554" s="246"/>
      <c r="G554" s="246"/>
      <c r="H554" s="246"/>
      <c r="I554" s="246"/>
      <c r="J554" s="246"/>
      <c r="K554" s="246"/>
      <c r="L554" s="246"/>
      <c r="M554" s="245"/>
      <c r="Q554" s="1" t="s">
        <v>904</v>
      </c>
    </row>
    <row r="555" spans="1:48" ht="30" customHeight="1">
      <c r="A555" s="244" t="s">
        <v>70</v>
      </c>
      <c r="B555" s="245"/>
      <c r="C555" s="245"/>
      <c r="D555" s="245"/>
      <c r="E555" s="246"/>
      <c r="F555" s="246">
        <f>SUMIF(Q533:Q554,"010201",F533:F554)</f>
        <v>0</v>
      </c>
      <c r="G555" s="246"/>
      <c r="H555" s="246">
        <f>SUMIF(Q533:Q554,"010201",H533:H554)</f>
        <v>0</v>
      </c>
      <c r="I555" s="246"/>
      <c r="J555" s="246">
        <f>SUMIF(Q533:Q554,"010201",J533:J554)</f>
        <v>0</v>
      </c>
      <c r="K555" s="246"/>
      <c r="L555" s="246">
        <f>SUMIF(Q533:Q554,"010201",L533:L554)</f>
        <v>0</v>
      </c>
      <c r="M555" s="245"/>
      <c r="N555" t="s">
        <v>71</v>
      </c>
    </row>
    <row r="556" spans="1:48" ht="30" customHeight="1">
      <c r="A556" s="244" t="s">
        <v>926</v>
      </c>
      <c r="B556" s="244" t="s">
        <v>52</v>
      </c>
      <c r="C556" s="245"/>
      <c r="D556" s="245"/>
      <c r="E556" s="246"/>
      <c r="F556" s="246"/>
      <c r="G556" s="246"/>
      <c r="H556" s="246"/>
      <c r="I556" s="246"/>
      <c r="J556" s="246"/>
      <c r="K556" s="246"/>
      <c r="L556" s="246"/>
      <c r="M556" s="245"/>
      <c r="Q556" s="1" t="s">
        <v>927</v>
      </c>
    </row>
    <row r="557" spans="1:48" ht="30" customHeight="1">
      <c r="A557" s="244" t="s">
        <v>928</v>
      </c>
      <c r="B557" s="244" t="s">
        <v>929</v>
      </c>
      <c r="C557" s="244" t="s">
        <v>158</v>
      </c>
      <c r="D557" s="245">
        <v>5.1120000000000001</v>
      </c>
      <c r="E557" s="246">
        <f>TRUNC(단가대비표!O229,0)</f>
        <v>0</v>
      </c>
      <c r="F557" s="246">
        <f>TRUNC(E557*D557, 0)</f>
        <v>0</v>
      </c>
      <c r="G557" s="246">
        <f>TRUNC(단가대비표!P229,0)</f>
        <v>0</v>
      </c>
      <c r="H557" s="246">
        <f>TRUNC(G557*D557, 0)</f>
        <v>0</v>
      </c>
      <c r="I557" s="246">
        <f>TRUNC(단가대비표!V229,0)</f>
        <v>0</v>
      </c>
      <c r="J557" s="246">
        <f>TRUNC(I557*D557, 0)</f>
        <v>0</v>
      </c>
      <c r="K557" s="246">
        <f t="shared" ref="K557:L560" si="78">TRUNC(E557+G557+I557, 0)</f>
        <v>0</v>
      </c>
      <c r="L557" s="246">
        <f t="shared" si="78"/>
        <v>0</v>
      </c>
      <c r="M557" s="244" t="s">
        <v>930</v>
      </c>
      <c r="N557" s="1" t="s">
        <v>931</v>
      </c>
      <c r="O557" s="1" t="s">
        <v>52</v>
      </c>
      <c r="P557" s="1" t="s">
        <v>52</v>
      </c>
      <c r="Q557" s="1" t="s">
        <v>927</v>
      </c>
      <c r="R557" s="1" t="s">
        <v>64</v>
      </c>
      <c r="S557" s="1" t="s">
        <v>64</v>
      </c>
      <c r="T557" s="1" t="s">
        <v>63</v>
      </c>
      <c r="AR557" s="1" t="s">
        <v>52</v>
      </c>
      <c r="AS557" s="1" t="s">
        <v>52</v>
      </c>
      <c r="AU557" s="1" t="s">
        <v>932</v>
      </c>
      <c r="AV557">
        <v>158</v>
      </c>
    </row>
    <row r="558" spans="1:48" ht="30" customHeight="1">
      <c r="A558" s="244" t="s">
        <v>933</v>
      </c>
      <c r="B558" s="244" t="s">
        <v>934</v>
      </c>
      <c r="C558" s="244" t="s">
        <v>158</v>
      </c>
      <c r="D558" s="245">
        <v>5.2329999999999997</v>
      </c>
      <c r="E558" s="246">
        <f>TRUNC(단가대비표!O230,0)</f>
        <v>0</v>
      </c>
      <c r="F558" s="246">
        <f>TRUNC(E558*D558, 0)</f>
        <v>0</v>
      </c>
      <c r="G558" s="246">
        <f>TRUNC(단가대비표!P230,0)</f>
        <v>0</v>
      </c>
      <c r="H558" s="246">
        <f>TRUNC(G558*D558, 0)</f>
        <v>0</v>
      </c>
      <c r="I558" s="246">
        <f>TRUNC(단가대비표!V230,0)</f>
        <v>0</v>
      </c>
      <c r="J558" s="246">
        <f>TRUNC(I558*D558, 0)</f>
        <v>0</v>
      </c>
      <c r="K558" s="246">
        <f t="shared" si="78"/>
        <v>0</v>
      </c>
      <c r="L558" s="246">
        <f t="shared" si="78"/>
        <v>0</v>
      </c>
      <c r="M558" s="244" t="s">
        <v>935</v>
      </c>
      <c r="N558" s="1" t="s">
        <v>936</v>
      </c>
      <c r="O558" s="1" t="s">
        <v>52</v>
      </c>
      <c r="P558" s="1" t="s">
        <v>52</v>
      </c>
      <c r="Q558" s="1" t="s">
        <v>927</v>
      </c>
      <c r="R558" s="1" t="s">
        <v>64</v>
      </c>
      <c r="S558" s="1" t="s">
        <v>64</v>
      </c>
      <c r="T558" s="1" t="s">
        <v>63</v>
      </c>
      <c r="AR558" s="1" t="s">
        <v>52</v>
      </c>
      <c r="AS558" s="1" t="s">
        <v>52</v>
      </c>
      <c r="AU558" s="1" t="s">
        <v>937</v>
      </c>
      <c r="AV558">
        <v>159</v>
      </c>
    </row>
    <row r="559" spans="1:48" ht="30" customHeight="1">
      <c r="A559" s="244" t="s">
        <v>938</v>
      </c>
      <c r="B559" s="244" t="s">
        <v>939</v>
      </c>
      <c r="C559" s="244" t="s">
        <v>158</v>
      </c>
      <c r="D559" s="245">
        <v>5.1120000000000001</v>
      </c>
      <c r="E559" s="246">
        <f>TRUNC(단가대비표!O233,0)</f>
        <v>0</v>
      </c>
      <c r="F559" s="246">
        <f>TRUNC(E559*D559, 0)</f>
        <v>0</v>
      </c>
      <c r="G559" s="246">
        <f>TRUNC(단가대비표!P233,0)</f>
        <v>0</v>
      </c>
      <c r="H559" s="246">
        <f>TRUNC(G559*D559, 0)</f>
        <v>0</v>
      </c>
      <c r="I559" s="246">
        <f>TRUNC(단가대비표!V233,0)</f>
        <v>0</v>
      </c>
      <c r="J559" s="246">
        <f>TRUNC(I559*D559, 0)</f>
        <v>0</v>
      </c>
      <c r="K559" s="246">
        <f t="shared" si="78"/>
        <v>0</v>
      </c>
      <c r="L559" s="246">
        <f t="shared" si="78"/>
        <v>0</v>
      </c>
      <c r="M559" s="244" t="s">
        <v>940</v>
      </c>
      <c r="N559" s="1" t="s">
        <v>941</v>
      </c>
      <c r="O559" s="1" t="s">
        <v>52</v>
      </c>
      <c r="P559" s="1" t="s">
        <v>52</v>
      </c>
      <c r="Q559" s="1" t="s">
        <v>927</v>
      </c>
      <c r="R559" s="1" t="s">
        <v>64</v>
      </c>
      <c r="S559" s="1" t="s">
        <v>64</v>
      </c>
      <c r="T559" s="1" t="s">
        <v>63</v>
      </c>
      <c r="AR559" s="1" t="s">
        <v>52</v>
      </c>
      <c r="AS559" s="1" t="s">
        <v>52</v>
      </c>
      <c r="AU559" s="1" t="s">
        <v>942</v>
      </c>
      <c r="AV559">
        <v>162</v>
      </c>
    </row>
    <row r="560" spans="1:48" ht="30" customHeight="1">
      <c r="A560" s="244" t="s">
        <v>943</v>
      </c>
      <c r="B560" s="244" t="s">
        <v>944</v>
      </c>
      <c r="C560" s="244" t="s">
        <v>158</v>
      </c>
      <c r="D560" s="245">
        <v>5.2329999999999997</v>
      </c>
      <c r="E560" s="246">
        <f>TRUNC(단가대비표!O234,0)</f>
        <v>0</v>
      </c>
      <c r="F560" s="246">
        <f>TRUNC(E560*D560, 0)</f>
        <v>0</v>
      </c>
      <c r="G560" s="246">
        <f>TRUNC(단가대비표!P234,0)</f>
        <v>0</v>
      </c>
      <c r="H560" s="246">
        <f>TRUNC(G560*D560, 0)</f>
        <v>0</v>
      </c>
      <c r="I560" s="246">
        <f>TRUNC(단가대비표!V234,0)</f>
        <v>0</v>
      </c>
      <c r="J560" s="246">
        <f>TRUNC(I560*D560, 0)</f>
        <v>0</v>
      </c>
      <c r="K560" s="246">
        <f t="shared" si="78"/>
        <v>0</v>
      </c>
      <c r="L560" s="246">
        <f t="shared" si="78"/>
        <v>0</v>
      </c>
      <c r="M560" s="244" t="s">
        <v>945</v>
      </c>
      <c r="N560" s="1" t="s">
        <v>946</v>
      </c>
      <c r="O560" s="1" t="s">
        <v>52</v>
      </c>
      <c r="P560" s="1" t="s">
        <v>52</v>
      </c>
      <c r="Q560" s="1" t="s">
        <v>927</v>
      </c>
      <c r="R560" s="1" t="s">
        <v>64</v>
      </c>
      <c r="S560" s="1" t="s">
        <v>64</v>
      </c>
      <c r="T560" s="1" t="s">
        <v>63</v>
      </c>
      <c r="AR560" s="1" t="s">
        <v>52</v>
      </c>
      <c r="AS560" s="1" t="s">
        <v>52</v>
      </c>
      <c r="AU560" s="1" t="s">
        <v>947</v>
      </c>
      <c r="AV560">
        <v>163</v>
      </c>
    </row>
    <row r="561" spans="1:17" ht="30" customHeight="1">
      <c r="A561" s="245"/>
      <c r="B561" s="245"/>
      <c r="C561" s="245"/>
      <c r="D561" s="245"/>
      <c r="E561" s="246"/>
      <c r="F561" s="246"/>
      <c r="G561" s="246"/>
      <c r="H561" s="246"/>
      <c r="I561" s="246"/>
      <c r="J561" s="246"/>
      <c r="K561" s="246"/>
      <c r="L561" s="246"/>
      <c r="M561" s="245"/>
      <c r="Q561" s="1" t="s">
        <v>927</v>
      </c>
    </row>
    <row r="562" spans="1:17" ht="30" customHeight="1">
      <c r="A562" s="245"/>
      <c r="B562" s="245"/>
      <c r="C562" s="245"/>
      <c r="D562" s="245"/>
      <c r="E562" s="246"/>
      <c r="F562" s="246"/>
      <c r="G562" s="246"/>
      <c r="H562" s="246"/>
      <c r="I562" s="246"/>
      <c r="J562" s="246"/>
      <c r="K562" s="246"/>
      <c r="L562" s="246"/>
      <c r="M562" s="245"/>
      <c r="Q562" s="1" t="s">
        <v>927</v>
      </c>
    </row>
    <row r="563" spans="1:17" ht="30" customHeight="1">
      <c r="A563" s="245"/>
      <c r="B563" s="245"/>
      <c r="C563" s="245"/>
      <c r="D563" s="245"/>
      <c r="E563" s="246"/>
      <c r="F563" s="246"/>
      <c r="G563" s="246"/>
      <c r="H563" s="246"/>
      <c r="I563" s="246"/>
      <c r="J563" s="246"/>
      <c r="K563" s="246"/>
      <c r="L563" s="246"/>
      <c r="M563" s="245"/>
      <c r="Q563" s="1" t="s">
        <v>927</v>
      </c>
    </row>
    <row r="564" spans="1:17" ht="30" customHeight="1">
      <c r="A564" s="245"/>
      <c r="B564" s="245"/>
      <c r="C564" s="245"/>
      <c r="D564" s="245"/>
      <c r="E564" s="246"/>
      <c r="F564" s="246"/>
      <c r="G564" s="246"/>
      <c r="H564" s="246"/>
      <c r="I564" s="246"/>
      <c r="J564" s="246"/>
      <c r="K564" s="246"/>
      <c r="L564" s="246"/>
      <c r="M564" s="245"/>
      <c r="Q564" s="1" t="s">
        <v>927</v>
      </c>
    </row>
    <row r="565" spans="1:17" ht="30" customHeight="1">
      <c r="A565" s="245"/>
      <c r="B565" s="245"/>
      <c r="C565" s="245"/>
      <c r="D565" s="245"/>
      <c r="E565" s="246"/>
      <c r="F565" s="246"/>
      <c r="G565" s="246"/>
      <c r="H565" s="246"/>
      <c r="I565" s="246"/>
      <c r="J565" s="246"/>
      <c r="K565" s="246"/>
      <c r="L565" s="246"/>
      <c r="M565" s="245"/>
      <c r="Q565" s="1" t="s">
        <v>927</v>
      </c>
    </row>
    <row r="566" spans="1:17" ht="30" customHeight="1">
      <c r="A566" s="245"/>
      <c r="B566" s="245"/>
      <c r="C566" s="245"/>
      <c r="D566" s="245"/>
      <c r="E566" s="246"/>
      <c r="F566" s="246"/>
      <c r="G566" s="246"/>
      <c r="H566" s="246"/>
      <c r="I566" s="246"/>
      <c r="J566" s="246"/>
      <c r="K566" s="246"/>
      <c r="L566" s="246"/>
      <c r="M566" s="245"/>
      <c r="Q566" s="1" t="s">
        <v>927</v>
      </c>
    </row>
    <row r="567" spans="1:17" ht="30" customHeight="1">
      <c r="A567" s="245"/>
      <c r="B567" s="245"/>
      <c r="C567" s="245"/>
      <c r="D567" s="245"/>
      <c r="E567" s="246"/>
      <c r="F567" s="246"/>
      <c r="G567" s="246"/>
      <c r="H567" s="246"/>
      <c r="I567" s="246"/>
      <c r="J567" s="246"/>
      <c r="K567" s="246"/>
      <c r="L567" s="246"/>
      <c r="M567" s="245"/>
      <c r="Q567" s="1" t="s">
        <v>927</v>
      </c>
    </row>
    <row r="568" spans="1:17" ht="30" customHeight="1">
      <c r="A568" s="245"/>
      <c r="B568" s="245"/>
      <c r="C568" s="245"/>
      <c r="D568" s="245"/>
      <c r="E568" s="246"/>
      <c r="F568" s="246"/>
      <c r="G568" s="246"/>
      <c r="H568" s="246"/>
      <c r="I568" s="246"/>
      <c r="J568" s="246"/>
      <c r="K568" s="246"/>
      <c r="L568" s="246"/>
      <c r="M568" s="245"/>
      <c r="Q568" s="1" t="s">
        <v>927</v>
      </c>
    </row>
    <row r="569" spans="1:17" ht="30" customHeight="1">
      <c r="A569" s="245"/>
      <c r="B569" s="245"/>
      <c r="C569" s="245"/>
      <c r="D569" s="245"/>
      <c r="E569" s="246"/>
      <c r="F569" s="246"/>
      <c r="G569" s="246"/>
      <c r="H569" s="246"/>
      <c r="I569" s="246"/>
      <c r="J569" s="246"/>
      <c r="K569" s="246"/>
      <c r="L569" s="246"/>
      <c r="M569" s="245"/>
      <c r="Q569" s="1" t="s">
        <v>927</v>
      </c>
    </row>
    <row r="570" spans="1:17" ht="30" customHeight="1">
      <c r="A570" s="245"/>
      <c r="B570" s="245"/>
      <c r="C570" s="245"/>
      <c r="D570" s="245"/>
      <c r="E570" s="246"/>
      <c r="F570" s="246"/>
      <c r="G570" s="246"/>
      <c r="H570" s="246"/>
      <c r="I570" s="246"/>
      <c r="J570" s="246"/>
      <c r="K570" s="246"/>
      <c r="L570" s="246"/>
      <c r="M570" s="245"/>
      <c r="Q570" s="1" t="s">
        <v>927</v>
      </c>
    </row>
    <row r="571" spans="1:17" ht="30" customHeight="1">
      <c r="A571" s="245"/>
      <c r="B571" s="245"/>
      <c r="C571" s="245"/>
      <c r="D571" s="245"/>
      <c r="E571" s="246"/>
      <c r="F571" s="246"/>
      <c r="G571" s="246"/>
      <c r="H571" s="246"/>
      <c r="I571" s="246"/>
      <c r="J571" s="246"/>
      <c r="K571" s="246"/>
      <c r="L571" s="246"/>
      <c r="M571" s="245"/>
      <c r="Q571" s="1" t="s">
        <v>927</v>
      </c>
    </row>
    <row r="572" spans="1:17" ht="30" customHeight="1">
      <c r="A572" s="245"/>
      <c r="B572" s="245"/>
      <c r="C572" s="245"/>
      <c r="D572" s="245"/>
      <c r="E572" s="246"/>
      <c r="F572" s="246"/>
      <c r="G572" s="246"/>
      <c r="H572" s="246"/>
      <c r="I572" s="246"/>
      <c r="J572" s="246"/>
      <c r="K572" s="246"/>
      <c r="L572" s="246"/>
      <c r="M572" s="245"/>
      <c r="Q572" s="1" t="s">
        <v>927</v>
      </c>
    </row>
    <row r="573" spans="1:17" ht="30" customHeight="1">
      <c r="A573" s="245"/>
      <c r="B573" s="245"/>
      <c r="C573" s="245"/>
      <c r="D573" s="245"/>
      <c r="E573" s="246"/>
      <c r="F573" s="246"/>
      <c r="G573" s="246"/>
      <c r="H573" s="246"/>
      <c r="I573" s="246"/>
      <c r="J573" s="246"/>
      <c r="K573" s="246"/>
      <c r="L573" s="246"/>
      <c r="M573" s="245"/>
      <c r="Q573" s="1" t="s">
        <v>927</v>
      </c>
    </row>
    <row r="574" spans="1:17" ht="30" customHeight="1">
      <c r="A574" s="245"/>
      <c r="B574" s="245"/>
      <c r="C574" s="245"/>
      <c r="D574" s="245"/>
      <c r="E574" s="246"/>
      <c r="F574" s="246"/>
      <c r="G574" s="246"/>
      <c r="H574" s="246"/>
      <c r="I574" s="246"/>
      <c r="J574" s="246"/>
      <c r="K574" s="246"/>
      <c r="L574" s="246"/>
      <c r="M574" s="245"/>
      <c r="Q574" s="1" t="s">
        <v>927</v>
      </c>
    </row>
    <row r="575" spans="1:17" ht="30" customHeight="1">
      <c r="A575" s="245"/>
      <c r="B575" s="245"/>
      <c r="C575" s="245"/>
      <c r="D575" s="245"/>
      <c r="E575" s="246"/>
      <c r="F575" s="246"/>
      <c r="G575" s="246"/>
      <c r="H575" s="246"/>
      <c r="I575" s="246"/>
      <c r="J575" s="246"/>
      <c r="K575" s="246"/>
      <c r="L575" s="246"/>
      <c r="M575" s="245"/>
      <c r="Q575" s="1" t="s">
        <v>927</v>
      </c>
    </row>
    <row r="576" spans="1:17" ht="30" customHeight="1">
      <c r="A576" s="245"/>
      <c r="B576" s="245"/>
      <c r="C576" s="245"/>
      <c r="D576" s="245"/>
      <c r="E576" s="246"/>
      <c r="F576" s="246"/>
      <c r="G576" s="246"/>
      <c r="H576" s="246"/>
      <c r="I576" s="246"/>
      <c r="J576" s="246"/>
      <c r="K576" s="246"/>
      <c r="L576" s="246"/>
      <c r="M576" s="245"/>
      <c r="Q576" s="1" t="s">
        <v>927</v>
      </c>
    </row>
    <row r="577" spans="1:17" ht="30" customHeight="1">
      <c r="A577" s="245"/>
      <c r="B577" s="245"/>
      <c r="C577" s="245"/>
      <c r="D577" s="245"/>
      <c r="E577" s="246"/>
      <c r="F577" s="246"/>
      <c r="G577" s="246"/>
      <c r="H577" s="246"/>
      <c r="I577" s="246"/>
      <c r="J577" s="246"/>
      <c r="K577" s="246"/>
      <c r="L577" s="246"/>
      <c r="M577" s="245"/>
      <c r="Q577" s="1" t="s">
        <v>927</v>
      </c>
    </row>
    <row r="578" spans="1:17" ht="30" customHeight="1">
      <c r="A578" s="245"/>
      <c r="B578" s="245"/>
      <c r="C578" s="245"/>
      <c r="D578" s="245"/>
      <c r="E578" s="246"/>
      <c r="F578" s="246"/>
      <c r="G578" s="246"/>
      <c r="H578" s="246"/>
      <c r="I578" s="246"/>
      <c r="J578" s="246"/>
      <c r="K578" s="246"/>
      <c r="L578" s="246"/>
      <c r="M578" s="245"/>
      <c r="Q578" s="1" t="s">
        <v>927</v>
      </c>
    </row>
    <row r="579" spans="1:17" ht="30" customHeight="1">
      <c r="A579" s="244" t="s">
        <v>70</v>
      </c>
      <c r="B579" s="245"/>
      <c r="C579" s="245"/>
      <c r="D579" s="245"/>
      <c r="E579" s="246"/>
      <c r="F579" s="246">
        <f>SUMIF(Q557:Q578,"010301",F557:F578)</f>
        <v>0</v>
      </c>
      <c r="G579" s="246"/>
      <c r="H579" s="246">
        <f>SUMIF(Q557:Q578,"010301",H557:H578)</f>
        <v>0</v>
      </c>
      <c r="I579" s="246"/>
      <c r="J579" s="246">
        <f>SUMIF(Q557:Q578,"010301",J557:J578)</f>
        <v>0</v>
      </c>
      <c r="K579" s="246"/>
      <c r="L579" s="246">
        <f>SUMIF(Q557:Q578,"010301",L557:L578)</f>
        <v>0</v>
      </c>
      <c r="M579" s="245"/>
      <c r="N579" t="s">
        <v>71</v>
      </c>
    </row>
  </sheetData>
  <mergeCells count="44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O2:AO3"/>
    <mergeCell ref="AP2:AP3"/>
    <mergeCell ref="AQ2:AQ3"/>
    <mergeCell ref="AR2:AR3"/>
    <mergeCell ref="AS2:AS3"/>
    <mergeCell ref="AT2:AT3"/>
  </mergeCells>
  <phoneticPr fontId="3" type="noConversion"/>
  <pageMargins left="0.78740157480314965" right="0.19685039370078741" top="0.39370078740157483" bottom="0.39370078740157483" header="0" footer="0"/>
  <pageSetup paperSize="9" scale="64" fitToHeight="0" orientation="landscape" r:id="rId1"/>
  <rowBreaks count="23" manualBreakCount="23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  <brk id="267" max="16383" man="1"/>
    <brk id="291" max="16383" man="1"/>
    <brk id="339" max="16383" man="1"/>
    <brk id="363" max="16383" man="1"/>
    <brk id="387" max="16383" man="1"/>
    <brk id="411" max="16383" man="1"/>
    <brk id="435" max="16383" man="1"/>
    <brk id="459" max="16383" man="1"/>
    <brk id="483" max="16383" man="1"/>
    <brk id="507" max="16383" man="1"/>
    <brk id="531" max="16383" man="1"/>
    <brk id="555" max="16383" man="1"/>
    <brk id="5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7"/>
  <sheetViews>
    <sheetView topLeftCell="B1" workbookViewId="0">
      <selection activeCell="F223" sqref="F223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customWidth="1"/>
    <col min="14" max="14" width="2.625" hidden="1" customWidth="1"/>
  </cols>
  <sheetData>
    <row r="1" spans="1:14" ht="30" customHeight="1">
      <c r="A1" s="3"/>
      <c r="B1" s="2" t="s">
        <v>948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30" customHeight="1">
      <c r="A2" s="13"/>
      <c r="B2" s="1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4" ht="30" customHeight="1">
      <c r="A3" s="7" t="s">
        <v>949</v>
      </c>
      <c r="B3" s="7" t="s">
        <v>2</v>
      </c>
      <c r="C3" s="7" t="s">
        <v>3</v>
      </c>
      <c r="D3" s="7" t="s">
        <v>4</v>
      </c>
      <c r="E3" s="7" t="s">
        <v>950</v>
      </c>
      <c r="F3" s="7" t="s">
        <v>951</v>
      </c>
      <c r="G3" s="7" t="s">
        <v>952</v>
      </c>
      <c r="H3" s="7" t="s">
        <v>953</v>
      </c>
      <c r="I3" s="7" t="s">
        <v>954</v>
      </c>
      <c r="J3" s="7" t="s">
        <v>955</v>
      </c>
      <c r="K3" s="7" t="s">
        <v>956</v>
      </c>
      <c r="L3" s="7" t="s">
        <v>957</v>
      </c>
      <c r="M3" s="7" t="s">
        <v>958</v>
      </c>
      <c r="N3" s="1" t="s">
        <v>959</v>
      </c>
    </row>
    <row r="4" spans="1:14" ht="30" customHeight="1">
      <c r="A4" s="244" t="s">
        <v>970</v>
      </c>
      <c r="B4" s="244" t="s">
        <v>971</v>
      </c>
      <c r="C4" s="244" t="s">
        <v>972</v>
      </c>
      <c r="D4" s="244" t="s">
        <v>973</v>
      </c>
      <c r="E4" s="252">
        <f>일위대가!F9</f>
        <v>0</v>
      </c>
      <c r="F4" s="252">
        <f>일위대가!H9</f>
        <v>0</v>
      </c>
      <c r="G4" s="252">
        <f>일위대가!J9</f>
        <v>0</v>
      </c>
      <c r="H4" s="252">
        <f t="shared" ref="H4:H67" si="0">E4+F4+G4</f>
        <v>0</v>
      </c>
      <c r="I4" s="244" t="s">
        <v>974</v>
      </c>
      <c r="J4" s="244" t="s">
        <v>52</v>
      </c>
      <c r="K4" s="244" t="s">
        <v>975</v>
      </c>
      <c r="L4" s="244" t="s">
        <v>52</v>
      </c>
      <c r="M4" s="244" t="s">
        <v>976</v>
      </c>
      <c r="N4" s="1" t="s">
        <v>63</v>
      </c>
    </row>
    <row r="5" spans="1:14" ht="30" customHeight="1">
      <c r="A5" s="244" t="s">
        <v>995</v>
      </c>
      <c r="B5" s="244" t="s">
        <v>971</v>
      </c>
      <c r="C5" s="244" t="s">
        <v>996</v>
      </c>
      <c r="D5" s="244" t="s">
        <v>973</v>
      </c>
      <c r="E5" s="252">
        <f>일위대가!F16</f>
        <v>0</v>
      </c>
      <c r="F5" s="252">
        <f>일위대가!H16</f>
        <v>0</v>
      </c>
      <c r="G5" s="252">
        <f>일위대가!J16</f>
        <v>0</v>
      </c>
      <c r="H5" s="252">
        <f t="shared" si="0"/>
        <v>0</v>
      </c>
      <c r="I5" s="244" t="s">
        <v>997</v>
      </c>
      <c r="J5" s="244" t="s">
        <v>52</v>
      </c>
      <c r="K5" s="244" t="s">
        <v>975</v>
      </c>
      <c r="L5" s="244" t="s">
        <v>52</v>
      </c>
      <c r="M5" s="244" t="s">
        <v>976</v>
      </c>
      <c r="N5" s="1" t="s">
        <v>63</v>
      </c>
    </row>
    <row r="6" spans="1:14" ht="30" customHeight="1">
      <c r="A6" s="244" t="s">
        <v>1006</v>
      </c>
      <c r="B6" s="244" t="s">
        <v>971</v>
      </c>
      <c r="C6" s="244" t="s">
        <v>1007</v>
      </c>
      <c r="D6" s="244" t="s">
        <v>973</v>
      </c>
      <c r="E6" s="252">
        <f>일위대가!F23</f>
        <v>0</v>
      </c>
      <c r="F6" s="252">
        <f>일위대가!H23</f>
        <v>0</v>
      </c>
      <c r="G6" s="252">
        <f>일위대가!J23</f>
        <v>0</v>
      </c>
      <c r="H6" s="252">
        <f t="shared" si="0"/>
        <v>0</v>
      </c>
      <c r="I6" s="244" t="s">
        <v>1008</v>
      </c>
      <c r="J6" s="244" t="s">
        <v>52</v>
      </c>
      <c r="K6" s="244" t="s">
        <v>975</v>
      </c>
      <c r="L6" s="244" t="s">
        <v>52</v>
      </c>
      <c r="M6" s="244" t="s">
        <v>976</v>
      </c>
      <c r="N6" s="1" t="s">
        <v>63</v>
      </c>
    </row>
    <row r="7" spans="1:14" ht="30" customHeight="1">
      <c r="A7" s="244" t="s">
        <v>1016</v>
      </c>
      <c r="B7" s="244" t="s">
        <v>1017</v>
      </c>
      <c r="C7" s="244" t="s">
        <v>996</v>
      </c>
      <c r="D7" s="244" t="s">
        <v>973</v>
      </c>
      <c r="E7" s="252">
        <f>일위대가!F30</f>
        <v>0</v>
      </c>
      <c r="F7" s="252">
        <f>일위대가!H30</f>
        <v>0</v>
      </c>
      <c r="G7" s="252">
        <f>일위대가!J30</f>
        <v>0</v>
      </c>
      <c r="H7" s="252">
        <f t="shared" si="0"/>
        <v>0</v>
      </c>
      <c r="I7" s="244" t="s">
        <v>1018</v>
      </c>
      <c r="J7" s="244" t="s">
        <v>52</v>
      </c>
      <c r="K7" s="244" t="s">
        <v>975</v>
      </c>
      <c r="L7" s="244" t="s">
        <v>52</v>
      </c>
      <c r="M7" s="244" t="s">
        <v>1019</v>
      </c>
      <c r="N7" s="1" t="s">
        <v>63</v>
      </c>
    </row>
    <row r="8" spans="1:14" ht="30" customHeight="1">
      <c r="A8" s="244" t="s">
        <v>1028</v>
      </c>
      <c r="B8" s="244" t="s">
        <v>1029</v>
      </c>
      <c r="C8" s="244" t="s">
        <v>1030</v>
      </c>
      <c r="D8" s="244" t="s">
        <v>973</v>
      </c>
      <c r="E8" s="252">
        <f>일위대가!F37</f>
        <v>0</v>
      </c>
      <c r="F8" s="252">
        <f>일위대가!H37</f>
        <v>0</v>
      </c>
      <c r="G8" s="252">
        <f>일위대가!J37</f>
        <v>0</v>
      </c>
      <c r="H8" s="252">
        <f t="shared" si="0"/>
        <v>0</v>
      </c>
      <c r="I8" s="244" t="s">
        <v>1031</v>
      </c>
      <c r="J8" s="244" t="s">
        <v>52</v>
      </c>
      <c r="K8" s="244" t="s">
        <v>975</v>
      </c>
      <c r="L8" s="244" t="s">
        <v>52</v>
      </c>
      <c r="M8" s="244" t="s">
        <v>1032</v>
      </c>
      <c r="N8" s="1" t="s">
        <v>63</v>
      </c>
    </row>
    <row r="9" spans="1:14" ht="30" customHeight="1">
      <c r="A9" s="244" t="s">
        <v>1044</v>
      </c>
      <c r="B9" s="244" t="s">
        <v>1029</v>
      </c>
      <c r="C9" s="244" t="s">
        <v>1045</v>
      </c>
      <c r="D9" s="244" t="s">
        <v>973</v>
      </c>
      <c r="E9" s="252">
        <f>일위대가!F44</f>
        <v>0</v>
      </c>
      <c r="F9" s="252">
        <f>일위대가!H44</f>
        <v>0</v>
      </c>
      <c r="G9" s="252">
        <f>일위대가!J44</f>
        <v>0</v>
      </c>
      <c r="H9" s="252">
        <f t="shared" si="0"/>
        <v>0</v>
      </c>
      <c r="I9" s="244" t="s">
        <v>1046</v>
      </c>
      <c r="J9" s="244" t="s">
        <v>52</v>
      </c>
      <c r="K9" s="244" t="s">
        <v>975</v>
      </c>
      <c r="L9" s="244" t="s">
        <v>52</v>
      </c>
      <c r="M9" s="244" t="s">
        <v>1032</v>
      </c>
      <c r="N9" s="1" t="s">
        <v>63</v>
      </c>
    </row>
    <row r="10" spans="1:14" ht="30" customHeight="1">
      <c r="A10" s="244" t="s">
        <v>1054</v>
      </c>
      <c r="B10" s="244" t="s">
        <v>1055</v>
      </c>
      <c r="C10" s="244" t="s">
        <v>1045</v>
      </c>
      <c r="D10" s="244" t="s">
        <v>973</v>
      </c>
      <c r="E10" s="252">
        <f>일위대가!F48</f>
        <v>0</v>
      </c>
      <c r="F10" s="252">
        <f>일위대가!H48</f>
        <v>0</v>
      </c>
      <c r="G10" s="252">
        <f>일위대가!J48</f>
        <v>0</v>
      </c>
      <c r="H10" s="252">
        <f t="shared" si="0"/>
        <v>0</v>
      </c>
      <c r="I10" s="244" t="s">
        <v>1056</v>
      </c>
      <c r="J10" s="244" t="s">
        <v>52</v>
      </c>
      <c r="K10" s="244" t="s">
        <v>975</v>
      </c>
      <c r="L10" s="244" t="s">
        <v>52</v>
      </c>
      <c r="M10" s="244" t="s">
        <v>1057</v>
      </c>
      <c r="N10" s="1" t="s">
        <v>63</v>
      </c>
    </row>
    <row r="11" spans="1:14" ht="30" customHeight="1">
      <c r="A11" s="244" t="s">
        <v>1062</v>
      </c>
      <c r="B11" s="244" t="s">
        <v>1063</v>
      </c>
      <c r="C11" s="244" t="s">
        <v>1064</v>
      </c>
      <c r="D11" s="244" t="s">
        <v>973</v>
      </c>
      <c r="E11" s="252">
        <f>일위대가!F55</f>
        <v>0</v>
      </c>
      <c r="F11" s="252">
        <f>일위대가!H55</f>
        <v>0</v>
      </c>
      <c r="G11" s="252">
        <f>일위대가!J55</f>
        <v>0</v>
      </c>
      <c r="H11" s="252">
        <f t="shared" si="0"/>
        <v>0</v>
      </c>
      <c r="I11" s="244" t="s">
        <v>1065</v>
      </c>
      <c r="J11" s="244" t="s">
        <v>52</v>
      </c>
      <c r="K11" s="244" t="s">
        <v>975</v>
      </c>
      <c r="L11" s="244" t="s">
        <v>52</v>
      </c>
      <c r="M11" s="244" t="s">
        <v>1066</v>
      </c>
      <c r="N11" s="1" t="s">
        <v>63</v>
      </c>
    </row>
    <row r="12" spans="1:14" ht="30" customHeight="1">
      <c r="A12" s="244" t="s">
        <v>1078</v>
      </c>
      <c r="B12" s="244" t="s">
        <v>1079</v>
      </c>
      <c r="C12" s="244" t="s">
        <v>1080</v>
      </c>
      <c r="D12" s="244" t="s">
        <v>973</v>
      </c>
      <c r="E12" s="252">
        <f>일위대가!F62</f>
        <v>0</v>
      </c>
      <c r="F12" s="252">
        <f>일위대가!H62</f>
        <v>0</v>
      </c>
      <c r="G12" s="252">
        <f>일위대가!J62</f>
        <v>0</v>
      </c>
      <c r="H12" s="252">
        <f t="shared" si="0"/>
        <v>0</v>
      </c>
      <c r="I12" s="244" t="s">
        <v>1081</v>
      </c>
      <c r="J12" s="244" t="s">
        <v>52</v>
      </c>
      <c r="K12" s="244" t="s">
        <v>975</v>
      </c>
      <c r="L12" s="244" t="s">
        <v>52</v>
      </c>
      <c r="M12" s="244" t="s">
        <v>1082</v>
      </c>
      <c r="N12" s="1" t="s">
        <v>63</v>
      </c>
    </row>
    <row r="13" spans="1:14" ht="30" customHeight="1">
      <c r="A13" s="244" t="s">
        <v>1091</v>
      </c>
      <c r="B13" s="244" t="s">
        <v>1092</v>
      </c>
      <c r="C13" s="244" t="s">
        <v>1093</v>
      </c>
      <c r="D13" s="244" t="s">
        <v>973</v>
      </c>
      <c r="E13" s="252">
        <f>일위대가!F69</f>
        <v>0</v>
      </c>
      <c r="F13" s="252">
        <f>일위대가!H69</f>
        <v>0</v>
      </c>
      <c r="G13" s="252">
        <f>일위대가!J69</f>
        <v>0</v>
      </c>
      <c r="H13" s="252">
        <f t="shared" si="0"/>
        <v>0</v>
      </c>
      <c r="I13" s="244" t="s">
        <v>1094</v>
      </c>
      <c r="J13" s="244" t="s">
        <v>52</v>
      </c>
      <c r="K13" s="244" t="s">
        <v>975</v>
      </c>
      <c r="L13" s="244" t="s">
        <v>52</v>
      </c>
      <c r="M13" s="244" t="s">
        <v>1095</v>
      </c>
      <c r="N13" s="1" t="s">
        <v>63</v>
      </c>
    </row>
    <row r="14" spans="1:14" ht="30" customHeight="1">
      <c r="A14" s="244" t="s">
        <v>1108</v>
      </c>
      <c r="B14" s="244" t="s">
        <v>1109</v>
      </c>
      <c r="C14" s="244" t="s">
        <v>1080</v>
      </c>
      <c r="D14" s="244" t="s">
        <v>973</v>
      </c>
      <c r="E14" s="252">
        <f>일위대가!F76</f>
        <v>0</v>
      </c>
      <c r="F14" s="252">
        <f>일위대가!H76</f>
        <v>0</v>
      </c>
      <c r="G14" s="252">
        <f>일위대가!J76</f>
        <v>0</v>
      </c>
      <c r="H14" s="252">
        <f t="shared" si="0"/>
        <v>0</v>
      </c>
      <c r="I14" s="244" t="s">
        <v>1110</v>
      </c>
      <c r="J14" s="244" t="s">
        <v>52</v>
      </c>
      <c r="K14" s="244" t="s">
        <v>975</v>
      </c>
      <c r="L14" s="244" t="s">
        <v>52</v>
      </c>
      <c r="M14" s="244" t="s">
        <v>1111</v>
      </c>
      <c r="N14" s="1" t="s">
        <v>63</v>
      </c>
    </row>
    <row r="15" spans="1:14" ht="30" customHeight="1">
      <c r="A15" s="244" t="s">
        <v>1120</v>
      </c>
      <c r="B15" s="244" t="s">
        <v>1109</v>
      </c>
      <c r="C15" s="244" t="s">
        <v>1121</v>
      </c>
      <c r="D15" s="244" t="s">
        <v>973</v>
      </c>
      <c r="E15" s="252">
        <f>일위대가!F83</f>
        <v>0</v>
      </c>
      <c r="F15" s="252">
        <f>일위대가!H83</f>
        <v>0</v>
      </c>
      <c r="G15" s="252">
        <f>일위대가!J83</f>
        <v>0</v>
      </c>
      <c r="H15" s="252">
        <f t="shared" si="0"/>
        <v>0</v>
      </c>
      <c r="I15" s="244" t="s">
        <v>1122</v>
      </c>
      <c r="J15" s="244" t="s">
        <v>52</v>
      </c>
      <c r="K15" s="244" t="s">
        <v>975</v>
      </c>
      <c r="L15" s="244" t="s">
        <v>52</v>
      </c>
      <c r="M15" s="244" t="s">
        <v>1111</v>
      </c>
      <c r="N15" s="1" t="s">
        <v>63</v>
      </c>
    </row>
    <row r="16" spans="1:14" ht="30" customHeight="1">
      <c r="A16" s="244" t="s">
        <v>1131</v>
      </c>
      <c r="B16" s="244" t="s">
        <v>1132</v>
      </c>
      <c r="C16" s="244" t="s">
        <v>1080</v>
      </c>
      <c r="D16" s="244" t="s">
        <v>973</v>
      </c>
      <c r="E16" s="252">
        <f>일위대가!F90</f>
        <v>0</v>
      </c>
      <c r="F16" s="252">
        <f>일위대가!H90</f>
        <v>0</v>
      </c>
      <c r="G16" s="252">
        <f>일위대가!J90</f>
        <v>0</v>
      </c>
      <c r="H16" s="252">
        <f t="shared" si="0"/>
        <v>0</v>
      </c>
      <c r="I16" s="244" t="s">
        <v>1133</v>
      </c>
      <c r="J16" s="244" t="s">
        <v>52</v>
      </c>
      <c r="K16" s="244" t="s">
        <v>975</v>
      </c>
      <c r="L16" s="244" t="s">
        <v>52</v>
      </c>
      <c r="M16" s="244" t="s">
        <v>1134</v>
      </c>
      <c r="N16" s="1" t="s">
        <v>63</v>
      </c>
    </row>
    <row r="17" spans="1:14" ht="30" customHeight="1">
      <c r="A17" s="244" t="s">
        <v>1142</v>
      </c>
      <c r="B17" s="244" t="s">
        <v>1143</v>
      </c>
      <c r="C17" s="244" t="s">
        <v>1144</v>
      </c>
      <c r="D17" s="244" t="s">
        <v>973</v>
      </c>
      <c r="E17" s="252">
        <f>일위대가!F97</f>
        <v>0</v>
      </c>
      <c r="F17" s="252">
        <f>일위대가!H97</f>
        <v>0</v>
      </c>
      <c r="G17" s="252">
        <f>일위대가!J97</f>
        <v>0</v>
      </c>
      <c r="H17" s="252">
        <f t="shared" si="0"/>
        <v>0</v>
      </c>
      <c r="I17" s="244" t="s">
        <v>1145</v>
      </c>
      <c r="J17" s="244" t="s">
        <v>52</v>
      </c>
      <c r="K17" s="244" t="s">
        <v>975</v>
      </c>
      <c r="L17" s="244" t="s">
        <v>52</v>
      </c>
      <c r="M17" s="244" t="s">
        <v>1146</v>
      </c>
      <c r="N17" s="1" t="s">
        <v>63</v>
      </c>
    </row>
    <row r="18" spans="1:14" ht="30" customHeight="1">
      <c r="A18" s="244" t="s">
        <v>1154</v>
      </c>
      <c r="B18" s="244" t="s">
        <v>1155</v>
      </c>
      <c r="C18" s="244" t="s">
        <v>1156</v>
      </c>
      <c r="D18" s="244" t="s">
        <v>973</v>
      </c>
      <c r="E18" s="252">
        <f>일위대가!F104</f>
        <v>0</v>
      </c>
      <c r="F18" s="252">
        <f>일위대가!H104</f>
        <v>0</v>
      </c>
      <c r="G18" s="252">
        <f>일위대가!J104</f>
        <v>0</v>
      </c>
      <c r="H18" s="252">
        <f t="shared" si="0"/>
        <v>0</v>
      </c>
      <c r="I18" s="244" t="s">
        <v>1157</v>
      </c>
      <c r="J18" s="244" t="s">
        <v>52</v>
      </c>
      <c r="K18" s="244" t="s">
        <v>975</v>
      </c>
      <c r="L18" s="244" t="s">
        <v>52</v>
      </c>
      <c r="M18" s="244" t="s">
        <v>1158</v>
      </c>
      <c r="N18" s="1" t="s">
        <v>63</v>
      </c>
    </row>
    <row r="19" spans="1:14" ht="30" customHeight="1">
      <c r="A19" s="244" t="s">
        <v>1167</v>
      </c>
      <c r="B19" s="244" t="s">
        <v>1168</v>
      </c>
      <c r="C19" s="244" t="s">
        <v>1169</v>
      </c>
      <c r="D19" s="244" t="s">
        <v>973</v>
      </c>
      <c r="E19" s="252">
        <f>일위대가!F111</f>
        <v>0</v>
      </c>
      <c r="F19" s="252">
        <f>일위대가!H111</f>
        <v>0</v>
      </c>
      <c r="G19" s="252">
        <f>일위대가!J111</f>
        <v>0</v>
      </c>
      <c r="H19" s="252">
        <f t="shared" si="0"/>
        <v>0</v>
      </c>
      <c r="I19" s="244" t="s">
        <v>1170</v>
      </c>
      <c r="J19" s="244" t="s">
        <v>52</v>
      </c>
      <c r="K19" s="244" t="s">
        <v>975</v>
      </c>
      <c r="L19" s="244" t="s">
        <v>52</v>
      </c>
      <c r="M19" s="244" t="s">
        <v>1171</v>
      </c>
      <c r="N19" s="1" t="s">
        <v>63</v>
      </c>
    </row>
    <row r="20" spans="1:14" ht="30" customHeight="1">
      <c r="A20" s="244" t="s">
        <v>1180</v>
      </c>
      <c r="B20" s="244" t="s">
        <v>1181</v>
      </c>
      <c r="C20" s="244" t="s">
        <v>1182</v>
      </c>
      <c r="D20" s="244" t="s">
        <v>973</v>
      </c>
      <c r="E20" s="252">
        <f>일위대가!F115</f>
        <v>0</v>
      </c>
      <c r="F20" s="252">
        <f>일위대가!H115</f>
        <v>0</v>
      </c>
      <c r="G20" s="252">
        <f>일위대가!J115</f>
        <v>0</v>
      </c>
      <c r="H20" s="252">
        <f t="shared" si="0"/>
        <v>0</v>
      </c>
      <c r="I20" s="244" t="s">
        <v>1183</v>
      </c>
      <c r="J20" s="244" t="s">
        <v>52</v>
      </c>
      <c r="K20" s="244" t="s">
        <v>975</v>
      </c>
      <c r="L20" s="244" t="s">
        <v>52</v>
      </c>
      <c r="M20" s="244" t="s">
        <v>1184</v>
      </c>
      <c r="N20" s="1" t="s">
        <v>63</v>
      </c>
    </row>
    <row r="21" spans="1:14" ht="30" customHeight="1">
      <c r="A21" s="244" t="s">
        <v>1189</v>
      </c>
      <c r="B21" s="244" t="s">
        <v>1190</v>
      </c>
      <c r="C21" s="244" t="s">
        <v>1191</v>
      </c>
      <c r="D21" s="244" t="s">
        <v>973</v>
      </c>
      <c r="E21" s="252">
        <f>일위대가!F122</f>
        <v>0</v>
      </c>
      <c r="F21" s="252">
        <f>일위대가!H122</f>
        <v>0</v>
      </c>
      <c r="G21" s="252">
        <f>일위대가!J122</f>
        <v>0</v>
      </c>
      <c r="H21" s="252">
        <f t="shared" si="0"/>
        <v>0</v>
      </c>
      <c r="I21" s="244" t="s">
        <v>1192</v>
      </c>
      <c r="J21" s="244" t="s">
        <v>52</v>
      </c>
      <c r="K21" s="244" t="s">
        <v>975</v>
      </c>
      <c r="L21" s="244" t="s">
        <v>52</v>
      </c>
      <c r="M21" s="244" t="s">
        <v>1193</v>
      </c>
      <c r="N21" s="1" t="s">
        <v>63</v>
      </c>
    </row>
    <row r="22" spans="1:14" ht="30" customHeight="1">
      <c r="A22" s="244" t="s">
        <v>1201</v>
      </c>
      <c r="B22" s="244" t="s">
        <v>1202</v>
      </c>
      <c r="C22" s="244" t="s">
        <v>1203</v>
      </c>
      <c r="D22" s="244" t="s">
        <v>973</v>
      </c>
      <c r="E22" s="252">
        <f>일위대가!F127</f>
        <v>0</v>
      </c>
      <c r="F22" s="252">
        <f>일위대가!H127</f>
        <v>0</v>
      </c>
      <c r="G22" s="252">
        <f>일위대가!J127</f>
        <v>0</v>
      </c>
      <c r="H22" s="252">
        <f t="shared" si="0"/>
        <v>0</v>
      </c>
      <c r="I22" s="244" t="s">
        <v>1204</v>
      </c>
      <c r="J22" s="244" t="s">
        <v>52</v>
      </c>
      <c r="K22" s="244" t="s">
        <v>975</v>
      </c>
      <c r="L22" s="244" t="s">
        <v>52</v>
      </c>
      <c r="M22" s="244" t="s">
        <v>1205</v>
      </c>
      <c r="N22" s="1" t="s">
        <v>63</v>
      </c>
    </row>
    <row r="23" spans="1:14" ht="30" customHeight="1">
      <c r="A23" s="244" t="s">
        <v>78</v>
      </c>
      <c r="B23" s="244" t="s">
        <v>74</v>
      </c>
      <c r="C23" s="244" t="s">
        <v>75</v>
      </c>
      <c r="D23" s="244" t="s">
        <v>76</v>
      </c>
      <c r="E23" s="252">
        <f>일위대가!F138</f>
        <v>0</v>
      </c>
      <c r="F23" s="252">
        <f>일위대가!H138</f>
        <v>0</v>
      </c>
      <c r="G23" s="252">
        <f>일위대가!J138</f>
        <v>0</v>
      </c>
      <c r="H23" s="252">
        <f t="shared" si="0"/>
        <v>0</v>
      </c>
      <c r="I23" s="244" t="s">
        <v>77</v>
      </c>
      <c r="J23" s="244" t="s">
        <v>52</v>
      </c>
      <c r="K23" s="244" t="s">
        <v>52</v>
      </c>
      <c r="L23" s="244" t="s">
        <v>52</v>
      </c>
      <c r="M23" s="244" t="s">
        <v>1217</v>
      </c>
      <c r="N23" s="1" t="s">
        <v>52</v>
      </c>
    </row>
    <row r="24" spans="1:14" ht="30" customHeight="1">
      <c r="A24" s="244" t="s">
        <v>84</v>
      </c>
      <c r="B24" s="244" t="s">
        <v>80</v>
      </c>
      <c r="C24" s="244" t="s">
        <v>81</v>
      </c>
      <c r="D24" s="244" t="s">
        <v>82</v>
      </c>
      <c r="E24" s="252">
        <f>일위대가!F154</f>
        <v>0</v>
      </c>
      <c r="F24" s="252">
        <f>일위대가!H154</f>
        <v>0</v>
      </c>
      <c r="G24" s="252">
        <f>일위대가!J154</f>
        <v>0</v>
      </c>
      <c r="H24" s="252">
        <f t="shared" si="0"/>
        <v>0</v>
      </c>
      <c r="I24" s="244" t="s">
        <v>83</v>
      </c>
      <c r="J24" s="244" t="s">
        <v>52</v>
      </c>
      <c r="K24" s="244" t="s">
        <v>52</v>
      </c>
      <c r="L24" s="244" t="s">
        <v>52</v>
      </c>
      <c r="M24" s="244" t="s">
        <v>1252</v>
      </c>
      <c r="N24" s="1" t="s">
        <v>52</v>
      </c>
    </row>
    <row r="25" spans="1:14" ht="30" customHeight="1">
      <c r="A25" s="244" t="s">
        <v>1302</v>
      </c>
      <c r="B25" s="244" t="s">
        <v>86</v>
      </c>
      <c r="C25" s="244" t="s">
        <v>1303</v>
      </c>
      <c r="D25" s="244" t="s">
        <v>88</v>
      </c>
      <c r="E25" s="252">
        <f>일위대가!F159</f>
        <v>0</v>
      </c>
      <c r="F25" s="252">
        <f>일위대가!H159</f>
        <v>0</v>
      </c>
      <c r="G25" s="252">
        <f>일위대가!J159</f>
        <v>0</v>
      </c>
      <c r="H25" s="252">
        <f t="shared" si="0"/>
        <v>0</v>
      </c>
      <c r="I25" s="244" t="s">
        <v>1304</v>
      </c>
      <c r="J25" s="244" t="s">
        <v>52</v>
      </c>
      <c r="K25" s="244" t="s">
        <v>52</v>
      </c>
      <c r="L25" s="244" t="s">
        <v>52</v>
      </c>
      <c r="M25" s="244" t="s">
        <v>1305</v>
      </c>
      <c r="N25" s="1" t="s">
        <v>52</v>
      </c>
    </row>
    <row r="26" spans="1:14" ht="30" customHeight="1">
      <c r="A26" s="244" t="s">
        <v>90</v>
      </c>
      <c r="B26" s="244" t="s">
        <v>86</v>
      </c>
      <c r="C26" s="244" t="s">
        <v>87</v>
      </c>
      <c r="D26" s="244" t="s">
        <v>88</v>
      </c>
      <c r="E26" s="252">
        <f>일위대가!F172</f>
        <v>0</v>
      </c>
      <c r="F26" s="252">
        <f>일위대가!H172</f>
        <v>0</v>
      </c>
      <c r="G26" s="252">
        <f>일위대가!J172</f>
        <v>0</v>
      </c>
      <c r="H26" s="252">
        <f t="shared" si="0"/>
        <v>0</v>
      </c>
      <c r="I26" s="244" t="s">
        <v>89</v>
      </c>
      <c r="J26" s="244" t="s">
        <v>52</v>
      </c>
      <c r="K26" s="244" t="s">
        <v>52</v>
      </c>
      <c r="L26" s="244" t="s">
        <v>52</v>
      </c>
      <c r="M26" s="244" t="s">
        <v>1312</v>
      </c>
      <c r="N26" s="1" t="s">
        <v>52</v>
      </c>
    </row>
    <row r="27" spans="1:14" ht="30" customHeight="1">
      <c r="A27" s="244" t="s">
        <v>1299</v>
      </c>
      <c r="B27" s="244" t="s">
        <v>1296</v>
      </c>
      <c r="C27" s="244" t="s">
        <v>1297</v>
      </c>
      <c r="D27" s="244" t="s">
        <v>82</v>
      </c>
      <c r="E27" s="252">
        <f>일위대가!F177</f>
        <v>0</v>
      </c>
      <c r="F27" s="252">
        <f>일위대가!H177</f>
        <v>0</v>
      </c>
      <c r="G27" s="252">
        <f>일위대가!J177</f>
        <v>0</v>
      </c>
      <c r="H27" s="252">
        <f t="shared" si="0"/>
        <v>0</v>
      </c>
      <c r="I27" s="244" t="s">
        <v>1298</v>
      </c>
      <c r="J27" s="244" t="s">
        <v>52</v>
      </c>
      <c r="K27" s="244" t="s">
        <v>52</v>
      </c>
      <c r="L27" s="244" t="s">
        <v>52</v>
      </c>
      <c r="M27" s="244" t="s">
        <v>1352</v>
      </c>
      <c r="N27" s="1" t="s">
        <v>52</v>
      </c>
    </row>
    <row r="28" spans="1:14" ht="30" customHeight="1">
      <c r="A28" s="244" t="s">
        <v>62</v>
      </c>
      <c r="B28" s="244" t="s">
        <v>58</v>
      </c>
      <c r="C28" s="244" t="s">
        <v>59</v>
      </c>
      <c r="D28" s="244" t="s">
        <v>60</v>
      </c>
      <c r="E28" s="252">
        <f>일위대가!F183</f>
        <v>0</v>
      </c>
      <c r="F28" s="252">
        <f>일위대가!H183</f>
        <v>0</v>
      </c>
      <c r="G28" s="252">
        <f>일위대가!J183</f>
        <v>0</v>
      </c>
      <c r="H28" s="252">
        <f t="shared" si="0"/>
        <v>0</v>
      </c>
      <c r="I28" s="244" t="s">
        <v>61</v>
      </c>
      <c r="J28" s="244" t="s">
        <v>52</v>
      </c>
      <c r="K28" s="244" t="s">
        <v>52</v>
      </c>
      <c r="L28" s="244" t="s">
        <v>52</v>
      </c>
      <c r="M28" s="244" t="s">
        <v>1356</v>
      </c>
      <c r="N28" s="1" t="s">
        <v>52</v>
      </c>
    </row>
    <row r="29" spans="1:14" ht="30" customHeight="1">
      <c r="A29" s="244" t="s">
        <v>1363</v>
      </c>
      <c r="B29" s="244" t="s">
        <v>1361</v>
      </c>
      <c r="C29" s="244" t="s">
        <v>1362</v>
      </c>
      <c r="D29" s="244" t="s">
        <v>60</v>
      </c>
      <c r="E29" s="252">
        <f>일위대가!F190</f>
        <v>0</v>
      </c>
      <c r="F29" s="252">
        <f>일위대가!H190</f>
        <v>0</v>
      </c>
      <c r="G29" s="252">
        <f>일위대가!J190</f>
        <v>0</v>
      </c>
      <c r="H29" s="252">
        <f t="shared" si="0"/>
        <v>0</v>
      </c>
      <c r="I29" s="244" t="s">
        <v>1369</v>
      </c>
      <c r="J29" s="244" t="s">
        <v>52</v>
      </c>
      <c r="K29" s="244" t="s">
        <v>52</v>
      </c>
      <c r="L29" s="244" t="s">
        <v>52</v>
      </c>
      <c r="M29" s="244" t="s">
        <v>1370</v>
      </c>
      <c r="N29" s="1" t="s">
        <v>52</v>
      </c>
    </row>
    <row r="30" spans="1:14" ht="30" customHeight="1">
      <c r="A30" s="244" t="s">
        <v>68</v>
      </c>
      <c r="B30" s="244" t="s">
        <v>66</v>
      </c>
      <c r="C30" s="244" t="s">
        <v>59</v>
      </c>
      <c r="D30" s="244" t="s">
        <v>60</v>
      </c>
      <c r="E30" s="252">
        <f>일위대가!F196</f>
        <v>0</v>
      </c>
      <c r="F30" s="252">
        <f>일위대가!H196</f>
        <v>0</v>
      </c>
      <c r="G30" s="252">
        <f>일위대가!J196</f>
        <v>0</v>
      </c>
      <c r="H30" s="252">
        <f t="shared" si="0"/>
        <v>0</v>
      </c>
      <c r="I30" s="244" t="s">
        <v>67</v>
      </c>
      <c r="J30" s="244" t="s">
        <v>52</v>
      </c>
      <c r="K30" s="244" t="s">
        <v>52</v>
      </c>
      <c r="L30" s="244" t="s">
        <v>52</v>
      </c>
      <c r="M30" s="244" t="s">
        <v>1356</v>
      </c>
      <c r="N30" s="1" t="s">
        <v>52</v>
      </c>
    </row>
    <row r="31" spans="1:14" ht="30" customHeight="1">
      <c r="A31" s="244" t="s">
        <v>95</v>
      </c>
      <c r="B31" s="244" t="s">
        <v>92</v>
      </c>
      <c r="C31" s="244" t="s">
        <v>93</v>
      </c>
      <c r="D31" s="244" t="s">
        <v>82</v>
      </c>
      <c r="E31" s="252">
        <f>일위대가!F200</f>
        <v>0</v>
      </c>
      <c r="F31" s="252">
        <f>일위대가!H200</f>
        <v>0</v>
      </c>
      <c r="G31" s="252">
        <f>일위대가!J200</f>
        <v>0</v>
      </c>
      <c r="H31" s="252">
        <f t="shared" si="0"/>
        <v>0</v>
      </c>
      <c r="I31" s="244" t="s">
        <v>94</v>
      </c>
      <c r="J31" s="244" t="s">
        <v>52</v>
      </c>
      <c r="K31" s="244" t="s">
        <v>52</v>
      </c>
      <c r="L31" s="244" t="s">
        <v>52</v>
      </c>
      <c r="M31" s="244" t="s">
        <v>1384</v>
      </c>
      <c r="N31" s="1" t="s">
        <v>52</v>
      </c>
    </row>
    <row r="32" spans="1:14" ht="30" customHeight="1">
      <c r="A32" s="244" t="s">
        <v>100</v>
      </c>
      <c r="B32" s="244" t="s">
        <v>97</v>
      </c>
      <c r="C32" s="244" t="s">
        <v>98</v>
      </c>
      <c r="D32" s="244" t="s">
        <v>82</v>
      </c>
      <c r="E32" s="252">
        <f>일위대가!F204</f>
        <v>0</v>
      </c>
      <c r="F32" s="252">
        <f>일위대가!H204</f>
        <v>0</v>
      </c>
      <c r="G32" s="252">
        <f>일위대가!J204</f>
        <v>0</v>
      </c>
      <c r="H32" s="252">
        <f t="shared" si="0"/>
        <v>0</v>
      </c>
      <c r="I32" s="244" t="s">
        <v>99</v>
      </c>
      <c r="J32" s="244" t="s">
        <v>52</v>
      </c>
      <c r="K32" s="244" t="s">
        <v>52</v>
      </c>
      <c r="L32" s="244" t="s">
        <v>52</v>
      </c>
      <c r="M32" s="244" t="s">
        <v>1387</v>
      </c>
      <c r="N32" s="1" t="s">
        <v>52</v>
      </c>
    </row>
    <row r="33" spans="1:14" ht="30" customHeight="1">
      <c r="A33" s="244" t="s">
        <v>105</v>
      </c>
      <c r="B33" s="244" t="s">
        <v>102</v>
      </c>
      <c r="C33" s="244" t="s">
        <v>103</v>
      </c>
      <c r="D33" s="244" t="s">
        <v>82</v>
      </c>
      <c r="E33" s="252">
        <f>일위대가!F209</f>
        <v>0</v>
      </c>
      <c r="F33" s="252">
        <f>일위대가!H209</f>
        <v>0</v>
      </c>
      <c r="G33" s="252">
        <f>일위대가!J209</f>
        <v>0</v>
      </c>
      <c r="H33" s="252">
        <f t="shared" si="0"/>
        <v>0</v>
      </c>
      <c r="I33" s="244" t="s">
        <v>104</v>
      </c>
      <c r="J33" s="244" t="s">
        <v>52</v>
      </c>
      <c r="K33" s="244" t="s">
        <v>52</v>
      </c>
      <c r="L33" s="244" t="s">
        <v>52</v>
      </c>
      <c r="M33" s="244" t="s">
        <v>1390</v>
      </c>
      <c r="N33" s="1" t="s">
        <v>52</v>
      </c>
    </row>
    <row r="34" spans="1:14" ht="30" customHeight="1">
      <c r="A34" s="244" t="s">
        <v>109</v>
      </c>
      <c r="B34" s="244" t="s">
        <v>107</v>
      </c>
      <c r="C34" s="244" t="s">
        <v>52</v>
      </c>
      <c r="D34" s="244" t="s">
        <v>82</v>
      </c>
      <c r="E34" s="252">
        <f>일위대가!F213</f>
        <v>0</v>
      </c>
      <c r="F34" s="252">
        <f>일위대가!H213</f>
        <v>0</v>
      </c>
      <c r="G34" s="252">
        <f>일위대가!J213</f>
        <v>0</v>
      </c>
      <c r="H34" s="252">
        <f t="shared" si="0"/>
        <v>0</v>
      </c>
      <c r="I34" s="244" t="s">
        <v>108</v>
      </c>
      <c r="J34" s="244" t="s">
        <v>52</v>
      </c>
      <c r="K34" s="244" t="s">
        <v>52</v>
      </c>
      <c r="L34" s="244" t="s">
        <v>52</v>
      </c>
      <c r="M34" s="244" t="s">
        <v>1397</v>
      </c>
      <c r="N34" s="1" t="s">
        <v>52</v>
      </c>
    </row>
    <row r="35" spans="1:14" ht="30" customHeight="1">
      <c r="A35" s="244" t="s">
        <v>557</v>
      </c>
      <c r="B35" s="244" t="s">
        <v>553</v>
      </c>
      <c r="C35" s="244" t="s">
        <v>554</v>
      </c>
      <c r="D35" s="244" t="s">
        <v>555</v>
      </c>
      <c r="E35" s="252">
        <f>일위대가!F225</f>
        <v>0</v>
      </c>
      <c r="F35" s="252">
        <f>일위대가!H225</f>
        <v>0</v>
      </c>
      <c r="G35" s="252">
        <f>일위대가!J225</f>
        <v>0</v>
      </c>
      <c r="H35" s="252">
        <f t="shared" si="0"/>
        <v>0</v>
      </c>
      <c r="I35" s="244" t="s">
        <v>556</v>
      </c>
      <c r="J35" s="244" t="s">
        <v>52</v>
      </c>
      <c r="K35" s="244" t="s">
        <v>52</v>
      </c>
      <c r="L35" s="244" t="s">
        <v>52</v>
      </c>
      <c r="M35" s="244" t="s">
        <v>1400</v>
      </c>
      <c r="N35" s="1" t="s">
        <v>52</v>
      </c>
    </row>
    <row r="36" spans="1:14" ht="30" customHeight="1">
      <c r="A36" s="244" t="s">
        <v>1440</v>
      </c>
      <c r="B36" s="244" t="s">
        <v>1441</v>
      </c>
      <c r="C36" s="244" t="s">
        <v>52</v>
      </c>
      <c r="D36" s="244" t="s">
        <v>1442</v>
      </c>
      <c r="E36" s="252">
        <f>일위대가!F230</f>
        <v>0</v>
      </c>
      <c r="F36" s="252">
        <f>일위대가!H230</f>
        <v>0</v>
      </c>
      <c r="G36" s="252">
        <f>일위대가!J230</f>
        <v>0</v>
      </c>
      <c r="H36" s="252">
        <f t="shared" si="0"/>
        <v>0</v>
      </c>
      <c r="I36" s="244" t="s">
        <v>1443</v>
      </c>
      <c r="J36" s="244" t="s">
        <v>52</v>
      </c>
      <c r="K36" s="244" t="s">
        <v>52</v>
      </c>
      <c r="L36" s="244" t="s">
        <v>52</v>
      </c>
      <c r="M36" s="244" t="s">
        <v>1444</v>
      </c>
      <c r="N36" s="1" t="s">
        <v>52</v>
      </c>
    </row>
    <row r="37" spans="1:14" ht="30" customHeight="1">
      <c r="A37" s="244" t="s">
        <v>1455</v>
      </c>
      <c r="B37" s="244" t="s">
        <v>1456</v>
      </c>
      <c r="C37" s="244" t="s">
        <v>176</v>
      </c>
      <c r="D37" s="244" t="s">
        <v>82</v>
      </c>
      <c r="E37" s="252">
        <f>일위대가!F236</f>
        <v>0</v>
      </c>
      <c r="F37" s="252">
        <f>일위대가!H236</f>
        <v>0</v>
      </c>
      <c r="G37" s="252">
        <f>일위대가!J236</f>
        <v>0</v>
      </c>
      <c r="H37" s="252">
        <f t="shared" si="0"/>
        <v>0</v>
      </c>
      <c r="I37" s="244" t="s">
        <v>1457</v>
      </c>
      <c r="J37" s="244" t="s">
        <v>52</v>
      </c>
      <c r="K37" s="244" t="s">
        <v>52</v>
      </c>
      <c r="L37" s="244" t="s">
        <v>52</v>
      </c>
      <c r="M37" s="244" t="s">
        <v>1458</v>
      </c>
      <c r="N37" s="1" t="s">
        <v>52</v>
      </c>
    </row>
    <row r="38" spans="1:14" ht="30" customHeight="1">
      <c r="A38" s="244" t="s">
        <v>178</v>
      </c>
      <c r="B38" s="244" t="s">
        <v>175</v>
      </c>
      <c r="C38" s="244" t="s">
        <v>176</v>
      </c>
      <c r="D38" s="244" t="s">
        <v>82</v>
      </c>
      <c r="E38" s="252">
        <f>일위대가!F243</f>
        <v>0</v>
      </c>
      <c r="F38" s="252">
        <f>일위대가!H243</f>
        <v>0</v>
      </c>
      <c r="G38" s="252">
        <f>일위대가!J243</f>
        <v>0</v>
      </c>
      <c r="H38" s="252">
        <f t="shared" si="0"/>
        <v>0</v>
      </c>
      <c r="I38" s="244" t="s">
        <v>177</v>
      </c>
      <c r="J38" s="244" t="s">
        <v>52</v>
      </c>
      <c r="K38" s="244" t="s">
        <v>52</v>
      </c>
      <c r="L38" s="244" t="s">
        <v>52</v>
      </c>
      <c r="M38" s="244" t="s">
        <v>1468</v>
      </c>
      <c r="N38" s="1" t="s">
        <v>52</v>
      </c>
    </row>
    <row r="39" spans="1:14" ht="30" customHeight="1">
      <c r="A39" s="244" t="s">
        <v>1477</v>
      </c>
      <c r="B39" s="244" t="s">
        <v>1478</v>
      </c>
      <c r="C39" s="244" t="s">
        <v>171</v>
      </c>
      <c r="D39" s="244" t="s">
        <v>158</v>
      </c>
      <c r="E39" s="252">
        <f>일위대가!F250</f>
        <v>0</v>
      </c>
      <c r="F39" s="252">
        <f>일위대가!H250</f>
        <v>0</v>
      </c>
      <c r="G39" s="252">
        <f>일위대가!J250</f>
        <v>0</v>
      </c>
      <c r="H39" s="252">
        <f t="shared" si="0"/>
        <v>0</v>
      </c>
      <c r="I39" s="244" t="s">
        <v>1479</v>
      </c>
      <c r="J39" s="244" t="s">
        <v>52</v>
      </c>
      <c r="K39" s="244" t="s">
        <v>52</v>
      </c>
      <c r="L39" s="244" t="s">
        <v>52</v>
      </c>
      <c r="M39" s="244" t="s">
        <v>1480</v>
      </c>
      <c r="N39" s="1" t="s">
        <v>52</v>
      </c>
    </row>
    <row r="40" spans="1:14" ht="30" customHeight="1">
      <c r="A40" s="244" t="s">
        <v>1495</v>
      </c>
      <c r="B40" s="244" t="s">
        <v>1496</v>
      </c>
      <c r="C40" s="244" t="s">
        <v>171</v>
      </c>
      <c r="D40" s="244" t="s">
        <v>158</v>
      </c>
      <c r="E40" s="252">
        <f>일위대가!F256</f>
        <v>0</v>
      </c>
      <c r="F40" s="252">
        <f>일위대가!H256</f>
        <v>0</v>
      </c>
      <c r="G40" s="252">
        <f>일위대가!J256</f>
        <v>0</v>
      </c>
      <c r="H40" s="252">
        <f t="shared" si="0"/>
        <v>0</v>
      </c>
      <c r="I40" s="244" t="s">
        <v>1497</v>
      </c>
      <c r="J40" s="244" t="s">
        <v>52</v>
      </c>
      <c r="K40" s="244" t="s">
        <v>52</v>
      </c>
      <c r="L40" s="244" t="s">
        <v>52</v>
      </c>
      <c r="M40" s="244" t="s">
        <v>1498</v>
      </c>
      <c r="N40" s="1" t="s">
        <v>52</v>
      </c>
    </row>
    <row r="41" spans="1:14" ht="30" customHeight="1">
      <c r="A41" s="244" t="s">
        <v>173</v>
      </c>
      <c r="B41" s="244" t="s">
        <v>170</v>
      </c>
      <c r="C41" s="244" t="s">
        <v>171</v>
      </c>
      <c r="D41" s="244" t="s">
        <v>158</v>
      </c>
      <c r="E41" s="252">
        <f>일위대가!F261</f>
        <v>0</v>
      </c>
      <c r="F41" s="252">
        <f>일위대가!H261</f>
        <v>0</v>
      </c>
      <c r="G41" s="252">
        <f>일위대가!J261</f>
        <v>0</v>
      </c>
      <c r="H41" s="252">
        <f t="shared" si="0"/>
        <v>0</v>
      </c>
      <c r="I41" s="244" t="s">
        <v>172</v>
      </c>
      <c r="J41" s="244" t="s">
        <v>52</v>
      </c>
      <c r="K41" s="244" t="s">
        <v>52</v>
      </c>
      <c r="L41" s="244" t="s">
        <v>52</v>
      </c>
      <c r="M41" s="244" t="s">
        <v>1504</v>
      </c>
      <c r="N41" s="1" t="s">
        <v>52</v>
      </c>
    </row>
    <row r="42" spans="1:14" ht="30" customHeight="1">
      <c r="A42" s="244" t="s">
        <v>149</v>
      </c>
      <c r="B42" s="244" t="s">
        <v>146</v>
      </c>
      <c r="C42" s="244" t="s">
        <v>147</v>
      </c>
      <c r="D42" s="244" t="s">
        <v>115</v>
      </c>
      <c r="E42" s="252">
        <f>일위대가!F269</f>
        <v>0</v>
      </c>
      <c r="F42" s="252">
        <f>일위대가!H269</f>
        <v>0</v>
      </c>
      <c r="G42" s="252">
        <f>일위대가!J269</f>
        <v>0</v>
      </c>
      <c r="H42" s="252">
        <f t="shared" si="0"/>
        <v>0</v>
      </c>
      <c r="I42" s="244" t="s">
        <v>148</v>
      </c>
      <c r="J42" s="244" t="s">
        <v>52</v>
      </c>
      <c r="K42" s="244" t="s">
        <v>52</v>
      </c>
      <c r="L42" s="244" t="s">
        <v>52</v>
      </c>
      <c r="M42" s="244" t="s">
        <v>1508</v>
      </c>
      <c r="N42" s="1" t="s">
        <v>52</v>
      </c>
    </row>
    <row r="43" spans="1:14" ht="30" customHeight="1">
      <c r="A43" s="244" t="s">
        <v>154</v>
      </c>
      <c r="B43" s="244" t="s">
        <v>151</v>
      </c>
      <c r="C43" s="244" t="s">
        <v>152</v>
      </c>
      <c r="D43" s="244" t="s">
        <v>115</v>
      </c>
      <c r="E43" s="252">
        <f>일위대가!F277</f>
        <v>0</v>
      </c>
      <c r="F43" s="252">
        <f>일위대가!H277</f>
        <v>0</v>
      </c>
      <c r="G43" s="252">
        <f>일위대가!J277</f>
        <v>0</v>
      </c>
      <c r="H43" s="252">
        <f t="shared" si="0"/>
        <v>0</v>
      </c>
      <c r="I43" s="244" t="s">
        <v>153</v>
      </c>
      <c r="J43" s="244" t="s">
        <v>52</v>
      </c>
      <c r="K43" s="244" t="s">
        <v>52</v>
      </c>
      <c r="L43" s="244" t="s">
        <v>52</v>
      </c>
      <c r="M43" s="244" t="s">
        <v>1508</v>
      </c>
      <c r="N43" s="1" t="s">
        <v>52</v>
      </c>
    </row>
    <row r="44" spans="1:14" ht="30" customHeight="1">
      <c r="A44" s="244" t="s">
        <v>233</v>
      </c>
      <c r="B44" s="244" t="s">
        <v>230</v>
      </c>
      <c r="C44" s="244" t="s">
        <v>231</v>
      </c>
      <c r="D44" s="244" t="s">
        <v>223</v>
      </c>
      <c r="E44" s="252">
        <f>일위대가!F283</f>
        <v>0</v>
      </c>
      <c r="F44" s="252">
        <f>일위대가!H283</f>
        <v>0</v>
      </c>
      <c r="G44" s="252">
        <f>일위대가!J283</f>
        <v>0</v>
      </c>
      <c r="H44" s="252">
        <f t="shared" si="0"/>
        <v>0</v>
      </c>
      <c r="I44" s="244" t="s">
        <v>232</v>
      </c>
      <c r="J44" s="244" t="s">
        <v>52</v>
      </c>
      <c r="K44" s="244" t="s">
        <v>52</v>
      </c>
      <c r="L44" s="244" t="s">
        <v>52</v>
      </c>
      <c r="M44" s="244" t="s">
        <v>1526</v>
      </c>
      <c r="N44" s="1" t="s">
        <v>52</v>
      </c>
    </row>
    <row r="45" spans="1:14" ht="30" customHeight="1">
      <c r="A45" s="244" t="s">
        <v>237</v>
      </c>
      <c r="B45" s="244" t="s">
        <v>234</v>
      </c>
      <c r="C45" s="244" t="s">
        <v>235</v>
      </c>
      <c r="D45" s="244" t="s">
        <v>223</v>
      </c>
      <c r="E45" s="252">
        <f>일위대가!F290</f>
        <v>0</v>
      </c>
      <c r="F45" s="252">
        <f>일위대가!H290</f>
        <v>0</v>
      </c>
      <c r="G45" s="252">
        <f>일위대가!J290</f>
        <v>0</v>
      </c>
      <c r="H45" s="252">
        <f t="shared" si="0"/>
        <v>0</v>
      </c>
      <c r="I45" s="244" t="s">
        <v>236</v>
      </c>
      <c r="J45" s="244" t="s">
        <v>52</v>
      </c>
      <c r="K45" s="244" t="s">
        <v>52</v>
      </c>
      <c r="L45" s="244" t="s">
        <v>52</v>
      </c>
      <c r="M45" s="244" t="s">
        <v>52</v>
      </c>
      <c r="N45" s="1" t="s">
        <v>52</v>
      </c>
    </row>
    <row r="46" spans="1:14" ht="30" customHeight="1">
      <c r="A46" s="244" t="s">
        <v>240</v>
      </c>
      <c r="B46" s="244" t="s">
        <v>234</v>
      </c>
      <c r="C46" s="244" t="s">
        <v>238</v>
      </c>
      <c r="D46" s="244" t="s">
        <v>223</v>
      </c>
      <c r="E46" s="252">
        <f>일위대가!F297</f>
        <v>0</v>
      </c>
      <c r="F46" s="252">
        <f>일위대가!H297</f>
        <v>0</v>
      </c>
      <c r="G46" s="252">
        <f>일위대가!J297</f>
        <v>0</v>
      </c>
      <c r="H46" s="252">
        <f t="shared" si="0"/>
        <v>0</v>
      </c>
      <c r="I46" s="244" t="s">
        <v>239</v>
      </c>
      <c r="J46" s="244" t="s">
        <v>52</v>
      </c>
      <c r="K46" s="244" t="s">
        <v>52</v>
      </c>
      <c r="L46" s="244" t="s">
        <v>52</v>
      </c>
      <c r="M46" s="244" t="s">
        <v>52</v>
      </c>
      <c r="N46" s="1" t="s">
        <v>52</v>
      </c>
    </row>
    <row r="47" spans="1:14" ht="30" customHeight="1">
      <c r="A47" s="244" t="s">
        <v>247</v>
      </c>
      <c r="B47" s="244" t="s">
        <v>245</v>
      </c>
      <c r="C47" s="244" t="s">
        <v>52</v>
      </c>
      <c r="D47" s="244" t="s">
        <v>158</v>
      </c>
      <c r="E47" s="252">
        <f>일위대가!F303</f>
        <v>0</v>
      </c>
      <c r="F47" s="252">
        <f>일위대가!H303</f>
        <v>0</v>
      </c>
      <c r="G47" s="252">
        <f>일위대가!J303</f>
        <v>0</v>
      </c>
      <c r="H47" s="252">
        <f t="shared" si="0"/>
        <v>0</v>
      </c>
      <c r="I47" s="244" t="s">
        <v>246</v>
      </c>
      <c r="J47" s="244" t="s">
        <v>52</v>
      </c>
      <c r="K47" s="244" t="s">
        <v>52</v>
      </c>
      <c r="L47" s="244" t="s">
        <v>52</v>
      </c>
      <c r="M47" s="244" t="s">
        <v>1556</v>
      </c>
      <c r="N47" s="1" t="s">
        <v>52</v>
      </c>
    </row>
    <row r="48" spans="1:14" ht="30" customHeight="1">
      <c r="A48" s="244" t="s">
        <v>259</v>
      </c>
      <c r="B48" s="244" t="s">
        <v>256</v>
      </c>
      <c r="C48" s="244" t="s">
        <v>257</v>
      </c>
      <c r="D48" s="244" t="s">
        <v>82</v>
      </c>
      <c r="E48" s="252">
        <f>일위대가!F311</f>
        <v>0</v>
      </c>
      <c r="F48" s="252">
        <f>일위대가!H311</f>
        <v>0</v>
      </c>
      <c r="G48" s="252">
        <f>일위대가!J311</f>
        <v>0</v>
      </c>
      <c r="H48" s="252">
        <f t="shared" si="0"/>
        <v>0</v>
      </c>
      <c r="I48" s="244" t="s">
        <v>258</v>
      </c>
      <c r="J48" s="244" t="s">
        <v>52</v>
      </c>
      <c r="K48" s="244" t="s">
        <v>52</v>
      </c>
      <c r="L48" s="244" t="s">
        <v>52</v>
      </c>
      <c r="M48" s="244" t="s">
        <v>1561</v>
      </c>
      <c r="N48" s="1" t="s">
        <v>52</v>
      </c>
    </row>
    <row r="49" spans="1:14" ht="30" customHeight="1">
      <c r="A49" s="244" t="s">
        <v>265</v>
      </c>
      <c r="B49" s="244" t="s">
        <v>261</v>
      </c>
      <c r="C49" s="244" t="s">
        <v>262</v>
      </c>
      <c r="D49" s="244" t="s">
        <v>263</v>
      </c>
      <c r="E49" s="252">
        <f>일위대가!F315</f>
        <v>0</v>
      </c>
      <c r="F49" s="252">
        <f>일위대가!H315</f>
        <v>0</v>
      </c>
      <c r="G49" s="252">
        <f>일위대가!J315</f>
        <v>0</v>
      </c>
      <c r="H49" s="252">
        <f t="shared" si="0"/>
        <v>0</v>
      </c>
      <c r="I49" s="244" t="s">
        <v>264</v>
      </c>
      <c r="J49" s="244" t="s">
        <v>52</v>
      </c>
      <c r="K49" s="244" t="s">
        <v>52</v>
      </c>
      <c r="L49" s="244" t="s">
        <v>52</v>
      </c>
      <c r="M49" s="244" t="s">
        <v>1578</v>
      </c>
      <c r="N49" s="1" t="s">
        <v>52</v>
      </c>
    </row>
    <row r="50" spans="1:14" ht="30" customHeight="1">
      <c r="A50" s="244" t="s">
        <v>1581</v>
      </c>
      <c r="B50" s="244" t="s">
        <v>1582</v>
      </c>
      <c r="C50" s="244" t="s">
        <v>1583</v>
      </c>
      <c r="D50" s="244" t="s">
        <v>115</v>
      </c>
      <c r="E50" s="252">
        <f>일위대가!F319</f>
        <v>0</v>
      </c>
      <c r="F50" s="252">
        <f>일위대가!H319</f>
        <v>0</v>
      </c>
      <c r="G50" s="252">
        <f>일위대가!J319</f>
        <v>0</v>
      </c>
      <c r="H50" s="252">
        <f t="shared" si="0"/>
        <v>0</v>
      </c>
      <c r="I50" s="244" t="s">
        <v>1584</v>
      </c>
      <c r="J50" s="244" t="s">
        <v>52</v>
      </c>
      <c r="K50" s="244" t="s">
        <v>52</v>
      </c>
      <c r="L50" s="244" t="s">
        <v>52</v>
      </c>
      <c r="M50" s="244" t="s">
        <v>1585</v>
      </c>
      <c r="N50" s="1" t="s">
        <v>52</v>
      </c>
    </row>
    <row r="51" spans="1:14" ht="30" customHeight="1">
      <c r="A51" s="244" t="s">
        <v>1575</v>
      </c>
      <c r="B51" s="244" t="s">
        <v>1572</v>
      </c>
      <c r="C51" s="244" t="s">
        <v>1573</v>
      </c>
      <c r="D51" s="244" t="s">
        <v>115</v>
      </c>
      <c r="E51" s="252">
        <f>일위대가!F325</f>
        <v>0</v>
      </c>
      <c r="F51" s="252">
        <f>일위대가!H325</f>
        <v>0</v>
      </c>
      <c r="G51" s="252">
        <f>일위대가!J325</f>
        <v>0</v>
      </c>
      <c r="H51" s="252">
        <f t="shared" si="0"/>
        <v>0</v>
      </c>
      <c r="I51" s="244" t="s">
        <v>1574</v>
      </c>
      <c r="J51" s="244" t="s">
        <v>52</v>
      </c>
      <c r="K51" s="244" t="s">
        <v>52</v>
      </c>
      <c r="L51" s="244" t="s">
        <v>52</v>
      </c>
      <c r="M51" s="244" t="s">
        <v>1585</v>
      </c>
      <c r="N51" s="1" t="s">
        <v>52</v>
      </c>
    </row>
    <row r="52" spans="1:14" ht="30" customHeight="1">
      <c r="A52" s="244" t="s">
        <v>1598</v>
      </c>
      <c r="B52" s="244" t="s">
        <v>515</v>
      </c>
      <c r="C52" s="244" t="s">
        <v>1599</v>
      </c>
      <c r="D52" s="244" t="s">
        <v>82</v>
      </c>
      <c r="E52" s="252">
        <f>일위대가!F330</f>
        <v>0</v>
      </c>
      <c r="F52" s="252">
        <f>일위대가!H330</f>
        <v>0</v>
      </c>
      <c r="G52" s="252">
        <f>일위대가!J330</f>
        <v>0</v>
      </c>
      <c r="H52" s="252">
        <f t="shared" si="0"/>
        <v>0</v>
      </c>
      <c r="I52" s="244" t="s">
        <v>1600</v>
      </c>
      <c r="J52" s="244" t="s">
        <v>52</v>
      </c>
      <c r="K52" s="244" t="s">
        <v>52</v>
      </c>
      <c r="L52" s="244" t="s">
        <v>52</v>
      </c>
      <c r="M52" s="244" t="s">
        <v>1601</v>
      </c>
      <c r="N52" s="1" t="s">
        <v>52</v>
      </c>
    </row>
    <row r="53" spans="1:14" ht="30" customHeight="1">
      <c r="A53" s="244" t="s">
        <v>518</v>
      </c>
      <c r="B53" s="244" t="s">
        <v>515</v>
      </c>
      <c r="C53" s="244" t="s">
        <v>516</v>
      </c>
      <c r="D53" s="244" t="s">
        <v>356</v>
      </c>
      <c r="E53" s="252">
        <f>일위대가!F334</f>
        <v>0</v>
      </c>
      <c r="F53" s="252">
        <f>일위대가!H334</f>
        <v>0</v>
      </c>
      <c r="G53" s="252">
        <f>일위대가!J334</f>
        <v>0</v>
      </c>
      <c r="H53" s="252">
        <f t="shared" si="0"/>
        <v>0</v>
      </c>
      <c r="I53" s="244" t="s">
        <v>517</v>
      </c>
      <c r="J53" s="244" t="s">
        <v>52</v>
      </c>
      <c r="K53" s="244" t="s">
        <v>52</v>
      </c>
      <c r="L53" s="244" t="s">
        <v>52</v>
      </c>
      <c r="M53" s="244" t="s">
        <v>52</v>
      </c>
      <c r="N53" s="1" t="s">
        <v>52</v>
      </c>
    </row>
    <row r="54" spans="1:14" ht="30" customHeight="1">
      <c r="A54" s="244" t="s">
        <v>523</v>
      </c>
      <c r="B54" s="244" t="s">
        <v>520</v>
      </c>
      <c r="C54" s="244" t="s">
        <v>521</v>
      </c>
      <c r="D54" s="244" t="s">
        <v>76</v>
      </c>
      <c r="E54" s="252">
        <f>일위대가!F338</f>
        <v>0</v>
      </c>
      <c r="F54" s="252">
        <f>일위대가!H338</f>
        <v>0</v>
      </c>
      <c r="G54" s="252">
        <f>일위대가!J338</f>
        <v>0</v>
      </c>
      <c r="H54" s="252">
        <f t="shared" si="0"/>
        <v>0</v>
      </c>
      <c r="I54" s="244" t="s">
        <v>522</v>
      </c>
      <c r="J54" s="244" t="s">
        <v>52</v>
      </c>
      <c r="K54" s="244" t="s">
        <v>52</v>
      </c>
      <c r="L54" s="244" t="s">
        <v>52</v>
      </c>
      <c r="M54" s="244" t="s">
        <v>52</v>
      </c>
      <c r="N54" s="1" t="s">
        <v>52</v>
      </c>
    </row>
    <row r="55" spans="1:14" ht="30" customHeight="1">
      <c r="A55" s="244" t="s">
        <v>1613</v>
      </c>
      <c r="B55" s="244" t="s">
        <v>515</v>
      </c>
      <c r="C55" s="244" t="s">
        <v>1611</v>
      </c>
      <c r="D55" s="244" t="s">
        <v>82</v>
      </c>
      <c r="E55" s="252">
        <f>일위대가!F343</f>
        <v>0</v>
      </c>
      <c r="F55" s="252">
        <f>일위대가!H343</f>
        <v>0</v>
      </c>
      <c r="G55" s="252">
        <f>일위대가!J343</f>
        <v>0</v>
      </c>
      <c r="H55" s="252">
        <f t="shared" si="0"/>
        <v>0</v>
      </c>
      <c r="I55" s="244" t="s">
        <v>1612</v>
      </c>
      <c r="J55" s="244" t="s">
        <v>52</v>
      </c>
      <c r="K55" s="244" t="s">
        <v>52</v>
      </c>
      <c r="L55" s="244" t="s">
        <v>52</v>
      </c>
      <c r="M55" s="244" t="s">
        <v>1601</v>
      </c>
      <c r="N55" s="1" t="s">
        <v>52</v>
      </c>
    </row>
    <row r="56" spans="1:14" ht="30" customHeight="1">
      <c r="A56" s="244" t="s">
        <v>1619</v>
      </c>
      <c r="B56" s="244" t="s">
        <v>534</v>
      </c>
      <c r="C56" s="244" t="s">
        <v>1620</v>
      </c>
      <c r="D56" s="244" t="s">
        <v>82</v>
      </c>
      <c r="E56" s="252">
        <f>일위대가!F348</f>
        <v>0</v>
      </c>
      <c r="F56" s="252">
        <f>일위대가!H348</f>
        <v>0</v>
      </c>
      <c r="G56" s="252">
        <f>일위대가!J348</f>
        <v>0</v>
      </c>
      <c r="H56" s="252">
        <f t="shared" si="0"/>
        <v>0</v>
      </c>
      <c r="I56" s="244" t="s">
        <v>1621</v>
      </c>
      <c r="J56" s="244" t="s">
        <v>52</v>
      </c>
      <c r="K56" s="244" t="s">
        <v>52</v>
      </c>
      <c r="L56" s="244" t="s">
        <v>52</v>
      </c>
      <c r="M56" s="244" t="s">
        <v>1622</v>
      </c>
      <c r="N56" s="1" t="s">
        <v>52</v>
      </c>
    </row>
    <row r="57" spans="1:14" ht="30" customHeight="1">
      <c r="A57" s="244" t="s">
        <v>537</v>
      </c>
      <c r="B57" s="244" t="s">
        <v>534</v>
      </c>
      <c r="C57" s="244" t="s">
        <v>535</v>
      </c>
      <c r="D57" s="244" t="s">
        <v>82</v>
      </c>
      <c r="E57" s="252">
        <f>일위대가!F353</f>
        <v>0</v>
      </c>
      <c r="F57" s="252">
        <f>일위대가!H353</f>
        <v>0</v>
      </c>
      <c r="G57" s="252">
        <f>일위대가!J353</f>
        <v>0</v>
      </c>
      <c r="H57" s="252">
        <f t="shared" si="0"/>
        <v>0</v>
      </c>
      <c r="I57" s="244" t="s">
        <v>536</v>
      </c>
      <c r="J57" s="244" t="s">
        <v>52</v>
      </c>
      <c r="K57" s="244" t="s">
        <v>52</v>
      </c>
      <c r="L57" s="244" t="s">
        <v>52</v>
      </c>
      <c r="M57" s="244" t="s">
        <v>1622</v>
      </c>
      <c r="N57" s="1" t="s">
        <v>52</v>
      </c>
    </row>
    <row r="58" spans="1:14" ht="30" customHeight="1">
      <c r="A58" s="244" t="s">
        <v>513</v>
      </c>
      <c r="B58" s="244" t="s">
        <v>511</v>
      </c>
      <c r="C58" s="244" t="s">
        <v>98</v>
      </c>
      <c r="D58" s="244" t="s">
        <v>82</v>
      </c>
      <c r="E58" s="252">
        <f>일위대가!F362</f>
        <v>0</v>
      </c>
      <c r="F58" s="252">
        <f>일위대가!H362</f>
        <v>0</v>
      </c>
      <c r="G58" s="252">
        <f>일위대가!J362</f>
        <v>0</v>
      </c>
      <c r="H58" s="252">
        <f t="shared" si="0"/>
        <v>0</v>
      </c>
      <c r="I58" s="244" t="s">
        <v>512</v>
      </c>
      <c r="J58" s="244" t="s">
        <v>52</v>
      </c>
      <c r="K58" s="244" t="s">
        <v>52</v>
      </c>
      <c r="L58" s="244" t="s">
        <v>52</v>
      </c>
      <c r="M58" s="244" t="s">
        <v>1384</v>
      </c>
      <c r="N58" s="1" t="s">
        <v>52</v>
      </c>
    </row>
    <row r="59" spans="1:14" ht="30" customHeight="1">
      <c r="A59" s="244" t="s">
        <v>528</v>
      </c>
      <c r="B59" s="244" t="s">
        <v>525</v>
      </c>
      <c r="C59" s="244" t="s">
        <v>526</v>
      </c>
      <c r="D59" s="244" t="s">
        <v>82</v>
      </c>
      <c r="E59" s="252">
        <f>일위대가!F366</f>
        <v>0</v>
      </c>
      <c r="F59" s="252">
        <f>일위대가!H366</f>
        <v>0</v>
      </c>
      <c r="G59" s="252">
        <f>일위대가!J366</f>
        <v>0</v>
      </c>
      <c r="H59" s="252">
        <f t="shared" si="0"/>
        <v>0</v>
      </c>
      <c r="I59" s="244" t="s">
        <v>527</v>
      </c>
      <c r="J59" s="244" t="s">
        <v>52</v>
      </c>
      <c r="K59" s="244" t="s">
        <v>52</v>
      </c>
      <c r="L59" s="244" t="s">
        <v>52</v>
      </c>
      <c r="M59" s="244" t="s">
        <v>1651</v>
      </c>
      <c r="N59" s="1" t="s">
        <v>52</v>
      </c>
    </row>
    <row r="60" spans="1:14" ht="30" customHeight="1">
      <c r="A60" s="244" t="s">
        <v>532</v>
      </c>
      <c r="B60" s="244" t="s">
        <v>525</v>
      </c>
      <c r="C60" s="244" t="s">
        <v>530</v>
      </c>
      <c r="D60" s="244" t="s">
        <v>82</v>
      </c>
      <c r="E60" s="252">
        <f>일위대가!F371</f>
        <v>0</v>
      </c>
      <c r="F60" s="252">
        <f>일위대가!H371</f>
        <v>0</v>
      </c>
      <c r="G60" s="252">
        <f>일위대가!J371</f>
        <v>0</v>
      </c>
      <c r="H60" s="252">
        <f t="shared" si="0"/>
        <v>0</v>
      </c>
      <c r="I60" s="244" t="s">
        <v>531</v>
      </c>
      <c r="J60" s="244" t="s">
        <v>52</v>
      </c>
      <c r="K60" s="244" t="s">
        <v>52</v>
      </c>
      <c r="L60" s="244" t="s">
        <v>52</v>
      </c>
      <c r="M60" s="244" t="s">
        <v>1651</v>
      </c>
      <c r="N60" s="1" t="s">
        <v>52</v>
      </c>
    </row>
    <row r="61" spans="1:14" ht="30" customHeight="1">
      <c r="A61" s="244" t="s">
        <v>542</v>
      </c>
      <c r="B61" s="244" t="s">
        <v>539</v>
      </c>
      <c r="C61" s="244" t="s">
        <v>540</v>
      </c>
      <c r="D61" s="244" t="s">
        <v>82</v>
      </c>
      <c r="E61" s="252">
        <f>일위대가!F378</f>
        <v>0</v>
      </c>
      <c r="F61" s="252">
        <f>일위대가!H378</f>
        <v>0</v>
      </c>
      <c r="G61" s="252">
        <f>일위대가!J378</f>
        <v>0</v>
      </c>
      <c r="H61" s="252">
        <f t="shared" si="0"/>
        <v>0</v>
      </c>
      <c r="I61" s="244" t="s">
        <v>541</v>
      </c>
      <c r="J61" s="244" t="s">
        <v>52</v>
      </c>
      <c r="K61" s="244" t="s">
        <v>52</v>
      </c>
      <c r="L61" s="244" t="s">
        <v>52</v>
      </c>
      <c r="M61" s="244" t="s">
        <v>52</v>
      </c>
      <c r="N61" s="1" t="s">
        <v>52</v>
      </c>
    </row>
    <row r="62" spans="1:14" ht="30" customHeight="1">
      <c r="A62" s="244" t="s">
        <v>547</v>
      </c>
      <c r="B62" s="244" t="s">
        <v>544</v>
      </c>
      <c r="C62" s="244" t="s">
        <v>545</v>
      </c>
      <c r="D62" s="244" t="s">
        <v>356</v>
      </c>
      <c r="E62" s="252">
        <f>일위대가!F383</f>
        <v>0</v>
      </c>
      <c r="F62" s="252">
        <f>일위대가!H383</f>
        <v>0</v>
      </c>
      <c r="G62" s="252">
        <f>일위대가!J383</f>
        <v>0</v>
      </c>
      <c r="H62" s="252">
        <f t="shared" si="0"/>
        <v>0</v>
      </c>
      <c r="I62" s="244" t="s">
        <v>546</v>
      </c>
      <c r="J62" s="244" t="s">
        <v>52</v>
      </c>
      <c r="K62" s="244" t="s">
        <v>52</v>
      </c>
      <c r="L62" s="244" t="s">
        <v>52</v>
      </c>
      <c r="M62" s="244" t="s">
        <v>52</v>
      </c>
      <c r="N62" s="1" t="s">
        <v>52</v>
      </c>
    </row>
    <row r="63" spans="1:14" ht="30" customHeight="1">
      <c r="A63" s="244" t="s">
        <v>1675</v>
      </c>
      <c r="B63" s="244" t="s">
        <v>1676</v>
      </c>
      <c r="C63" s="244" t="s">
        <v>1677</v>
      </c>
      <c r="D63" s="244" t="s">
        <v>82</v>
      </c>
      <c r="E63" s="252">
        <f>일위대가!F389</f>
        <v>0</v>
      </c>
      <c r="F63" s="252">
        <f>일위대가!H389</f>
        <v>0</v>
      </c>
      <c r="G63" s="252">
        <f>일위대가!J389</f>
        <v>0</v>
      </c>
      <c r="H63" s="252">
        <f t="shared" si="0"/>
        <v>0</v>
      </c>
      <c r="I63" s="244" t="s">
        <v>1678</v>
      </c>
      <c r="J63" s="244" t="s">
        <v>52</v>
      </c>
      <c r="K63" s="244" t="s">
        <v>52</v>
      </c>
      <c r="L63" s="244" t="s">
        <v>52</v>
      </c>
      <c r="M63" s="244" t="s">
        <v>1679</v>
      </c>
      <c r="N63" s="1" t="s">
        <v>52</v>
      </c>
    </row>
    <row r="64" spans="1:14" ht="30" customHeight="1">
      <c r="A64" s="244" t="s">
        <v>1687</v>
      </c>
      <c r="B64" s="244" t="s">
        <v>1688</v>
      </c>
      <c r="C64" s="244" t="s">
        <v>1689</v>
      </c>
      <c r="D64" s="244" t="s">
        <v>82</v>
      </c>
      <c r="E64" s="252">
        <f>일위대가!F395</f>
        <v>0</v>
      </c>
      <c r="F64" s="252">
        <f>일위대가!H395</f>
        <v>0</v>
      </c>
      <c r="G64" s="252">
        <f>일위대가!J395</f>
        <v>0</v>
      </c>
      <c r="H64" s="252">
        <f t="shared" si="0"/>
        <v>0</v>
      </c>
      <c r="I64" s="244" t="s">
        <v>1690</v>
      </c>
      <c r="J64" s="244" t="s">
        <v>52</v>
      </c>
      <c r="K64" s="244" t="s">
        <v>52</v>
      </c>
      <c r="L64" s="244" t="s">
        <v>52</v>
      </c>
      <c r="M64" s="244" t="s">
        <v>1691</v>
      </c>
      <c r="N64" s="1" t="s">
        <v>52</v>
      </c>
    </row>
    <row r="65" spans="1:14" ht="30" customHeight="1">
      <c r="A65" s="244" t="s">
        <v>1696</v>
      </c>
      <c r="B65" s="244" t="s">
        <v>1697</v>
      </c>
      <c r="C65" s="244" t="s">
        <v>1698</v>
      </c>
      <c r="D65" s="244" t="s">
        <v>82</v>
      </c>
      <c r="E65" s="252">
        <f>일위대가!F407</f>
        <v>0</v>
      </c>
      <c r="F65" s="252">
        <f>일위대가!H407</f>
        <v>0</v>
      </c>
      <c r="G65" s="252">
        <f>일위대가!J407</f>
        <v>0</v>
      </c>
      <c r="H65" s="252">
        <f t="shared" si="0"/>
        <v>0</v>
      </c>
      <c r="I65" s="244" t="s">
        <v>1699</v>
      </c>
      <c r="J65" s="244" t="s">
        <v>52</v>
      </c>
      <c r="K65" s="244" t="s">
        <v>52</v>
      </c>
      <c r="L65" s="244" t="s">
        <v>52</v>
      </c>
      <c r="M65" s="244" t="s">
        <v>1700</v>
      </c>
      <c r="N65" s="1" t="s">
        <v>52</v>
      </c>
    </row>
    <row r="66" spans="1:14" ht="30" customHeight="1">
      <c r="A66" s="244" t="s">
        <v>410</v>
      </c>
      <c r="B66" s="244" t="s">
        <v>407</v>
      </c>
      <c r="C66" s="244" t="s">
        <v>408</v>
      </c>
      <c r="D66" s="244" t="s">
        <v>82</v>
      </c>
      <c r="E66" s="252">
        <f>일위대가!F417</f>
        <v>0</v>
      </c>
      <c r="F66" s="252">
        <f>일위대가!H417</f>
        <v>0</v>
      </c>
      <c r="G66" s="252">
        <f>일위대가!J417</f>
        <v>0</v>
      </c>
      <c r="H66" s="252">
        <f t="shared" si="0"/>
        <v>0</v>
      </c>
      <c r="I66" s="244" t="s">
        <v>409</v>
      </c>
      <c r="J66" s="244" t="s">
        <v>52</v>
      </c>
      <c r="K66" s="244" t="s">
        <v>52</v>
      </c>
      <c r="L66" s="244" t="s">
        <v>52</v>
      </c>
      <c r="M66" s="244" t="s">
        <v>1700</v>
      </c>
      <c r="N66" s="1" t="s">
        <v>52</v>
      </c>
    </row>
    <row r="67" spans="1:14" ht="30" customHeight="1">
      <c r="A67" s="244" t="s">
        <v>1733</v>
      </c>
      <c r="B67" s="244" t="s">
        <v>1730</v>
      </c>
      <c r="C67" s="244" t="s">
        <v>1731</v>
      </c>
      <c r="D67" s="244" t="s">
        <v>82</v>
      </c>
      <c r="E67" s="252">
        <f>일위대가!F422</f>
        <v>0</v>
      </c>
      <c r="F67" s="252">
        <f>일위대가!H422</f>
        <v>0</v>
      </c>
      <c r="G67" s="252">
        <f>일위대가!J422</f>
        <v>0</v>
      </c>
      <c r="H67" s="252">
        <f t="shared" si="0"/>
        <v>0</v>
      </c>
      <c r="I67" s="244" t="s">
        <v>1732</v>
      </c>
      <c r="J67" s="244" t="s">
        <v>52</v>
      </c>
      <c r="K67" s="244" t="s">
        <v>52</v>
      </c>
      <c r="L67" s="244" t="s">
        <v>52</v>
      </c>
      <c r="M67" s="244" t="s">
        <v>1747</v>
      </c>
      <c r="N67" s="1" t="s">
        <v>52</v>
      </c>
    </row>
    <row r="68" spans="1:14" ht="30" customHeight="1">
      <c r="A68" s="244" t="s">
        <v>1719</v>
      </c>
      <c r="B68" s="244" t="s">
        <v>1716</v>
      </c>
      <c r="C68" s="244" t="s">
        <v>1717</v>
      </c>
      <c r="D68" s="244" t="s">
        <v>82</v>
      </c>
      <c r="E68" s="252">
        <f>일위대가!F428</f>
        <v>0</v>
      </c>
      <c r="F68" s="252">
        <f>일위대가!H428</f>
        <v>0</v>
      </c>
      <c r="G68" s="252">
        <f>일위대가!J428</f>
        <v>0</v>
      </c>
      <c r="H68" s="252">
        <f t="shared" ref="H68:H131" si="1">E68+F68+G68</f>
        <v>0</v>
      </c>
      <c r="I68" s="244" t="s">
        <v>1718</v>
      </c>
      <c r="J68" s="244" t="s">
        <v>52</v>
      </c>
      <c r="K68" s="244" t="s">
        <v>52</v>
      </c>
      <c r="L68" s="244" t="s">
        <v>52</v>
      </c>
      <c r="M68" s="244" t="s">
        <v>1751</v>
      </c>
      <c r="N68" s="1" t="s">
        <v>52</v>
      </c>
    </row>
    <row r="69" spans="1:14" ht="30" customHeight="1">
      <c r="A69" s="244" t="s">
        <v>1756</v>
      </c>
      <c r="B69" s="244" t="s">
        <v>1688</v>
      </c>
      <c r="C69" s="244" t="s">
        <v>1757</v>
      </c>
      <c r="D69" s="244" t="s">
        <v>82</v>
      </c>
      <c r="E69" s="252">
        <f>일위대가!F434</f>
        <v>0</v>
      </c>
      <c r="F69" s="252">
        <f>일위대가!H434</f>
        <v>0</v>
      </c>
      <c r="G69" s="252">
        <f>일위대가!J434</f>
        <v>0</v>
      </c>
      <c r="H69" s="252">
        <f t="shared" si="1"/>
        <v>0</v>
      </c>
      <c r="I69" s="244" t="s">
        <v>1758</v>
      </c>
      <c r="J69" s="244" t="s">
        <v>52</v>
      </c>
      <c r="K69" s="244" t="s">
        <v>52</v>
      </c>
      <c r="L69" s="244" t="s">
        <v>52</v>
      </c>
      <c r="M69" s="244" t="s">
        <v>1691</v>
      </c>
      <c r="N69" s="1" t="s">
        <v>52</v>
      </c>
    </row>
    <row r="70" spans="1:14" ht="30" customHeight="1">
      <c r="A70" s="244" t="s">
        <v>414</v>
      </c>
      <c r="B70" s="244" t="s">
        <v>407</v>
      </c>
      <c r="C70" s="244" t="s">
        <v>412</v>
      </c>
      <c r="D70" s="244" t="s">
        <v>82</v>
      </c>
      <c r="E70" s="252">
        <f>일위대가!F444</f>
        <v>0</v>
      </c>
      <c r="F70" s="252">
        <f>일위대가!H444</f>
        <v>0</v>
      </c>
      <c r="G70" s="252">
        <f>일위대가!J444</f>
        <v>0</v>
      </c>
      <c r="H70" s="252">
        <f t="shared" si="1"/>
        <v>0</v>
      </c>
      <c r="I70" s="244" t="s">
        <v>413</v>
      </c>
      <c r="J70" s="244" t="s">
        <v>52</v>
      </c>
      <c r="K70" s="244" t="s">
        <v>52</v>
      </c>
      <c r="L70" s="244" t="s">
        <v>52</v>
      </c>
      <c r="M70" s="244" t="s">
        <v>1700</v>
      </c>
      <c r="N70" s="1" t="s">
        <v>52</v>
      </c>
    </row>
    <row r="71" spans="1:14" ht="30" customHeight="1">
      <c r="A71" s="244" t="s">
        <v>1774</v>
      </c>
      <c r="B71" s="244" t="s">
        <v>407</v>
      </c>
      <c r="C71" s="244" t="s">
        <v>1775</v>
      </c>
      <c r="D71" s="244" t="s">
        <v>82</v>
      </c>
      <c r="E71" s="252">
        <f>일위대가!F454</f>
        <v>0</v>
      </c>
      <c r="F71" s="252">
        <f>일위대가!H454</f>
        <v>0</v>
      </c>
      <c r="G71" s="252">
        <f>일위대가!J454</f>
        <v>0</v>
      </c>
      <c r="H71" s="252">
        <f t="shared" si="1"/>
        <v>0</v>
      </c>
      <c r="I71" s="244" t="s">
        <v>1776</v>
      </c>
      <c r="J71" s="244" t="s">
        <v>52</v>
      </c>
      <c r="K71" s="244" t="s">
        <v>52</v>
      </c>
      <c r="L71" s="244" t="s">
        <v>52</v>
      </c>
      <c r="M71" s="244" t="s">
        <v>1700</v>
      </c>
      <c r="N71" s="1" t="s">
        <v>52</v>
      </c>
    </row>
    <row r="72" spans="1:14" ht="30" customHeight="1">
      <c r="A72" s="244" t="s">
        <v>419</v>
      </c>
      <c r="B72" s="244" t="s">
        <v>416</v>
      </c>
      <c r="C72" s="244" t="s">
        <v>417</v>
      </c>
      <c r="D72" s="244" t="s">
        <v>76</v>
      </c>
      <c r="E72" s="252">
        <f>일위대가!F458</f>
        <v>0</v>
      </c>
      <c r="F72" s="252">
        <f>일위대가!H458</f>
        <v>0</v>
      </c>
      <c r="G72" s="252">
        <f>일위대가!J458</f>
        <v>0</v>
      </c>
      <c r="H72" s="252">
        <f t="shared" si="1"/>
        <v>0</v>
      </c>
      <c r="I72" s="244" t="s">
        <v>418</v>
      </c>
      <c r="J72" s="244" t="s">
        <v>52</v>
      </c>
      <c r="K72" s="244" t="s">
        <v>52</v>
      </c>
      <c r="L72" s="244" t="s">
        <v>52</v>
      </c>
      <c r="M72" s="244" t="s">
        <v>1700</v>
      </c>
      <c r="N72" s="1" t="s">
        <v>52</v>
      </c>
    </row>
    <row r="73" spans="1:14" ht="30" customHeight="1">
      <c r="A73" s="244" t="s">
        <v>423</v>
      </c>
      <c r="B73" s="244" t="s">
        <v>416</v>
      </c>
      <c r="C73" s="244" t="s">
        <v>421</v>
      </c>
      <c r="D73" s="244" t="s">
        <v>76</v>
      </c>
      <c r="E73" s="252">
        <f>일위대가!F462</f>
        <v>0</v>
      </c>
      <c r="F73" s="252">
        <f>일위대가!H462</f>
        <v>0</v>
      </c>
      <c r="G73" s="252">
        <f>일위대가!J462</f>
        <v>0</v>
      </c>
      <c r="H73" s="252">
        <f t="shared" si="1"/>
        <v>0</v>
      </c>
      <c r="I73" s="244" t="s">
        <v>422</v>
      </c>
      <c r="J73" s="244" t="s">
        <v>52</v>
      </c>
      <c r="K73" s="244" t="s">
        <v>52</v>
      </c>
      <c r="L73" s="244" t="s">
        <v>52</v>
      </c>
      <c r="M73" s="244" t="s">
        <v>1700</v>
      </c>
      <c r="N73" s="1" t="s">
        <v>52</v>
      </c>
    </row>
    <row r="74" spans="1:14" ht="30" customHeight="1">
      <c r="A74" s="244" t="s">
        <v>1771</v>
      </c>
      <c r="B74" s="244" t="s">
        <v>1730</v>
      </c>
      <c r="C74" s="244" t="s">
        <v>1769</v>
      </c>
      <c r="D74" s="244" t="s">
        <v>82</v>
      </c>
      <c r="E74" s="252">
        <f>일위대가!F467</f>
        <v>0</v>
      </c>
      <c r="F74" s="252">
        <f>일위대가!H467</f>
        <v>0</v>
      </c>
      <c r="G74" s="252">
        <f>일위대가!J467</f>
        <v>0</v>
      </c>
      <c r="H74" s="252">
        <f t="shared" si="1"/>
        <v>0</v>
      </c>
      <c r="I74" s="244" t="s">
        <v>1770</v>
      </c>
      <c r="J74" s="244" t="s">
        <v>52</v>
      </c>
      <c r="K74" s="244" t="s">
        <v>52</v>
      </c>
      <c r="L74" s="244" t="s">
        <v>52</v>
      </c>
      <c r="M74" s="244" t="s">
        <v>1747</v>
      </c>
      <c r="N74" s="1" t="s">
        <v>52</v>
      </c>
    </row>
    <row r="75" spans="1:14" ht="30" customHeight="1">
      <c r="A75" s="244" t="s">
        <v>1792</v>
      </c>
      <c r="B75" s="244" t="s">
        <v>1793</v>
      </c>
      <c r="C75" s="244" t="s">
        <v>652</v>
      </c>
      <c r="D75" s="244" t="s">
        <v>76</v>
      </c>
      <c r="E75" s="252">
        <f>일위대가!F471</f>
        <v>0</v>
      </c>
      <c r="F75" s="252">
        <f>일위대가!H471</f>
        <v>0</v>
      </c>
      <c r="G75" s="252">
        <f>일위대가!J471</f>
        <v>0</v>
      </c>
      <c r="H75" s="252">
        <f t="shared" si="1"/>
        <v>0</v>
      </c>
      <c r="I75" s="244" t="s">
        <v>1794</v>
      </c>
      <c r="J75" s="244" t="s">
        <v>52</v>
      </c>
      <c r="K75" s="244" t="s">
        <v>52</v>
      </c>
      <c r="L75" s="244" t="s">
        <v>52</v>
      </c>
      <c r="M75" s="244" t="s">
        <v>1795</v>
      </c>
      <c r="N75" s="1" t="s">
        <v>52</v>
      </c>
    </row>
    <row r="76" spans="1:14" ht="30" customHeight="1">
      <c r="A76" s="244" t="s">
        <v>428</v>
      </c>
      <c r="B76" s="244" t="s">
        <v>425</v>
      </c>
      <c r="C76" s="244" t="s">
        <v>426</v>
      </c>
      <c r="D76" s="244" t="s">
        <v>76</v>
      </c>
      <c r="E76" s="252">
        <f>일위대가!F476</f>
        <v>0</v>
      </c>
      <c r="F76" s="252">
        <f>일위대가!H476</f>
        <v>0</v>
      </c>
      <c r="G76" s="252">
        <f>일위대가!J476</f>
        <v>0</v>
      </c>
      <c r="H76" s="252">
        <f t="shared" si="1"/>
        <v>0</v>
      </c>
      <c r="I76" s="244" t="s">
        <v>427</v>
      </c>
      <c r="J76" s="244" t="s">
        <v>52</v>
      </c>
      <c r="K76" s="244" t="s">
        <v>52</v>
      </c>
      <c r="L76" s="244" t="s">
        <v>52</v>
      </c>
      <c r="M76" s="244" t="s">
        <v>1795</v>
      </c>
      <c r="N76" s="1" t="s">
        <v>52</v>
      </c>
    </row>
    <row r="77" spans="1:14" ht="30" customHeight="1">
      <c r="A77" s="244" t="s">
        <v>708</v>
      </c>
      <c r="B77" s="244" t="s">
        <v>705</v>
      </c>
      <c r="C77" s="244" t="s">
        <v>706</v>
      </c>
      <c r="D77" s="244" t="s">
        <v>76</v>
      </c>
      <c r="E77" s="252">
        <f>일위대가!F480</f>
        <v>0</v>
      </c>
      <c r="F77" s="252">
        <f>일위대가!H480</f>
        <v>0</v>
      </c>
      <c r="G77" s="252">
        <f>일위대가!J480</f>
        <v>0</v>
      </c>
      <c r="H77" s="252">
        <f t="shared" si="1"/>
        <v>0</v>
      </c>
      <c r="I77" s="244" t="s">
        <v>707</v>
      </c>
      <c r="J77" s="244" t="s">
        <v>52</v>
      </c>
      <c r="K77" s="244" t="s">
        <v>52</v>
      </c>
      <c r="L77" s="244" t="s">
        <v>52</v>
      </c>
      <c r="M77" s="244" t="s">
        <v>1795</v>
      </c>
      <c r="N77" s="1" t="s">
        <v>52</v>
      </c>
    </row>
    <row r="78" spans="1:14" ht="30" customHeight="1">
      <c r="A78" s="244" t="s">
        <v>432</v>
      </c>
      <c r="B78" s="244" t="s">
        <v>425</v>
      </c>
      <c r="C78" s="244" t="s">
        <v>430</v>
      </c>
      <c r="D78" s="244" t="s">
        <v>76</v>
      </c>
      <c r="E78" s="252">
        <f>일위대가!F485</f>
        <v>0</v>
      </c>
      <c r="F78" s="252">
        <f>일위대가!H485</f>
        <v>0</v>
      </c>
      <c r="G78" s="252">
        <f>일위대가!J485</f>
        <v>0</v>
      </c>
      <c r="H78" s="252">
        <f t="shared" si="1"/>
        <v>0</v>
      </c>
      <c r="I78" s="244" t="s">
        <v>431</v>
      </c>
      <c r="J78" s="244" t="s">
        <v>52</v>
      </c>
      <c r="K78" s="244" t="s">
        <v>52</v>
      </c>
      <c r="L78" s="244" t="s">
        <v>52</v>
      </c>
      <c r="M78" s="244" t="s">
        <v>1795</v>
      </c>
      <c r="N78" s="1" t="s">
        <v>52</v>
      </c>
    </row>
    <row r="79" spans="1:14" ht="30" customHeight="1">
      <c r="A79" s="244" t="s">
        <v>713</v>
      </c>
      <c r="B79" s="244" t="s">
        <v>710</v>
      </c>
      <c r="C79" s="244" t="s">
        <v>711</v>
      </c>
      <c r="D79" s="244" t="s">
        <v>76</v>
      </c>
      <c r="E79" s="252">
        <f>일위대가!F490</f>
        <v>0</v>
      </c>
      <c r="F79" s="252">
        <f>일위대가!H490</f>
        <v>0</v>
      </c>
      <c r="G79" s="252">
        <f>일위대가!J490</f>
        <v>0</v>
      </c>
      <c r="H79" s="252">
        <f t="shared" si="1"/>
        <v>0</v>
      </c>
      <c r="I79" s="244" t="s">
        <v>712</v>
      </c>
      <c r="J79" s="244" t="s">
        <v>52</v>
      </c>
      <c r="K79" s="244" t="s">
        <v>52</v>
      </c>
      <c r="L79" s="244" t="s">
        <v>52</v>
      </c>
      <c r="M79" s="244" t="s">
        <v>52</v>
      </c>
      <c r="N79" s="1" t="s">
        <v>52</v>
      </c>
    </row>
    <row r="80" spans="1:14" ht="30" customHeight="1">
      <c r="A80" s="244" t="s">
        <v>437</v>
      </c>
      <c r="B80" s="244" t="s">
        <v>434</v>
      </c>
      <c r="C80" s="244" t="s">
        <v>435</v>
      </c>
      <c r="D80" s="244" t="s">
        <v>82</v>
      </c>
      <c r="E80" s="252">
        <f>일위대가!F495</f>
        <v>0</v>
      </c>
      <c r="F80" s="252">
        <f>일위대가!H495</f>
        <v>0</v>
      </c>
      <c r="G80" s="252">
        <f>일위대가!J495</f>
        <v>0</v>
      </c>
      <c r="H80" s="252">
        <f t="shared" si="1"/>
        <v>0</v>
      </c>
      <c r="I80" s="244" t="s">
        <v>436</v>
      </c>
      <c r="J80" s="244" t="s">
        <v>52</v>
      </c>
      <c r="K80" s="244" t="s">
        <v>52</v>
      </c>
      <c r="L80" s="244" t="s">
        <v>52</v>
      </c>
      <c r="M80" s="244" t="s">
        <v>52</v>
      </c>
      <c r="N80" s="1" t="s">
        <v>52</v>
      </c>
    </row>
    <row r="81" spans="1:14" ht="30" customHeight="1">
      <c r="A81" s="244" t="s">
        <v>819</v>
      </c>
      <c r="B81" s="250" t="s">
        <v>3603</v>
      </c>
      <c r="C81" s="244" t="s">
        <v>3604</v>
      </c>
      <c r="D81" s="244" t="s">
        <v>3599</v>
      </c>
      <c r="E81" s="252">
        <f>일위대가!F500</f>
        <v>0</v>
      </c>
      <c r="F81" s="252">
        <f>일위대가!H500</f>
        <v>0</v>
      </c>
      <c r="G81" s="252">
        <f>일위대가!J500</f>
        <v>0</v>
      </c>
      <c r="H81" s="252">
        <f t="shared" ref="H81" si="2">E81+F81+G81</f>
        <v>0</v>
      </c>
      <c r="I81" s="244" t="s">
        <v>818</v>
      </c>
      <c r="J81" s="244" t="s">
        <v>52</v>
      </c>
      <c r="K81" s="244" t="s">
        <v>52</v>
      </c>
      <c r="L81" s="244" t="s">
        <v>52</v>
      </c>
      <c r="M81" s="244" t="s">
        <v>52</v>
      </c>
      <c r="N81" s="1" t="s">
        <v>52</v>
      </c>
    </row>
    <row r="82" spans="1:14" ht="30" customHeight="1">
      <c r="A82" s="244" t="s">
        <v>1666</v>
      </c>
      <c r="B82" s="244" t="s">
        <v>1663</v>
      </c>
      <c r="C82" s="244" t="s">
        <v>1664</v>
      </c>
      <c r="D82" s="244" t="s">
        <v>82</v>
      </c>
      <c r="E82" s="252">
        <f>일위대가!F506</f>
        <v>0</v>
      </c>
      <c r="F82" s="252">
        <f>일위대가!H506</f>
        <v>0</v>
      </c>
      <c r="G82" s="252">
        <f>일위대가!J506</f>
        <v>0</v>
      </c>
      <c r="H82" s="252">
        <f t="shared" si="1"/>
        <v>0</v>
      </c>
      <c r="I82" s="244" t="s">
        <v>1665</v>
      </c>
      <c r="J82" s="244" t="s">
        <v>52</v>
      </c>
      <c r="K82" s="244" t="s">
        <v>52</v>
      </c>
      <c r="L82" s="244" t="s">
        <v>52</v>
      </c>
      <c r="M82" s="244" t="s">
        <v>1843</v>
      </c>
      <c r="N82" s="1" t="s">
        <v>52</v>
      </c>
    </row>
    <row r="83" spans="1:14" ht="30" customHeight="1">
      <c r="A83" s="244" t="s">
        <v>1671</v>
      </c>
      <c r="B83" s="244" t="s">
        <v>1663</v>
      </c>
      <c r="C83" s="244" t="s">
        <v>1669</v>
      </c>
      <c r="D83" s="244" t="s">
        <v>82</v>
      </c>
      <c r="E83" s="252">
        <f>일위대가!F512</f>
        <v>0</v>
      </c>
      <c r="F83" s="252">
        <f>일위대가!H512</f>
        <v>0</v>
      </c>
      <c r="G83" s="252">
        <f>일위대가!J512</f>
        <v>0</v>
      </c>
      <c r="H83" s="252">
        <f t="shared" si="1"/>
        <v>0</v>
      </c>
      <c r="I83" s="244" t="s">
        <v>1670</v>
      </c>
      <c r="J83" s="244" t="s">
        <v>52</v>
      </c>
      <c r="K83" s="244" t="s">
        <v>52</v>
      </c>
      <c r="L83" s="244" t="s">
        <v>52</v>
      </c>
      <c r="M83" s="244" t="s">
        <v>1843</v>
      </c>
      <c r="N83" s="1" t="s">
        <v>52</v>
      </c>
    </row>
    <row r="84" spans="1:14" ht="30" customHeight="1">
      <c r="A84" s="244" t="s">
        <v>1853</v>
      </c>
      <c r="B84" s="244" t="s">
        <v>1854</v>
      </c>
      <c r="C84" s="244" t="s">
        <v>1855</v>
      </c>
      <c r="D84" s="244" t="s">
        <v>82</v>
      </c>
      <c r="E84" s="252">
        <f>일위대가!F518</f>
        <v>0</v>
      </c>
      <c r="F84" s="252">
        <f>일위대가!H518</f>
        <v>0</v>
      </c>
      <c r="G84" s="252">
        <f>일위대가!J518</f>
        <v>0</v>
      </c>
      <c r="H84" s="252">
        <f t="shared" si="1"/>
        <v>0</v>
      </c>
      <c r="I84" s="244" t="s">
        <v>1856</v>
      </c>
      <c r="J84" s="244" t="s">
        <v>52</v>
      </c>
      <c r="K84" s="244" t="s">
        <v>52</v>
      </c>
      <c r="L84" s="244" t="s">
        <v>52</v>
      </c>
      <c r="M84" s="244" t="s">
        <v>1857</v>
      </c>
      <c r="N84" s="1" t="s">
        <v>52</v>
      </c>
    </row>
    <row r="85" spans="1:14" ht="30" customHeight="1">
      <c r="A85" s="244" t="s">
        <v>1862</v>
      </c>
      <c r="B85" s="244" t="s">
        <v>1854</v>
      </c>
      <c r="C85" s="244" t="s">
        <v>1863</v>
      </c>
      <c r="D85" s="244" t="s">
        <v>82</v>
      </c>
      <c r="E85" s="252">
        <f>일위대가!F523</f>
        <v>0</v>
      </c>
      <c r="F85" s="252">
        <f>일위대가!H523</f>
        <v>0</v>
      </c>
      <c r="G85" s="252">
        <f>일위대가!J523</f>
        <v>0</v>
      </c>
      <c r="H85" s="252">
        <f t="shared" si="1"/>
        <v>0</v>
      </c>
      <c r="I85" s="244" t="s">
        <v>1864</v>
      </c>
      <c r="J85" s="244" t="s">
        <v>52</v>
      </c>
      <c r="K85" s="244" t="s">
        <v>52</v>
      </c>
      <c r="L85" s="244" t="s">
        <v>52</v>
      </c>
      <c r="M85" s="244" t="s">
        <v>1857</v>
      </c>
      <c r="N85" s="1" t="s">
        <v>52</v>
      </c>
    </row>
    <row r="86" spans="1:14" ht="30" customHeight="1">
      <c r="A86" s="244" t="s">
        <v>1873</v>
      </c>
      <c r="B86" s="244" t="s">
        <v>1874</v>
      </c>
      <c r="C86" s="244" t="s">
        <v>1875</v>
      </c>
      <c r="D86" s="244" t="s">
        <v>1490</v>
      </c>
      <c r="E86" s="252">
        <f>일위대가!F531</f>
        <v>0</v>
      </c>
      <c r="F86" s="252">
        <f>일위대가!H531</f>
        <v>0</v>
      </c>
      <c r="G86" s="252">
        <f>일위대가!J531</f>
        <v>0</v>
      </c>
      <c r="H86" s="252">
        <f t="shared" si="1"/>
        <v>0</v>
      </c>
      <c r="I86" s="244" t="s">
        <v>1876</v>
      </c>
      <c r="J86" s="244" t="s">
        <v>52</v>
      </c>
      <c r="K86" s="244" t="s">
        <v>52</v>
      </c>
      <c r="L86" s="244" t="s">
        <v>52</v>
      </c>
      <c r="M86" s="244" t="s">
        <v>1877</v>
      </c>
      <c r="N86" s="1" t="s">
        <v>52</v>
      </c>
    </row>
    <row r="87" spans="1:14" ht="30" customHeight="1">
      <c r="A87" s="244" t="s">
        <v>1890</v>
      </c>
      <c r="B87" s="244" t="s">
        <v>1891</v>
      </c>
      <c r="C87" s="244" t="s">
        <v>1892</v>
      </c>
      <c r="D87" s="244" t="s">
        <v>82</v>
      </c>
      <c r="E87" s="252">
        <f>일위대가!F537</f>
        <v>0</v>
      </c>
      <c r="F87" s="252">
        <f>일위대가!H537</f>
        <v>0</v>
      </c>
      <c r="G87" s="252">
        <f>일위대가!J537</f>
        <v>0</v>
      </c>
      <c r="H87" s="252">
        <f t="shared" si="1"/>
        <v>0</v>
      </c>
      <c r="I87" s="244" t="s">
        <v>1893</v>
      </c>
      <c r="J87" s="244" t="s">
        <v>52</v>
      </c>
      <c r="K87" s="244" t="s">
        <v>52</v>
      </c>
      <c r="L87" s="244" t="s">
        <v>52</v>
      </c>
      <c r="M87" s="244" t="s">
        <v>1894</v>
      </c>
      <c r="N87" s="1" t="s">
        <v>52</v>
      </c>
    </row>
    <row r="88" spans="1:14" ht="30" customHeight="1">
      <c r="A88" s="244" t="s">
        <v>319</v>
      </c>
      <c r="B88" s="244" t="s">
        <v>316</v>
      </c>
      <c r="C88" s="244" t="s">
        <v>317</v>
      </c>
      <c r="D88" s="244" t="s">
        <v>82</v>
      </c>
      <c r="E88" s="252">
        <f>일위대가!F551</f>
        <v>0</v>
      </c>
      <c r="F88" s="252">
        <f>일위대가!H551</f>
        <v>0</v>
      </c>
      <c r="G88" s="252">
        <f>일위대가!J551</f>
        <v>0</v>
      </c>
      <c r="H88" s="252">
        <f t="shared" si="1"/>
        <v>0</v>
      </c>
      <c r="I88" s="244" t="s">
        <v>318</v>
      </c>
      <c r="J88" s="244" t="s">
        <v>52</v>
      </c>
      <c r="K88" s="244" t="s">
        <v>52</v>
      </c>
      <c r="L88" s="244" t="s">
        <v>52</v>
      </c>
      <c r="M88" s="244" t="s">
        <v>1894</v>
      </c>
      <c r="N88" s="1" t="s">
        <v>52</v>
      </c>
    </row>
    <row r="89" spans="1:14" ht="30" customHeight="1">
      <c r="A89" s="244" t="s">
        <v>468</v>
      </c>
      <c r="B89" s="244" t="s">
        <v>465</v>
      </c>
      <c r="C89" s="244" t="s">
        <v>466</v>
      </c>
      <c r="D89" s="244" t="s">
        <v>60</v>
      </c>
      <c r="E89" s="252">
        <f>일위대가!F559</f>
        <v>0</v>
      </c>
      <c r="F89" s="252">
        <f>일위대가!H559</f>
        <v>0</v>
      </c>
      <c r="G89" s="252">
        <f>일위대가!J559</f>
        <v>0</v>
      </c>
      <c r="H89" s="252">
        <f t="shared" si="1"/>
        <v>0</v>
      </c>
      <c r="I89" s="244" t="s">
        <v>467</v>
      </c>
      <c r="J89" s="244" t="s">
        <v>52</v>
      </c>
      <c r="K89" s="244" t="s">
        <v>52</v>
      </c>
      <c r="L89" s="244" t="s">
        <v>52</v>
      </c>
      <c r="M89" s="244" t="s">
        <v>1946</v>
      </c>
      <c r="N89" s="1" t="s">
        <v>52</v>
      </c>
    </row>
    <row r="90" spans="1:14" ht="30" customHeight="1">
      <c r="A90" s="244" t="s">
        <v>472</v>
      </c>
      <c r="B90" s="244" t="s">
        <v>465</v>
      </c>
      <c r="C90" s="244" t="s">
        <v>470</v>
      </c>
      <c r="D90" s="244" t="s">
        <v>60</v>
      </c>
      <c r="E90" s="252">
        <f>일위대가!F567</f>
        <v>0</v>
      </c>
      <c r="F90" s="252">
        <f>일위대가!H567</f>
        <v>0</v>
      </c>
      <c r="G90" s="252">
        <f>일위대가!J567</f>
        <v>0</v>
      </c>
      <c r="H90" s="252">
        <f t="shared" si="1"/>
        <v>0</v>
      </c>
      <c r="I90" s="244" t="s">
        <v>471</v>
      </c>
      <c r="J90" s="244" t="s">
        <v>52</v>
      </c>
      <c r="K90" s="244" t="s">
        <v>52</v>
      </c>
      <c r="L90" s="244" t="s">
        <v>52</v>
      </c>
      <c r="M90" s="244" t="s">
        <v>52</v>
      </c>
      <c r="N90" s="1" t="s">
        <v>52</v>
      </c>
    </row>
    <row r="91" spans="1:14" ht="30" customHeight="1">
      <c r="A91" s="244" t="s">
        <v>477</v>
      </c>
      <c r="B91" s="244" t="s">
        <v>474</v>
      </c>
      <c r="C91" s="244" t="s">
        <v>475</v>
      </c>
      <c r="D91" s="244" t="s">
        <v>76</v>
      </c>
      <c r="E91" s="252">
        <f>일위대가!F578</f>
        <v>0</v>
      </c>
      <c r="F91" s="252">
        <f>일위대가!H578</f>
        <v>0</v>
      </c>
      <c r="G91" s="252">
        <f>일위대가!J578</f>
        <v>0</v>
      </c>
      <c r="H91" s="252">
        <f t="shared" si="1"/>
        <v>0</v>
      </c>
      <c r="I91" s="244" t="s">
        <v>476</v>
      </c>
      <c r="J91" s="244" t="s">
        <v>52</v>
      </c>
      <c r="K91" s="244" t="s">
        <v>52</v>
      </c>
      <c r="L91" s="244" t="s">
        <v>52</v>
      </c>
      <c r="M91" s="244" t="s">
        <v>52</v>
      </c>
      <c r="N91" s="1" t="s">
        <v>52</v>
      </c>
    </row>
    <row r="92" spans="1:14" ht="30" customHeight="1">
      <c r="A92" s="244" t="s">
        <v>2000</v>
      </c>
      <c r="B92" s="244" t="s">
        <v>1980</v>
      </c>
      <c r="C92" s="244" t="s">
        <v>2001</v>
      </c>
      <c r="D92" s="244" t="s">
        <v>1490</v>
      </c>
      <c r="E92" s="252">
        <f>일위대가!F587</f>
        <v>0</v>
      </c>
      <c r="F92" s="252">
        <f>일위대가!H587</f>
        <v>0</v>
      </c>
      <c r="G92" s="252">
        <f>일위대가!J587</f>
        <v>0</v>
      </c>
      <c r="H92" s="252">
        <f t="shared" si="1"/>
        <v>0</v>
      </c>
      <c r="I92" s="244" t="s">
        <v>2002</v>
      </c>
      <c r="J92" s="244" t="s">
        <v>52</v>
      </c>
      <c r="K92" s="244" t="s">
        <v>52</v>
      </c>
      <c r="L92" s="244" t="s">
        <v>52</v>
      </c>
      <c r="M92" s="244" t="s">
        <v>2003</v>
      </c>
      <c r="N92" s="1" t="s">
        <v>52</v>
      </c>
    </row>
    <row r="93" spans="1:14" ht="30" customHeight="1">
      <c r="A93" s="244" t="s">
        <v>1983</v>
      </c>
      <c r="B93" s="244" t="s">
        <v>1980</v>
      </c>
      <c r="C93" s="244" t="s">
        <v>1981</v>
      </c>
      <c r="D93" s="244" t="s">
        <v>1490</v>
      </c>
      <c r="E93" s="252">
        <f>일위대가!F596</f>
        <v>0</v>
      </c>
      <c r="F93" s="252">
        <f>일위대가!H596</f>
        <v>0</v>
      </c>
      <c r="G93" s="252">
        <f>일위대가!J596</f>
        <v>0</v>
      </c>
      <c r="H93" s="252">
        <f t="shared" si="1"/>
        <v>0</v>
      </c>
      <c r="I93" s="244" t="s">
        <v>1982</v>
      </c>
      <c r="J93" s="244" t="s">
        <v>52</v>
      </c>
      <c r="K93" s="244" t="s">
        <v>52</v>
      </c>
      <c r="L93" s="244" t="s">
        <v>52</v>
      </c>
      <c r="M93" s="244" t="s">
        <v>2003</v>
      </c>
      <c r="N93" s="1" t="s">
        <v>52</v>
      </c>
    </row>
    <row r="94" spans="1:14" ht="30" customHeight="1">
      <c r="A94" s="244" t="s">
        <v>1987</v>
      </c>
      <c r="B94" s="244" t="s">
        <v>1980</v>
      </c>
      <c r="C94" s="244" t="s">
        <v>1985</v>
      </c>
      <c r="D94" s="244" t="s">
        <v>1490</v>
      </c>
      <c r="E94" s="252">
        <f>일위대가!F605</f>
        <v>0</v>
      </c>
      <c r="F94" s="252">
        <f>일위대가!H605</f>
        <v>0</v>
      </c>
      <c r="G94" s="252">
        <f>일위대가!J605</f>
        <v>0</v>
      </c>
      <c r="H94" s="252">
        <f t="shared" si="1"/>
        <v>0</v>
      </c>
      <c r="I94" s="244" t="s">
        <v>1986</v>
      </c>
      <c r="J94" s="244" t="s">
        <v>52</v>
      </c>
      <c r="K94" s="244" t="s">
        <v>52</v>
      </c>
      <c r="L94" s="244" t="s">
        <v>52</v>
      </c>
      <c r="M94" s="244" t="s">
        <v>2003</v>
      </c>
      <c r="N94" s="1" t="s">
        <v>52</v>
      </c>
    </row>
    <row r="95" spans="1:14" ht="30" customHeight="1">
      <c r="A95" s="244" t="s">
        <v>482</v>
      </c>
      <c r="B95" s="244" t="s">
        <v>479</v>
      </c>
      <c r="C95" s="244" t="s">
        <v>480</v>
      </c>
      <c r="D95" s="244" t="s">
        <v>76</v>
      </c>
      <c r="E95" s="252">
        <f>일위대가!F610</f>
        <v>0</v>
      </c>
      <c r="F95" s="252">
        <f>일위대가!H610</f>
        <v>0</v>
      </c>
      <c r="G95" s="252">
        <f>일위대가!J610</f>
        <v>0</v>
      </c>
      <c r="H95" s="252">
        <f t="shared" si="1"/>
        <v>0</v>
      </c>
      <c r="I95" s="244" t="s">
        <v>481</v>
      </c>
      <c r="J95" s="244" t="s">
        <v>52</v>
      </c>
      <c r="K95" s="244" t="s">
        <v>52</v>
      </c>
      <c r="L95" s="244" t="s">
        <v>52</v>
      </c>
      <c r="M95" s="244" t="s">
        <v>52</v>
      </c>
      <c r="N95" s="1" t="s">
        <v>52</v>
      </c>
    </row>
    <row r="96" spans="1:14" ht="30" customHeight="1">
      <c r="A96" s="244" t="s">
        <v>487</v>
      </c>
      <c r="B96" s="244" t="s">
        <v>484</v>
      </c>
      <c r="C96" s="244" t="s">
        <v>485</v>
      </c>
      <c r="D96" s="244" t="s">
        <v>76</v>
      </c>
      <c r="E96" s="252">
        <f>일위대가!F616</f>
        <v>0</v>
      </c>
      <c r="F96" s="252">
        <f>일위대가!H616</f>
        <v>0</v>
      </c>
      <c r="G96" s="252">
        <f>일위대가!J616</f>
        <v>0</v>
      </c>
      <c r="H96" s="252">
        <f t="shared" si="1"/>
        <v>0</v>
      </c>
      <c r="I96" s="244" t="s">
        <v>486</v>
      </c>
      <c r="J96" s="244" t="s">
        <v>52</v>
      </c>
      <c r="K96" s="244" t="s">
        <v>52</v>
      </c>
      <c r="L96" s="244" t="s">
        <v>52</v>
      </c>
      <c r="M96" s="244" t="s">
        <v>52</v>
      </c>
      <c r="N96" s="1" t="s">
        <v>52</v>
      </c>
    </row>
    <row r="97" spans="1:14" ht="30" customHeight="1">
      <c r="A97" s="244" t="s">
        <v>449</v>
      </c>
      <c r="B97" s="244" t="s">
        <v>735</v>
      </c>
      <c r="C97" s="244" t="s">
        <v>3588</v>
      </c>
      <c r="D97" s="244" t="s">
        <v>82</v>
      </c>
      <c r="E97" s="252">
        <f>일위대가!F622</f>
        <v>0</v>
      </c>
      <c r="F97" s="252">
        <f>일위대가!H622</f>
        <v>0</v>
      </c>
      <c r="G97" s="252">
        <f>일위대가!J622</f>
        <v>0</v>
      </c>
      <c r="H97" s="252">
        <f t="shared" ref="H97" si="3">E97+F97+G97</f>
        <v>0</v>
      </c>
      <c r="I97" s="244" t="s">
        <v>448</v>
      </c>
      <c r="J97" s="244" t="s">
        <v>52</v>
      </c>
      <c r="K97" s="244" t="s">
        <v>52</v>
      </c>
      <c r="L97" s="244" t="s">
        <v>52</v>
      </c>
      <c r="M97" s="244" t="s">
        <v>3592</v>
      </c>
      <c r="N97" s="1" t="s">
        <v>52</v>
      </c>
    </row>
    <row r="98" spans="1:14" ht="30" customHeight="1">
      <c r="A98" s="244" t="s">
        <v>453</v>
      </c>
      <c r="B98" s="244" t="s">
        <v>450</v>
      </c>
      <c r="C98" s="244" t="s">
        <v>451</v>
      </c>
      <c r="D98" s="244" t="s">
        <v>82</v>
      </c>
      <c r="E98" s="252">
        <f>일위대가!F626</f>
        <v>0</v>
      </c>
      <c r="F98" s="252">
        <f>일위대가!H626</f>
        <v>0</v>
      </c>
      <c r="G98" s="252">
        <f>일위대가!J626</f>
        <v>0</v>
      </c>
      <c r="H98" s="252">
        <f t="shared" si="1"/>
        <v>0</v>
      </c>
      <c r="I98" s="244" t="s">
        <v>452</v>
      </c>
      <c r="J98" s="244" t="s">
        <v>52</v>
      </c>
      <c r="K98" s="244" t="s">
        <v>52</v>
      </c>
      <c r="L98" s="244" t="s">
        <v>52</v>
      </c>
      <c r="M98" s="244" t="s">
        <v>52</v>
      </c>
      <c r="N98" s="1" t="s">
        <v>52</v>
      </c>
    </row>
    <row r="99" spans="1:14" ht="30" customHeight="1">
      <c r="A99" s="244" t="s">
        <v>458</v>
      </c>
      <c r="B99" s="244" t="s">
        <v>455</v>
      </c>
      <c r="C99" s="244" t="s">
        <v>456</v>
      </c>
      <c r="D99" s="244" t="s">
        <v>76</v>
      </c>
      <c r="E99" s="252">
        <f>일위대가!F630</f>
        <v>0</v>
      </c>
      <c r="F99" s="252">
        <f>일위대가!H630</f>
        <v>0</v>
      </c>
      <c r="G99" s="252">
        <f>일위대가!J630</f>
        <v>0</v>
      </c>
      <c r="H99" s="252">
        <f t="shared" si="1"/>
        <v>0</v>
      </c>
      <c r="I99" s="244" t="s">
        <v>457</v>
      </c>
      <c r="J99" s="244" t="s">
        <v>52</v>
      </c>
      <c r="K99" s="244" t="s">
        <v>52</v>
      </c>
      <c r="L99" s="244" t="s">
        <v>52</v>
      </c>
      <c r="M99" s="244" t="s">
        <v>52</v>
      </c>
      <c r="N99" s="1" t="s">
        <v>52</v>
      </c>
    </row>
    <row r="100" spans="1:14" ht="30" customHeight="1">
      <c r="A100" s="244" t="s">
        <v>463</v>
      </c>
      <c r="B100" s="244" t="s">
        <v>460</v>
      </c>
      <c r="C100" s="244" t="s">
        <v>461</v>
      </c>
      <c r="D100" s="244" t="s">
        <v>76</v>
      </c>
      <c r="E100" s="252">
        <f>일위대가!F635</f>
        <v>0</v>
      </c>
      <c r="F100" s="252">
        <f>일위대가!H635</f>
        <v>0</v>
      </c>
      <c r="G100" s="252">
        <f>일위대가!J635</f>
        <v>0</v>
      </c>
      <c r="H100" s="252">
        <f t="shared" si="1"/>
        <v>0</v>
      </c>
      <c r="I100" s="244" t="s">
        <v>462</v>
      </c>
      <c r="J100" s="244" t="s">
        <v>52</v>
      </c>
      <c r="K100" s="244" t="s">
        <v>52</v>
      </c>
      <c r="L100" s="244" t="s">
        <v>52</v>
      </c>
      <c r="M100" s="244" t="s">
        <v>52</v>
      </c>
      <c r="N100" s="1" t="s">
        <v>52</v>
      </c>
    </row>
    <row r="101" spans="1:14" ht="30" customHeight="1">
      <c r="A101" s="244" t="s">
        <v>507</v>
      </c>
      <c r="B101" s="244" t="s">
        <v>504</v>
      </c>
      <c r="C101" s="244" t="s">
        <v>505</v>
      </c>
      <c r="D101" s="244" t="s">
        <v>356</v>
      </c>
      <c r="E101" s="252">
        <f>일위대가!F642</f>
        <v>0</v>
      </c>
      <c r="F101" s="252">
        <f>일위대가!H642</f>
        <v>0</v>
      </c>
      <c r="G101" s="252">
        <f>일위대가!J642</f>
        <v>0</v>
      </c>
      <c r="H101" s="252">
        <f t="shared" si="1"/>
        <v>0</v>
      </c>
      <c r="I101" s="244" t="s">
        <v>506</v>
      </c>
      <c r="J101" s="244" t="s">
        <v>52</v>
      </c>
      <c r="K101" s="244" t="s">
        <v>52</v>
      </c>
      <c r="L101" s="244" t="s">
        <v>52</v>
      </c>
      <c r="M101" s="244" t="s">
        <v>52</v>
      </c>
      <c r="N101" s="1" t="s">
        <v>52</v>
      </c>
    </row>
    <row r="102" spans="1:14" ht="30" customHeight="1">
      <c r="A102" s="244" t="s">
        <v>2050</v>
      </c>
      <c r="B102" s="244" t="s">
        <v>2047</v>
      </c>
      <c r="C102" s="244" t="s">
        <v>2048</v>
      </c>
      <c r="D102" s="244" t="s">
        <v>82</v>
      </c>
      <c r="E102" s="252">
        <f>일위대가!F648</f>
        <v>0</v>
      </c>
      <c r="F102" s="252">
        <f>일위대가!H648</f>
        <v>0</v>
      </c>
      <c r="G102" s="252">
        <f>일위대가!J648</f>
        <v>0</v>
      </c>
      <c r="H102" s="252">
        <f t="shared" si="1"/>
        <v>0</v>
      </c>
      <c r="I102" s="244" t="s">
        <v>2049</v>
      </c>
      <c r="J102" s="244" t="s">
        <v>52</v>
      </c>
      <c r="K102" s="244" t="s">
        <v>52</v>
      </c>
      <c r="L102" s="244" t="s">
        <v>52</v>
      </c>
      <c r="M102" s="244" t="s">
        <v>52</v>
      </c>
      <c r="N102" s="1" t="s">
        <v>52</v>
      </c>
    </row>
    <row r="103" spans="1:14" ht="30" customHeight="1">
      <c r="A103" s="244" t="s">
        <v>2067</v>
      </c>
      <c r="B103" s="244" t="s">
        <v>208</v>
      </c>
      <c r="C103" s="244" t="s">
        <v>2053</v>
      </c>
      <c r="D103" s="244" t="s">
        <v>76</v>
      </c>
      <c r="E103" s="252">
        <f>일위대가!F654</f>
        <v>0</v>
      </c>
      <c r="F103" s="252">
        <f>일위대가!H654</f>
        <v>0</v>
      </c>
      <c r="G103" s="252">
        <f>일위대가!J654</f>
        <v>0</v>
      </c>
      <c r="H103" s="252">
        <f t="shared" si="1"/>
        <v>0</v>
      </c>
      <c r="I103" s="244" t="s">
        <v>2066</v>
      </c>
      <c r="J103" s="244" t="s">
        <v>52</v>
      </c>
      <c r="K103" s="244" t="s">
        <v>52</v>
      </c>
      <c r="L103" s="244" t="s">
        <v>52</v>
      </c>
      <c r="M103" s="244" t="s">
        <v>52</v>
      </c>
      <c r="N103" s="1" t="s">
        <v>52</v>
      </c>
    </row>
    <row r="104" spans="1:14" ht="30" customHeight="1">
      <c r="A104" s="244" t="s">
        <v>211</v>
      </c>
      <c r="B104" s="244" t="s">
        <v>208</v>
      </c>
      <c r="C104" s="244" t="s">
        <v>209</v>
      </c>
      <c r="D104" s="244" t="s">
        <v>76</v>
      </c>
      <c r="E104" s="252">
        <f>일위대가!F661</f>
        <v>0</v>
      </c>
      <c r="F104" s="252">
        <f>일위대가!H661</f>
        <v>0</v>
      </c>
      <c r="G104" s="252">
        <f>일위대가!J661</f>
        <v>0</v>
      </c>
      <c r="H104" s="252">
        <f t="shared" si="1"/>
        <v>0</v>
      </c>
      <c r="I104" s="244" t="s">
        <v>210</v>
      </c>
      <c r="J104" s="244" t="s">
        <v>52</v>
      </c>
      <c r="K104" s="244" t="s">
        <v>52</v>
      </c>
      <c r="L104" s="244" t="s">
        <v>52</v>
      </c>
      <c r="M104" s="244" t="s">
        <v>52</v>
      </c>
      <c r="N104" s="1" t="s">
        <v>52</v>
      </c>
    </row>
    <row r="105" spans="1:14" ht="30" customHeight="1">
      <c r="A105" s="244" t="s">
        <v>2071</v>
      </c>
      <c r="B105" s="244" t="s">
        <v>208</v>
      </c>
      <c r="C105" s="244" t="s">
        <v>2069</v>
      </c>
      <c r="D105" s="244" t="s">
        <v>76</v>
      </c>
      <c r="E105" s="252">
        <f>일위대가!F667</f>
        <v>0</v>
      </c>
      <c r="F105" s="252">
        <f>일위대가!H667</f>
        <v>0</v>
      </c>
      <c r="G105" s="252">
        <f>일위대가!J667</f>
        <v>0</v>
      </c>
      <c r="H105" s="252">
        <f t="shared" si="1"/>
        <v>0</v>
      </c>
      <c r="I105" s="244" t="s">
        <v>2070</v>
      </c>
      <c r="J105" s="244" t="s">
        <v>52</v>
      </c>
      <c r="K105" s="244" t="s">
        <v>52</v>
      </c>
      <c r="L105" s="244" t="s">
        <v>52</v>
      </c>
      <c r="M105" s="244" t="s">
        <v>52</v>
      </c>
      <c r="N105" s="1" t="s">
        <v>52</v>
      </c>
    </row>
    <row r="106" spans="1:14" ht="30" customHeight="1">
      <c r="A106" s="244" t="s">
        <v>217</v>
      </c>
      <c r="B106" s="244" t="s">
        <v>208</v>
      </c>
      <c r="C106" s="244" t="s">
        <v>215</v>
      </c>
      <c r="D106" s="244" t="s">
        <v>76</v>
      </c>
      <c r="E106" s="252">
        <f>일위대가!F674</f>
        <v>0</v>
      </c>
      <c r="F106" s="252">
        <f>일위대가!H674</f>
        <v>0</v>
      </c>
      <c r="G106" s="252">
        <f>일위대가!J674</f>
        <v>0</v>
      </c>
      <c r="H106" s="252">
        <f t="shared" si="1"/>
        <v>0</v>
      </c>
      <c r="I106" s="244" t="s">
        <v>216</v>
      </c>
      <c r="J106" s="244" t="s">
        <v>52</v>
      </c>
      <c r="K106" s="244" t="s">
        <v>52</v>
      </c>
      <c r="L106" s="244" t="s">
        <v>52</v>
      </c>
      <c r="M106" s="244" t="s">
        <v>52</v>
      </c>
      <c r="N106" s="1" t="s">
        <v>52</v>
      </c>
    </row>
    <row r="107" spans="1:14" ht="30" customHeight="1">
      <c r="A107" s="244" t="s">
        <v>214</v>
      </c>
      <c r="B107" s="244" t="s">
        <v>208</v>
      </c>
      <c r="C107" s="244" t="s">
        <v>212</v>
      </c>
      <c r="D107" s="244" t="s">
        <v>76</v>
      </c>
      <c r="E107" s="252">
        <f>일위대가!F681</f>
        <v>0</v>
      </c>
      <c r="F107" s="252">
        <f>일위대가!H681</f>
        <v>0</v>
      </c>
      <c r="G107" s="252">
        <f>일위대가!J681</f>
        <v>0</v>
      </c>
      <c r="H107" s="252">
        <f t="shared" si="1"/>
        <v>0</v>
      </c>
      <c r="I107" s="244" t="s">
        <v>213</v>
      </c>
      <c r="J107" s="244" t="s">
        <v>52</v>
      </c>
      <c r="K107" s="244" t="s">
        <v>52</v>
      </c>
      <c r="L107" s="244" t="s">
        <v>52</v>
      </c>
      <c r="M107" s="244" t="s">
        <v>52</v>
      </c>
      <c r="N107" s="1" t="s">
        <v>52</v>
      </c>
    </row>
    <row r="108" spans="1:14" ht="30" customHeight="1">
      <c r="A108" s="244" t="s">
        <v>220</v>
      </c>
      <c r="B108" s="244" t="s">
        <v>208</v>
      </c>
      <c r="C108" s="244" t="s">
        <v>218</v>
      </c>
      <c r="D108" s="244" t="s">
        <v>76</v>
      </c>
      <c r="E108" s="252">
        <f>일위대가!F688</f>
        <v>0</v>
      </c>
      <c r="F108" s="252">
        <f>일위대가!H688</f>
        <v>0</v>
      </c>
      <c r="G108" s="252">
        <f>일위대가!J688</f>
        <v>0</v>
      </c>
      <c r="H108" s="252">
        <f t="shared" si="1"/>
        <v>0</v>
      </c>
      <c r="I108" s="244" t="s">
        <v>219</v>
      </c>
      <c r="J108" s="244" t="s">
        <v>52</v>
      </c>
      <c r="K108" s="244" t="s">
        <v>52</v>
      </c>
      <c r="L108" s="244" t="s">
        <v>52</v>
      </c>
      <c r="M108" s="244" t="s">
        <v>52</v>
      </c>
      <c r="N108" s="1" t="s">
        <v>52</v>
      </c>
    </row>
    <row r="109" spans="1:14" ht="30" customHeight="1">
      <c r="A109" s="244" t="s">
        <v>2130</v>
      </c>
      <c r="B109" s="244" t="s">
        <v>2052</v>
      </c>
      <c r="C109" s="244" t="s">
        <v>2131</v>
      </c>
      <c r="D109" s="244" t="s">
        <v>76</v>
      </c>
      <c r="E109" s="252">
        <f>일위대가!F694</f>
        <v>0</v>
      </c>
      <c r="F109" s="252">
        <f>일위대가!H694</f>
        <v>0</v>
      </c>
      <c r="G109" s="252">
        <f>일위대가!J694</f>
        <v>0</v>
      </c>
      <c r="H109" s="252">
        <f t="shared" si="1"/>
        <v>0</v>
      </c>
      <c r="I109" s="244" t="s">
        <v>2132</v>
      </c>
      <c r="J109" s="244" t="s">
        <v>52</v>
      </c>
      <c r="K109" s="244" t="s">
        <v>52</v>
      </c>
      <c r="L109" s="244" t="s">
        <v>52</v>
      </c>
      <c r="M109" s="244" t="s">
        <v>52</v>
      </c>
      <c r="N109" s="1" t="s">
        <v>52</v>
      </c>
    </row>
    <row r="110" spans="1:14" ht="30" customHeight="1">
      <c r="A110" s="244" t="s">
        <v>2140</v>
      </c>
      <c r="B110" s="244" t="s">
        <v>2052</v>
      </c>
      <c r="C110" s="244" t="s">
        <v>2141</v>
      </c>
      <c r="D110" s="244" t="s">
        <v>76</v>
      </c>
      <c r="E110" s="252">
        <f>일위대가!F700</f>
        <v>0</v>
      </c>
      <c r="F110" s="252">
        <f>일위대가!H700</f>
        <v>0</v>
      </c>
      <c r="G110" s="252">
        <f>일위대가!J700</f>
        <v>0</v>
      </c>
      <c r="H110" s="252">
        <f t="shared" si="1"/>
        <v>0</v>
      </c>
      <c r="I110" s="244" t="s">
        <v>2142</v>
      </c>
      <c r="J110" s="244" t="s">
        <v>52</v>
      </c>
      <c r="K110" s="244" t="s">
        <v>52</v>
      </c>
      <c r="L110" s="244" t="s">
        <v>52</v>
      </c>
      <c r="M110" s="244" t="s">
        <v>52</v>
      </c>
      <c r="N110" s="1" t="s">
        <v>52</v>
      </c>
    </row>
    <row r="111" spans="1:14" ht="30" customHeight="1">
      <c r="A111" s="244" t="s">
        <v>2055</v>
      </c>
      <c r="B111" s="244" t="s">
        <v>2052</v>
      </c>
      <c r="C111" s="244" t="s">
        <v>2053</v>
      </c>
      <c r="D111" s="244" t="s">
        <v>76</v>
      </c>
      <c r="E111" s="252">
        <f>일위대가!F706</f>
        <v>0</v>
      </c>
      <c r="F111" s="252">
        <f>일위대가!H706</f>
        <v>0</v>
      </c>
      <c r="G111" s="252">
        <f>일위대가!J706</f>
        <v>0</v>
      </c>
      <c r="H111" s="252">
        <f t="shared" si="1"/>
        <v>0</v>
      </c>
      <c r="I111" s="244" t="s">
        <v>2054</v>
      </c>
      <c r="J111" s="244" t="s">
        <v>52</v>
      </c>
      <c r="K111" s="244" t="s">
        <v>52</v>
      </c>
      <c r="L111" s="244" t="s">
        <v>52</v>
      </c>
      <c r="M111" s="244" t="s">
        <v>52</v>
      </c>
      <c r="N111" s="1" t="s">
        <v>52</v>
      </c>
    </row>
    <row r="112" spans="1:14" ht="30" customHeight="1">
      <c r="A112" s="244" t="s">
        <v>185</v>
      </c>
      <c r="B112" s="244" t="s">
        <v>182</v>
      </c>
      <c r="C112" s="244" t="s">
        <v>183</v>
      </c>
      <c r="D112" s="244" t="s">
        <v>76</v>
      </c>
      <c r="E112" s="252">
        <f>일위대가!F713</f>
        <v>0</v>
      </c>
      <c r="F112" s="252">
        <f>일위대가!H713</f>
        <v>0</v>
      </c>
      <c r="G112" s="252">
        <f>일위대가!J713</f>
        <v>0</v>
      </c>
      <c r="H112" s="252">
        <f t="shared" si="1"/>
        <v>0</v>
      </c>
      <c r="I112" s="244" t="s">
        <v>184</v>
      </c>
      <c r="J112" s="244" t="s">
        <v>52</v>
      </c>
      <c r="K112" s="244" t="s">
        <v>52</v>
      </c>
      <c r="L112" s="244" t="s">
        <v>52</v>
      </c>
      <c r="M112" s="244" t="s">
        <v>52</v>
      </c>
      <c r="N112" s="1" t="s">
        <v>52</v>
      </c>
    </row>
    <row r="113" spans="1:14" ht="30" customHeight="1">
      <c r="A113" s="244" t="s">
        <v>190</v>
      </c>
      <c r="B113" s="244" t="s">
        <v>187</v>
      </c>
      <c r="C113" s="244" t="s">
        <v>188</v>
      </c>
      <c r="D113" s="244" t="s">
        <v>76</v>
      </c>
      <c r="E113" s="252">
        <f>일위대가!F720</f>
        <v>0</v>
      </c>
      <c r="F113" s="252">
        <f>일위대가!H720</f>
        <v>0</v>
      </c>
      <c r="G113" s="252">
        <f>일위대가!J720</f>
        <v>0</v>
      </c>
      <c r="H113" s="252">
        <f t="shared" si="1"/>
        <v>0</v>
      </c>
      <c r="I113" s="244" t="s">
        <v>189</v>
      </c>
      <c r="J113" s="244" t="s">
        <v>52</v>
      </c>
      <c r="K113" s="244" t="s">
        <v>52</v>
      </c>
      <c r="L113" s="244" t="s">
        <v>52</v>
      </c>
      <c r="M113" s="244" t="s">
        <v>52</v>
      </c>
      <c r="N113" s="1" t="s">
        <v>52</v>
      </c>
    </row>
    <row r="114" spans="1:14" ht="30" customHeight="1">
      <c r="A114" s="244" t="s">
        <v>207</v>
      </c>
      <c r="B114" s="244" t="s">
        <v>204</v>
      </c>
      <c r="C114" s="244" t="s">
        <v>205</v>
      </c>
      <c r="D114" s="244" t="s">
        <v>76</v>
      </c>
      <c r="E114" s="252">
        <f>일위대가!F727</f>
        <v>0</v>
      </c>
      <c r="F114" s="252">
        <f>일위대가!H727</f>
        <v>0</v>
      </c>
      <c r="G114" s="252">
        <f>일위대가!J727</f>
        <v>0</v>
      </c>
      <c r="H114" s="252">
        <f t="shared" si="1"/>
        <v>0</v>
      </c>
      <c r="I114" s="244" t="s">
        <v>206</v>
      </c>
      <c r="J114" s="244" t="s">
        <v>52</v>
      </c>
      <c r="K114" s="244" t="s">
        <v>52</v>
      </c>
      <c r="L114" s="244" t="s">
        <v>52</v>
      </c>
      <c r="M114" s="244" t="s">
        <v>52</v>
      </c>
      <c r="N114" s="1" t="s">
        <v>52</v>
      </c>
    </row>
    <row r="115" spans="1:14" ht="30" customHeight="1">
      <c r="A115" s="244" t="s">
        <v>2034</v>
      </c>
      <c r="B115" s="244" t="s">
        <v>2031</v>
      </c>
      <c r="C115" s="244" t="s">
        <v>2032</v>
      </c>
      <c r="D115" s="244" t="s">
        <v>76</v>
      </c>
      <c r="E115" s="252">
        <f>일위대가!F734</f>
        <v>0</v>
      </c>
      <c r="F115" s="252">
        <f>일위대가!H734</f>
        <v>0</v>
      </c>
      <c r="G115" s="252">
        <f>일위대가!J734</f>
        <v>0</v>
      </c>
      <c r="H115" s="252">
        <f t="shared" si="1"/>
        <v>0</v>
      </c>
      <c r="I115" s="244" t="s">
        <v>2033</v>
      </c>
      <c r="J115" s="244" t="s">
        <v>52</v>
      </c>
      <c r="K115" s="244" t="s">
        <v>52</v>
      </c>
      <c r="L115" s="244" t="s">
        <v>52</v>
      </c>
      <c r="M115" s="244" t="s">
        <v>52</v>
      </c>
      <c r="N115" s="1" t="s">
        <v>52</v>
      </c>
    </row>
    <row r="116" spans="1:14" ht="30" customHeight="1">
      <c r="A116" s="244" t="s">
        <v>2060</v>
      </c>
      <c r="B116" s="244" t="s">
        <v>2042</v>
      </c>
      <c r="C116" s="244" t="s">
        <v>2058</v>
      </c>
      <c r="D116" s="244" t="s">
        <v>82</v>
      </c>
      <c r="E116" s="252">
        <f>일위대가!F740</f>
        <v>0</v>
      </c>
      <c r="F116" s="252">
        <f>일위대가!H740</f>
        <v>0</v>
      </c>
      <c r="G116" s="252">
        <f>일위대가!J740</f>
        <v>0</v>
      </c>
      <c r="H116" s="252">
        <f t="shared" si="1"/>
        <v>0</v>
      </c>
      <c r="I116" s="244" t="s">
        <v>2059</v>
      </c>
      <c r="J116" s="244" t="s">
        <v>52</v>
      </c>
      <c r="K116" s="244" t="s">
        <v>52</v>
      </c>
      <c r="L116" s="244" t="s">
        <v>52</v>
      </c>
      <c r="M116" s="244" t="s">
        <v>52</v>
      </c>
      <c r="N116" s="1" t="s">
        <v>52</v>
      </c>
    </row>
    <row r="117" spans="1:14" ht="30" customHeight="1">
      <c r="A117" s="244" t="s">
        <v>2199</v>
      </c>
      <c r="B117" s="244" t="s">
        <v>2042</v>
      </c>
      <c r="C117" s="244" t="s">
        <v>2200</v>
      </c>
      <c r="D117" s="244" t="s">
        <v>82</v>
      </c>
      <c r="E117" s="252">
        <f>일위대가!F746</f>
        <v>0</v>
      </c>
      <c r="F117" s="252">
        <f>일위대가!H746</f>
        <v>0</v>
      </c>
      <c r="G117" s="252">
        <f>일위대가!J746</f>
        <v>0</v>
      </c>
      <c r="H117" s="252">
        <f t="shared" si="1"/>
        <v>0</v>
      </c>
      <c r="I117" s="244" t="s">
        <v>2201</v>
      </c>
      <c r="J117" s="244" t="s">
        <v>52</v>
      </c>
      <c r="K117" s="244" t="s">
        <v>52</v>
      </c>
      <c r="L117" s="244" t="s">
        <v>52</v>
      </c>
      <c r="M117" s="244" t="s">
        <v>52</v>
      </c>
      <c r="N117" s="1" t="s">
        <v>52</v>
      </c>
    </row>
    <row r="118" spans="1:14" ht="30" customHeight="1">
      <c r="A118" s="244" t="s">
        <v>2045</v>
      </c>
      <c r="B118" s="244" t="s">
        <v>2042</v>
      </c>
      <c r="C118" s="244" t="s">
        <v>2043</v>
      </c>
      <c r="D118" s="244" t="s">
        <v>82</v>
      </c>
      <c r="E118" s="252">
        <f>일위대가!F752</f>
        <v>0</v>
      </c>
      <c r="F118" s="252">
        <f>일위대가!H752</f>
        <v>0</v>
      </c>
      <c r="G118" s="252">
        <f>일위대가!J752</f>
        <v>0</v>
      </c>
      <c r="H118" s="252">
        <f t="shared" si="1"/>
        <v>0</v>
      </c>
      <c r="I118" s="244" t="s">
        <v>2044</v>
      </c>
      <c r="J118" s="244" t="s">
        <v>52</v>
      </c>
      <c r="K118" s="244" t="s">
        <v>52</v>
      </c>
      <c r="L118" s="244" t="s">
        <v>52</v>
      </c>
      <c r="M118" s="244" t="s">
        <v>52</v>
      </c>
      <c r="N118" s="1" t="s">
        <v>52</v>
      </c>
    </row>
    <row r="119" spans="1:14" ht="30" customHeight="1">
      <c r="A119" s="244" t="s">
        <v>2216</v>
      </c>
      <c r="B119" s="244" t="s">
        <v>2217</v>
      </c>
      <c r="C119" s="244" t="s">
        <v>52</v>
      </c>
      <c r="D119" s="244" t="s">
        <v>82</v>
      </c>
      <c r="E119" s="252">
        <f>일위대가!F758</f>
        <v>0</v>
      </c>
      <c r="F119" s="252">
        <f>일위대가!H758</f>
        <v>0</v>
      </c>
      <c r="G119" s="252">
        <f>일위대가!J758</f>
        <v>0</v>
      </c>
      <c r="H119" s="252">
        <f t="shared" si="1"/>
        <v>0</v>
      </c>
      <c r="I119" s="244" t="s">
        <v>2218</v>
      </c>
      <c r="J119" s="244" t="s">
        <v>52</v>
      </c>
      <c r="K119" s="244" t="s">
        <v>52</v>
      </c>
      <c r="L119" s="244" t="s">
        <v>52</v>
      </c>
      <c r="M119" s="244" t="s">
        <v>2219</v>
      </c>
      <c r="N119" s="1" t="s">
        <v>52</v>
      </c>
    </row>
    <row r="120" spans="1:14" ht="30" customHeight="1">
      <c r="A120" s="244" t="s">
        <v>2224</v>
      </c>
      <c r="B120" s="244" t="s">
        <v>2225</v>
      </c>
      <c r="C120" s="244" t="s">
        <v>2226</v>
      </c>
      <c r="D120" s="244" t="s">
        <v>82</v>
      </c>
      <c r="E120" s="252">
        <f>일위대가!F770</f>
        <v>0</v>
      </c>
      <c r="F120" s="252">
        <f>일위대가!H770</f>
        <v>0</v>
      </c>
      <c r="G120" s="252">
        <f>일위대가!J770</f>
        <v>0</v>
      </c>
      <c r="H120" s="252">
        <f t="shared" si="1"/>
        <v>0</v>
      </c>
      <c r="I120" s="244" t="s">
        <v>2227</v>
      </c>
      <c r="J120" s="244" t="s">
        <v>52</v>
      </c>
      <c r="K120" s="244" t="s">
        <v>52</v>
      </c>
      <c r="L120" s="244" t="s">
        <v>52</v>
      </c>
      <c r="M120" s="244" t="s">
        <v>2219</v>
      </c>
      <c r="N120" s="1" t="s">
        <v>52</v>
      </c>
    </row>
    <row r="121" spans="1:14" ht="30" customHeight="1">
      <c r="A121" s="244" t="s">
        <v>342</v>
      </c>
      <c r="B121" s="244" t="s">
        <v>339</v>
      </c>
      <c r="C121" s="244" t="s">
        <v>340</v>
      </c>
      <c r="D121" s="244" t="s">
        <v>82</v>
      </c>
      <c r="E121" s="252">
        <f>일위대가!F775</f>
        <v>0</v>
      </c>
      <c r="F121" s="252">
        <f>일위대가!H775</f>
        <v>0</v>
      </c>
      <c r="G121" s="252">
        <f>일위대가!J775</f>
        <v>0</v>
      </c>
      <c r="H121" s="252">
        <f t="shared" si="1"/>
        <v>0</v>
      </c>
      <c r="I121" s="244" t="s">
        <v>341</v>
      </c>
      <c r="J121" s="244" t="s">
        <v>52</v>
      </c>
      <c r="K121" s="244" t="s">
        <v>52</v>
      </c>
      <c r="L121" s="244" t="s">
        <v>52</v>
      </c>
      <c r="M121" s="244" t="s">
        <v>52</v>
      </c>
      <c r="N121" s="1" t="s">
        <v>52</v>
      </c>
    </row>
    <row r="122" spans="1:14" ht="30" customHeight="1">
      <c r="A122" s="244" t="s">
        <v>347</v>
      </c>
      <c r="B122" s="244" t="s">
        <v>344</v>
      </c>
      <c r="C122" s="244" t="s">
        <v>345</v>
      </c>
      <c r="D122" s="244" t="s">
        <v>82</v>
      </c>
      <c r="E122" s="252">
        <f>일위대가!F780</f>
        <v>0</v>
      </c>
      <c r="F122" s="252">
        <f>일위대가!H780</f>
        <v>0</v>
      </c>
      <c r="G122" s="252">
        <f>일위대가!J780</f>
        <v>0</v>
      </c>
      <c r="H122" s="252">
        <f t="shared" si="1"/>
        <v>0</v>
      </c>
      <c r="I122" s="244" t="s">
        <v>346</v>
      </c>
      <c r="J122" s="244" t="s">
        <v>52</v>
      </c>
      <c r="K122" s="244" t="s">
        <v>52</v>
      </c>
      <c r="L122" s="244" t="s">
        <v>52</v>
      </c>
      <c r="M122" s="244" t="s">
        <v>52</v>
      </c>
      <c r="N122" s="1" t="s">
        <v>52</v>
      </c>
    </row>
    <row r="123" spans="1:14" ht="30" customHeight="1">
      <c r="A123" s="244" t="s">
        <v>352</v>
      </c>
      <c r="B123" s="244" t="s">
        <v>349</v>
      </c>
      <c r="C123" s="244" t="s">
        <v>350</v>
      </c>
      <c r="D123" s="244" t="s">
        <v>82</v>
      </c>
      <c r="E123" s="252">
        <f>일위대가!F785</f>
        <v>0</v>
      </c>
      <c r="F123" s="252">
        <f>일위대가!H785</f>
        <v>0</v>
      </c>
      <c r="G123" s="252">
        <f>일위대가!J785</f>
        <v>0</v>
      </c>
      <c r="H123" s="252">
        <f t="shared" si="1"/>
        <v>0</v>
      </c>
      <c r="I123" s="244" t="s">
        <v>351</v>
      </c>
      <c r="J123" s="244" t="s">
        <v>52</v>
      </c>
      <c r="K123" s="244" t="s">
        <v>52</v>
      </c>
      <c r="L123" s="244" t="s">
        <v>52</v>
      </c>
      <c r="M123" s="244" t="s">
        <v>52</v>
      </c>
      <c r="N123" s="1" t="s">
        <v>52</v>
      </c>
    </row>
    <row r="124" spans="1:14" ht="30" customHeight="1">
      <c r="A124" s="244" t="s">
        <v>358</v>
      </c>
      <c r="B124" s="244" t="s">
        <v>354</v>
      </c>
      <c r="C124" s="244" t="s">
        <v>355</v>
      </c>
      <c r="D124" s="244" t="s">
        <v>356</v>
      </c>
      <c r="E124" s="252">
        <f>일위대가!F793</f>
        <v>0</v>
      </c>
      <c r="F124" s="252">
        <f>일위대가!H793</f>
        <v>0</v>
      </c>
      <c r="G124" s="252">
        <f>일위대가!J793</f>
        <v>0</v>
      </c>
      <c r="H124" s="252">
        <f t="shared" si="1"/>
        <v>0</v>
      </c>
      <c r="I124" s="244" t="s">
        <v>357</v>
      </c>
      <c r="J124" s="244" t="s">
        <v>52</v>
      </c>
      <c r="K124" s="244" t="s">
        <v>52</v>
      </c>
      <c r="L124" s="244" t="s">
        <v>52</v>
      </c>
      <c r="M124" s="244" t="s">
        <v>52</v>
      </c>
      <c r="N124" s="1" t="s">
        <v>52</v>
      </c>
    </row>
    <row r="125" spans="1:14" ht="30" customHeight="1">
      <c r="A125" s="244" t="s">
        <v>363</v>
      </c>
      <c r="B125" s="244" t="s">
        <v>360</v>
      </c>
      <c r="C125" s="244" t="s">
        <v>361</v>
      </c>
      <c r="D125" s="244" t="s">
        <v>82</v>
      </c>
      <c r="E125" s="252">
        <f>일위대가!F799</f>
        <v>0</v>
      </c>
      <c r="F125" s="252">
        <f>일위대가!H799</f>
        <v>0</v>
      </c>
      <c r="G125" s="252">
        <f>일위대가!J799</f>
        <v>0</v>
      </c>
      <c r="H125" s="252">
        <f t="shared" si="1"/>
        <v>0</v>
      </c>
      <c r="I125" s="244" t="s">
        <v>362</v>
      </c>
      <c r="J125" s="244" t="s">
        <v>52</v>
      </c>
      <c r="K125" s="244" t="s">
        <v>52</v>
      </c>
      <c r="L125" s="244" t="s">
        <v>52</v>
      </c>
      <c r="M125" s="244" t="s">
        <v>52</v>
      </c>
      <c r="N125" s="1" t="s">
        <v>52</v>
      </c>
    </row>
    <row r="126" spans="1:14" ht="30" customHeight="1">
      <c r="A126" s="244" t="s">
        <v>564</v>
      </c>
      <c r="B126" s="244" t="s">
        <v>561</v>
      </c>
      <c r="C126" s="244" t="s">
        <v>562</v>
      </c>
      <c r="D126" s="244" t="s">
        <v>356</v>
      </c>
      <c r="E126" s="252">
        <f>일위대가!F803</f>
        <v>0</v>
      </c>
      <c r="F126" s="252">
        <f>일위대가!H803</f>
        <v>0</v>
      </c>
      <c r="G126" s="252">
        <f>일위대가!J803</f>
        <v>0</v>
      </c>
      <c r="H126" s="252">
        <f t="shared" si="1"/>
        <v>0</v>
      </c>
      <c r="I126" s="244" t="s">
        <v>563</v>
      </c>
      <c r="J126" s="244" t="s">
        <v>52</v>
      </c>
      <c r="K126" s="244" t="s">
        <v>52</v>
      </c>
      <c r="L126" s="244" t="s">
        <v>52</v>
      </c>
      <c r="M126" s="244" t="s">
        <v>52</v>
      </c>
      <c r="N126" s="1" t="s">
        <v>52</v>
      </c>
    </row>
    <row r="127" spans="1:14" ht="30" customHeight="1">
      <c r="A127" s="244" t="s">
        <v>569</v>
      </c>
      <c r="B127" s="244" t="s">
        <v>566</v>
      </c>
      <c r="C127" s="244" t="s">
        <v>567</v>
      </c>
      <c r="D127" s="244" t="s">
        <v>356</v>
      </c>
      <c r="E127" s="252">
        <f>일위대가!F807</f>
        <v>0</v>
      </c>
      <c r="F127" s="252">
        <f>일위대가!H807</f>
        <v>0</v>
      </c>
      <c r="G127" s="252">
        <f>일위대가!J807</f>
        <v>0</v>
      </c>
      <c r="H127" s="252">
        <f t="shared" si="1"/>
        <v>0</v>
      </c>
      <c r="I127" s="244" t="s">
        <v>568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1" t="s">
        <v>52</v>
      </c>
    </row>
    <row r="128" spans="1:14" ht="30" customHeight="1">
      <c r="A128" s="244" t="s">
        <v>608</v>
      </c>
      <c r="B128" s="244" t="s">
        <v>605</v>
      </c>
      <c r="C128" s="244" t="s">
        <v>606</v>
      </c>
      <c r="D128" s="244" t="s">
        <v>356</v>
      </c>
      <c r="E128" s="252">
        <f>일위대가!F811</f>
        <v>0</v>
      </c>
      <c r="F128" s="252">
        <f>일위대가!H811</f>
        <v>0</v>
      </c>
      <c r="G128" s="252">
        <f>일위대가!J811</f>
        <v>0</v>
      </c>
      <c r="H128" s="252">
        <f t="shared" si="1"/>
        <v>0</v>
      </c>
      <c r="I128" s="244" t="s">
        <v>607</v>
      </c>
      <c r="J128" s="244" t="s">
        <v>52</v>
      </c>
      <c r="K128" s="244" t="s">
        <v>52</v>
      </c>
      <c r="L128" s="244" t="s">
        <v>52</v>
      </c>
      <c r="M128" s="244" t="s">
        <v>52</v>
      </c>
      <c r="N128" s="1" t="s">
        <v>52</v>
      </c>
    </row>
    <row r="129" spans="1:14" ht="30" customHeight="1">
      <c r="A129" s="244" t="s">
        <v>574</v>
      </c>
      <c r="B129" s="244" t="s">
        <v>571</v>
      </c>
      <c r="C129" s="244" t="s">
        <v>572</v>
      </c>
      <c r="D129" s="244" t="s">
        <v>356</v>
      </c>
      <c r="E129" s="252">
        <f>일위대가!F817</f>
        <v>0</v>
      </c>
      <c r="F129" s="252">
        <f>일위대가!H817</f>
        <v>0</v>
      </c>
      <c r="G129" s="252">
        <f>일위대가!J817</f>
        <v>0</v>
      </c>
      <c r="H129" s="252">
        <f t="shared" si="1"/>
        <v>0</v>
      </c>
      <c r="I129" s="244" t="s">
        <v>573</v>
      </c>
      <c r="J129" s="244" t="s">
        <v>52</v>
      </c>
      <c r="K129" s="244" t="s">
        <v>52</v>
      </c>
      <c r="L129" s="244" t="s">
        <v>52</v>
      </c>
      <c r="M129" s="244" t="s">
        <v>52</v>
      </c>
      <c r="N129" s="1" t="s">
        <v>52</v>
      </c>
    </row>
    <row r="130" spans="1:14" ht="30" customHeight="1">
      <c r="A130" s="244" t="s">
        <v>579</v>
      </c>
      <c r="B130" s="244" t="s">
        <v>576</v>
      </c>
      <c r="C130" s="244" t="s">
        <v>577</v>
      </c>
      <c r="D130" s="244" t="s">
        <v>356</v>
      </c>
      <c r="E130" s="252">
        <f>일위대가!F823</f>
        <v>0</v>
      </c>
      <c r="F130" s="252">
        <f>일위대가!H823</f>
        <v>0</v>
      </c>
      <c r="G130" s="252">
        <f>일위대가!J823</f>
        <v>0</v>
      </c>
      <c r="H130" s="252">
        <f t="shared" si="1"/>
        <v>0</v>
      </c>
      <c r="I130" s="244" t="s">
        <v>578</v>
      </c>
      <c r="J130" s="244" t="s">
        <v>52</v>
      </c>
      <c r="K130" s="244" t="s">
        <v>52</v>
      </c>
      <c r="L130" s="244" t="s">
        <v>52</v>
      </c>
      <c r="M130" s="244" t="s">
        <v>52</v>
      </c>
      <c r="N130" s="1" t="s">
        <v>52</v>
      </c>
    </row>
    <row r="131" spans="1:14" ht="30" customHeight="1">
      <c r="A131" s="244" t="s">
        <v>584</v>
      </c>
      <c r="B131" s="244" t="s">
        <v>581</v>
      </c>
      <c r="C131" s="244" t="s">
        <v>582</v>
      </c>
      <c r="D131" s="244" t="s">
        <v>356</v>
      </c>
      <c r="E131" s="252">
        <f>일위대가!F828</f>
        <v>0</v>
      </c>
      <c r="F131" s="252">
        <f>일위대가!H828</f>
        <v>0</v>
      </c>
      <c r="G131" s="252">
        <f>일위대가!J828</f>
        <v>0</v>
      </c>
      <c r="H131" s="252">
        <f t="shared" si="1"/>
        <v>0</v>
      </c>
      <c r="I131" s="244" t="s">
        <v>583</v>
      </c>
      <c r="J131" s="244" t="s">
        <v>52</v>
      </c>
      <c r="K131" s="244" t="s">
        <v>52</v>
      </c>
      <c r="L131" s="244" t="s">
        <v>52</v>
      </c>
      <c r="M131" s="244" t="s">
        <v>52</v>
      </c>
      <c r="N131" s="1" t="s">
        <v>52</v>
      </c>
    </row>
    <row r="132" spans="1:14" ht="30" customHeight="1">
      <c r="A132" s="244" t="s">
        <v>623</v>
      </c>
      <c r="B132" s="244" t="s">
        <v>620</v>
      </c>
      <c r="C132" s="244" t="s">
        <v>621</v>
      </c>
      <c r="D132" s="244" t="s">
        <v>356</v>
      </c>
      <c r="E132" s="252">
        <f>일위대가!F832</f>
        <v>0</v>
      </c>
      <c r="F132" s="252">
        <f>일위대가!H832</f>
        <v>0</v>
      </c>
      <c r="G132" s="252">
        <f>일위대가!J832</f>
        <v>0</v>
      </c>
      <c r="H132" s="252">
        <f t="shared" ref="H132:H195" si="4">E132+F132+G132</f>
        <v>0</v>
      </c>
      <c r="I132" s="244" t="s">
        <v>622</v>
      </c>
      <c r="J132" s="244" t="s">
        <v>52</v>
      </c>
      <c r="K132" s="244" t="s">
        <v>52</v>
      </c>
      <c r="L132" s="244" t="s">
        <v>52</v>
      </c>
      <c r="M132" s="244" t="s">
        <v>52</v>
      </c>
      <c r="N132" s="1" t="s">
        <v>52</v>
      </c>
    </row>
    <row r="133" spans="1:14" ht="30" customHeight="1">
      <c r="A133" s="244" t="s">
        <v>628</v>
      </c>
      <c r="B133" s="244" t="s">
        <v>625</v>
      </c>
      <c r="C133" s="244" t="s">
        <v>626</v>
      </c>
      <c r="D133" s="244" t="s">
        <v>356</v>
      </c>
      <c r="E133" s="252">
        <f>일위대가!F836</f>
        <v>0</v>
      </c>
      <c r="F133" s="252">
        <f>일위대가!H836</f>
        <v>0</v>
      </c>
      <c r="G133" s="252">
        <f>일위대가!J836</f>
        <v>0</v>
      </c>
      <c r="H133" s="252">
        <f t="shared" si="4"/>
        <v>0</v>
      </c>
      <c r="I133" s="244" t="s">
        <v>627</v>
      </c>
      <c r="J133" s="244" t="s">
        <v>52</v>
      </c>
      <c r="K133" s="244" t="s">
        <v>52</v>
      </c>
      <c r="L133" s="244" t="s">
        <v>52</v>
      </c>
      <c r="M133" s="244" t="s">
        <v>52</v>
      </c>
      <c r="N133" s="1" t="s">
        <v>52</v>
      </c>
    </row>
    <row r="134" spans="1:14" ht="30" customHeight="1">
      <c r="A134" s="244" t="s">
        <v>589</v>
      </c>
      <c r="B134" s="244" t="s">
        <v>586</v>
      </c>
      <c r="C134" s="244" t="s">
        <v>587</v>
      </c>
      <c r="D134" s="244" t="s">
        <v>356</v>
      </c>
      <c r="E134" s="252">
        <f>일위대가!F841</f>
        <v>0</v>
      </c>
      <c r="F134" s="252">
        <f>일위대가!H841</f>
        <v>0</v>
      </c>
      <c r="G134" s="252">
        <f>일위대가!J841</f>
        <v>0</v>
      </c>
      <c r="H134" s="252">
        <f t="shared" si="4"/>
        <v>0</v>
      </c>
      <c r="I134" s="244" t="s">
        <v>588</v>
      </c>
      <c r="J134" s="244" t="s">
        <v>52</v>
      </c>
      <c r="K134" s="244" t="s">
        <v>52</v>
      </c>
      <c r="L134" s="244" t="s">
        <v>52</v>
      </c>
      <c r="M134" s="244" t="s">
        <v>52</v>
      </c>
      <c r="N134" s="1" t="s">
        <v>52</v>
      </c>
    </row>
    <row r="135" spans="1:14" ht="30" customHeight="1">
      <c r="A135" s="244" t="s">
        <v>593</v>
      </c>
      <c r="B135" s="244" t="s">
        <v>591</v>
      </c>
      <c r="C135" s="244" t="s">
        <v>587</v>
      </c>
      <c r="D135" s="244" t="s">
        <v>356</v>
      </c>
      <c r="E135" s="252">
        <f>일위대가!F846</f>
        <v>0</v>
      </c>
      <c r="F135" s="252">
        <f>일위대가!H846</f>
        <v>0</v>
      </c>
      <c r="G135" s="252">
        <f>일위대가!J846</f>
        <v>0</v>
      </c>
      <c r="H135" s="252">
        <f t="shared" si="4"/>
        <v>0</v>
      </c>
      <c r="I135" s="244" t="s">
        <v>592</v>
      </c>
      <c r="J135" s="244" t="s">
        <v>52</v>
      </c>
      <c r="K135" s="244" t="s">
        <v>52</v>
      </c>
      <c r="L135" s="244" t="s">
        <v>52</v>
      </c>
      <c r="M135" s="244" t="s">
        <v>52</v>
      </c>
      <c r="N135" s="1" t="s">
        <v>52</v>
      </c>
    </row>
    <row r="136" spans="1:14" ht="30" customHeight="1">
      <c r="A136" s="244" t="s">
        <v>598</v>
      </c>
      <c r="B136" s="244" t="s">
        <v>595</v>
      </c>
      <c r="C136" s="244" t="s">
        <v>596</v>
      </c>
      <c r="D136" s="244" t="s">
        <v>356</v>
      </c>
      <c r="E136" s="252">
        <f>일위대가!F851</f>
        <v>0</v>
      </c>
      <c r="F136" s="252">
        <f>일위대가!H851</f>
        <v>0</v>
      </c>
      <c r="G136" s="252">
        <f>일위대가!J851</f>
        <v>0</v>
      </c>
      <c r="H136" s="252">
        <f t="shared" si="4"/>
        <v>0</v>
      </c>
      <c r="I136" s="244" t="s">
        <v>597</v>
      </c>
      <c r="J136" s="244" t="s">
        <v>52</v>
      </c>
      <c r="K136" s="244" t="s">
        <v>52</v>
      </c>
      <c r="L136" s="244" t="s">
        <v>52</v>
      </c>
      <c r="M136" s="244" t="s">
        <v>52</v>
      </c>
      <c r="N136" s="1" t="s">
        <v>52</v>
      </c>
    </row>
    <row r="137" spans="1:14" ht="30" customHeight="1">
      <c r="A137" s="244" t="s">
        <v>603</v>
      </c>
      <c r="B137" s="244" t="s">
        <v>600</v>
      </c>
      <c r="C137" s="244" t="s">
        <v>601</v>
      </c>
      <c r="D137" s="244" t="s">
        <v>356</v>
      </c>
      <c r="E137" s="252">
        <f>일위대가!F856</f>
        <v>0</v>
      </c>
      <c r="F137" s="252">
        <f>일위대가!H856</f>
        <v>0</v>
      </c>
      <c r="G137" s="252">
        <f>일위대가!J856</f>
        <v>0</v>
      </c>
      <c r="H137" s="252">
        <f t="shared" si="4"/>
        <v>0</v>
      </c>
      <c r="I137" s="244" t="s">
        <v>602</v>
      </c>
      <c r="J137" s="244" t="s">
        <v>52</v>
      </c>
      <c r="K137" s="244" t="s">
        <v>52</v>
      </c>
      <c r="L137" s="244" t="s">
        <v>52</v>
      </c>
      <c r="M137" s="244" t="s">
        <v>52</v>
      </c>
      <c r="N137" s="1" t="s">
        <v>52</v>
      </c>
    </row>
    <row r="138" spans="1:14" ht="30" customHeight="1">
      <c r="A138" s="244" t="s">
        <v>613</v>
      </c>
      <c r="B138" s="244" t="s">
        <v>610</v>
      </c>
      <c r="C138" s="244" t="s">
        <v>611</v>
      </c>
      <c r="D138" s="244" t="s">
        <v>356</v>
      </c>
      <c r="E138" s="252">
        <f>일위대가!F860</f>
        <v>0</v>
      </c>
      <c r="F138" s="252">
        <f>일위대가!H860</f>
        <v>0</v>
      </c>
      <c r="G138" s="252">
        <f>일위대가!J860</f>
        <v>0</v>
      </c>
      <c r="H138" s="252">
        <f t="shared" si="4"/>
        <v>0</v>
      </c>
      <c r="I138" s="244" t="s">
        <v>612</v>
      </c>
      <c r="J138" s="244" t="s">
        <v>52</v>
      </c>
      <c r="K138" s="244" t="s">
        <v>52</v>
      </c>
      <c r="L138" s="244" t="s">
        <v>52</v>
      </c>
      <c r="M138" s="244" t="s">
        <v>52</v>
      </c>
      <c r="N138" s="1" t="s">
        <v>52</v>
      </c>
    </row>
    <row r="139" spans="1:14" ht="30" customHeight="1">
      <c r="A139" s="244" t="s">
        <v>618</v>
      </c>
      <c r="B139" s="244" t="s">
        <v>615</v>
      </c>
      <c r="C139" s="244" t="s">
        <v>616</v>
      </c>
      <c r="D139" s="244" t="s">
        <v>356</v>
      </c>
      <c r="E139" s="252">
        <f>일위대가!F864</f>
        <v>0</v>
      </c>
      <c r="F139" s="252">
        <f>일위대가!H864</f>
        <v>0</v>
      </c>
      <c r="G139" s="252">
        <f>일위대가!J864</f>
        <v>0</v>
      </c>
      <c r="H139" s="252">
        <f t="shared" si="4"/>
        <v>0</v>
      </c>
      <c r="I139" s="244" t="s">
        <v>617</v>
      </c>
      <c r="J139" s="244" t="s">
        <v>52</v>
      </c>
      <c r="K139" s="244" t="s">
        <v>52</v>
      </c>
      <c r="L139" s="244" t="s">
        <v>52</v>
      </c>
      <c r="M139" s="244" t="s">
        <v>52</v>
      </c>
      <c r="N139" s="1" t="s">
        <v>52</v>
      </c>
    </row>
    <row r="140" spans="1:14" ht="30" customHeight="1">
      <c r="A140" s="244" t="s">
        <v>663</v>
      </c>
      <c r="B140" s="244" t="s">
        <v>661</v>
      </c>
      <c r="C140" s="244" t="s">
        <v>652</v>
      </c>
      <c r="D140" s="244" t="s">
        <v>60</v>
      </c>
      <c r="E140" s="252">
        <f>일위대가!F869</f>
        <v>0</v>
      </c>
      <c r="F140" s="252">
        <f>일위대가!H869</f>
        <v>0</v>
      </c>
      <c r="G140" s="252">
        <f>일위대가!J869</f>
        <v>0</v>
      </c>
      <c r="H140" s="252">
        <f t="shared" si="4"/>
        <v>0</v>
      </c>
      <c r="I140" s="244" t="s">
        <v>662</v>
      </c>
      <c r="J140" s="244" t="s">
        <v>52</v>
      </c>
      <c r="K140" s="244" t="s">
        <v>52</v>
      </c>
      <c r="L140" s="244" t="s">
        <v>52</v>
      </c>
      <c r="M140" s="244" t="s">
        <v>2384</v>
      </c>
      <c r="N140" s="1" t="s">
        <v>52</v>
      </c>
    </row>
    <row r="141" spans="1:14" ht="30" customHeight="1">
      <c r="A141" s="244" t="s">
        <v>654</v>
      </c>
      <c r="B141" s="244" t="s">
        <v>651</v>
      </c>
      <c r="C141" s="244" t="s">
        <v>652</v>
      </c>
      <c r="D141" s="244" t="s">
        <v>60</v>
      </c>
      <c r="E141" s="252">
        <f>일위대가!F875</f>
        <v>0</v>
      </c>
      <c r="F141" s="252">
        <f>일위대가!H875</f>
        <v>0</v>
      </c>
      <c r="G141" s="252">
        <f>일위대가!J875</f>
        <v>0</v>
      </c>
      <c r="H141" s="252">
        <f t="shared" si="4"/>
        <v>0</v>
      </c>
      <c r="I141" s="244" t="s">
        <v>653</v>
      </c>
      <c r="J141" s="244" t="s">
        <v>52</v>
      </c>
      <c r="K141" s="244" t="s">
        <v>52</v>
      </c>
      <c r="L141" s="244" t="s">
        <v>52</v>
      </c>
      <c r="M141" s="244" t="s">
        <v>2391</v>
      </c>
      <c r="N141" s="1" t="s">
        <v>52</v>
      </c>
    </row>
    <row r="142" spans="1:14" ht="30" customHeight="1">
      <c r="A142" s="244" t="s">
        <v>551</v>
      </c>
      <c r="B142" s="244" t="s">
        <v>549</v>
      </c>
      <c r="C142" s="244" t="s">
        <v>52</v>
      </c>
      <c r="D142" s="244" t="s">
        <v>76</v>
      </c>
      <c r="E142" s="252">
        <f>일위대가!F883</f>
        <v>0</v>
      </c>
      <c r="F142" s="252">
        <f>일위대가!H883</f>
        <v>0</v>
      </c>
      <c r="G142" s="252">
        <f>일위대가!J883</f>
        <v>0</v>
      </c>
      <c r="H142" s="252">
        <f t="shared" si="4"/>
        <v>0</v>
      </c>
      <c r="I142" s="244" t="s">
        <v>550</v>
      </c>
      <c r="J142" s="244" t="s">
        <v>52</v>
      </c>
      <c r="K142" s="244" t="s">
        <v>52</v>
      </c>
      <c r="L142" s="244" t="s">
        <v>52</v>
      </c>
      <c r="M142" s="244" t="s">
        <v>2396</v>
      </c>
      <c r="N142" s="1" t="s">
        <v>52</v>
      </c>
    </row>
    <row r="143" spans="1:14" ht="30" customHeight="1">
      <c r="A143" s="244" t="s">
        <v>703</v>
      </c>
      <c r="B143" s="244" t="s">
        <v>700</v>
      </c>
      <c r="C143" s="244" t="s">
        <v>701</v>
      </c>
      <c r="D143" s="244" t="s">
        <v>82</v>
      </c>
      <c r="E143" s="252">
        <f>일위대가!F888</f>
        <v>0</v>
      </c>
      <c r="F143" s="252">
        <f>일위대가!H888</f>
        <v>0</v>
      </c>
      <c r="G143" s="252">
        <f>일위대가!J888</f>
        <v>0</v>
      </c>
      <c r="H143" s="252">
        <f t="shared" si="4"/>
        <v>0</v>
      </c>
      <c r="I143" s="244" t="s">
        <v>702</v>
      </c>
      <c r="J143" s="244" t="s">
        <v>52</v>
      </c>
      <c r="K143" s="244" t="s">
        <v>52</v>
      </c>
      <c r="L143" s="244" t="s">
        <v>52</v>
      </c>
      <c r="M143" s="244" t="s">
        <v>2403</v>
      </c>
      <c r="N143" s="1" t="s">
        <v>52</v>
      </c>
    </row>
    <row r="144" spans="1:14" ht="30" customHeight="1">
      <c r="A144" s="244" t="s">
        <v>718</v>
      </c>
      <c r="B144" s="244" t="s">
        <v>715</v>
      </c>
      <c r="C144" s="244" t="s">
        <v>716</v>
      </c>
      <c r="D144" s="244" t="s">
        <v>223</v>
      </c>
      <c r="E144" s="252">
        <f>일위대가!F893</f>
        <v>0</v>
      </c>
      <c r="F144" s="252">
        <f>일위대가!H893</f>
        <v>0</v>
      </c>
      <c r="G144" s="252">
        <f>일위대가!J893</f>
        <v>0</v>
      </c>
      <c r="H144" s="252">
        <f t="shared" si="4"/>
        <v>0</v>
      </c>
      <c r="I144" s="244" t="s">
        <v>717</v>
      </c>
      <c r="J144" s="244" t="s">
        <v>52</v>
      </c>
      <c r="K144" s="244" t="s">
        <v>52</v>
      </c>
      <c r="L144" s="244" t="s">
        <v>52</v>
      </c>
      <c r="M144" s="244" t="s">
        <v>52</v>
      </c>
      <c r="N144" s="1" t="s">
        <v>52</v>
      </c>
    </row>
    <row r="145" spans="1:14" ht="30" customHeight="1">
      <c r="A145" s="244" t="s">
        <v>722</v>
      </c>
      <c r="B145" s="244" t="s">
        <v>715</v>
      </c>
      <c r="C145" s="244" t="s">
        <v>720</v>
      </c>
      <c r="D145" s="244" t="s">
        <v>223</v>
      </c>
      <c r="E145" s="252">
        <f>일위대가!F898</f>
        <v>0</v>
      </c>
      <c r="F145" s="252">
        <f>일위대가!H898</f>
        <v>0</v>
      </c>
      <c r="G145" s="252">
        <f>일위대가!J898</f>
        <v>0</v>
      </c>
      <c r="H145" s="252">
        <f t="shared" si="4"/>
        <v>0</v>
      </c>
      <c r="I145" s="244" t="s">
        <v>721</v>
      </c>
      <c r="J145" s="244" t="s">
        <v>52</v>
      </c>
      <c r="K145" s="244" t="s">
        <v>52</v>
      </c>
      <c r="L145" s="244" t="s">
        <v>52</v>
      </c>
      <c r="M145" s="244" t="s">
        <v>52</v>
      </c>
      <c r="N145" s="1" t="s">
        <v>52</v>
      </c>
    </row>
    <row r="146" spans="1:14" ht="30" customHeight="1">
      <c r="A146" s="244" t="s">
        <v>2424</v>
      </c>
      <c r="B146" s="244" t="s">
        <v>1603</v>
      </c>
      <c r="C146" s="244" t="s">
        <v>2425</v>
      </c>
      <c r="D146" s="244" t="s">
        <v>82</v>
      </c>
      <c r="E146" s="252">
        <f>일위대가!F904</f>
        <v>0</v>
      </c>
      <c r="F146" s="252">
        <f>일위대가!H904</f>
        <v>0</v>
      </c>
      <c r="G146" s="252">
        <f>일위대가!J904</f>
        <v>0</v>
      </c>
      <c r="H146" s="252">
        <f t="shared" si="4"/>
        <v>0</v>
      </c>
      <c r="I146" s="244" t="s">
        <v>2426</v>
      </c>
      <c r="J146" s="244" t="s">
        <v>52</v>
      </c>
      <c r="K146" s="244" t="s">
        <v>52</v>
      </c>
      <c r="L146" s="244" t="s">
        <v>52</v>
      </c>
      <c r="M146" s="244" t="s">
        <v>2427</v>
      </c>
      <c r="N146" s="1" t="s">
        <v>52</v>
      </c>
    </row>
    <row r="147" spans="1:14" ht="30" customHeight="1">
      <c r="A147" s="244" t="s">
        <v>1606</v>
      </c>
      <c r="B147" s="244" t="s">
        <v>1603</v>
      </c>
      <c r="C147" s="244" t="s">
        <v>1604</v>
      </c>
      <c r="D147" s="244" t="s">
        <v>82</v>
      </c>
      <c r="E147" s="252">
        <f>일위대가!F910</f>
        <v>0</v>
      </c>
      <c r="F147" s="252">
        <f>일위대가!H910</f>
        <v>0</v>
      </c>
      <c r="G147" s="252">
        <f>일위대가!J910</f>
        <v>0</v>
      </c>
      <c r="H147" s="252">
        <f t="shared" si="4"/>
        <v>0</v>
      </c>
      <c r="I147" s="244" t="s">
        <v>1605</v>
      </c>
      <c r="J147" s="244" t="s">
        <v>52</v>
      </c>
      <c r="K147" s="244" t="s">
        <v>52</v>
      </c>
      <c r="L147" s="244" t="s">
        <v>52</v>
      </c>
      <c r="M147" s="244" t="s">
        <v>2427</v>
      </c>
      <c r="N147" s="1" t="s">
        <v>52</v>
      </c>
    </row>
    <row r="148" spans="1:14" ht="30" customHeight="1">
      <c r="A148" s="244" t="s">
        <v>2436</v>
      </c>
      <c r="B148" s="244" t="s">
        <v>1603</v>
      </c>
      <c r="C148" s="244" t="s">
        <v>2437</v>
      </c>
      <c r="D148" s="244" t="s">
        <v>82</v>
      </c>
      <c r="E148" s="252">
        <f>일위대가!F915</f>
        <v>0</v>
      </c>
      <c r="F148" s="252">
        <f>일위대가!H915</f>
        <v>0</v>
      </c>
      <c r="G148" s="252">
        <f>일위대가!J915</f>
        <v>0</v>
      </c>
      <c r="H148" s="252">
        <f t="shared" si="4"/>
        <v>0</v>
      </c>
      <c r="I148" s="244" t="s">
        <v>2438</v>
      </c>
      <c r="J148" s="244" t="s">
        <v>52</v>
      </c>
      <c r="K148" s="244" t="s">
        <v>52</v>
      </c>
      <c r="L148" s="244" t="s">
        <v>52</v>
      </c>
      <c r="M148" s="244" t="s">
        <v>2427</v>
      </c>
      <c r="N148" s="1" t="s">
        <v>52</v>
      </c>
    </row>
    <row r="149" spans="1:14" ht="30" customHeight="1">
      <c r="A149" s="244" t="s">
        <v>2442</v>
      </c>
      <c r="B149" s="244" t="s">
        <v>2443</v>
      </c>
      <c r="C149" s="244" t="s">
        <v>2444</v>
      </c>
      <c r="D149" s="244" t="s">
        <v>82</v>
      </c>
      <c r="E149" s="252">
        <f>일위대가!F921</f>
        <v>0</v>
      </c>
      <c r="F149" s="252">
        <f>일위대가!H921</f>
        <v>0</v>
      </c>
      <c r="G149" s="252">
        <f>일위대가!J921</f>
        <v>0</v>
      </c>
      <c r="H149" s="252">
        <f t="shared" si="4"/>
        <v>0</v>
      </c>
      <c r="I149" s="244" t="s">
        <v>2445</v>
      </c>
      <c r="J149" s="244" t="s">
        <v>52</v>
      </c>
      <c r="K149" s="244" t="s">
        <v>52</v>
      </c>
      <c r="L149" s="244" t="s">
        <v>52</v>
      </c>
      <c r="M149" s="244" t="s">
        <v>2446</v>
      </c>
      <c r="N149" s="1" t="s">
        <v>52</v>
      </c>
    </row>
    <row r="150" spans="1:14" ht="30" customHeight="1">
      <c r="A150" s="244" t="s">
        <v>307</v>
      </c>
      <c r="B150" s="244" t="s">
        <v>304</v>
      </c>
      <c r="C150" s="244" t="s">
        <v>305</v>
      </c>
      <c r="D150" s="244" t="s">
        <v>82</v>
      </c>
      <c r="E150" s="252">
        <f>일위대가!F931</f>
        <v>0</v>
      </c>
      <c r="F150" s="252">
        <f>일위대가!H931</f>
        <v>0</v>
      </c>
      <c r="G150" s="252">
        <f>일위대가!J931</f>
        <v>0</v>
      </c>
      <c r="H150" s="252">
        <f t="shared" si="4"/>
        <v>0</v>
      </c>
      <c r="I150" s="244" t="s">
        <v>306</v>
      </c>
      <c r="J150" s="244" t="s">
        <v>52</v>
      </c>
      <c r="K150" s="244" t="s">
        <v>52</v>
      </c>
      <c r="L150" s="244" t="s">
        <v>52</v>
      </c>
      <c r="M150" s="244" t="s">
        <v>2446</v>
      </c>
      <c r="N150" s="1" t="s">
        <v>52</v>
      </c>
    </row>
    <row r="151" spans="1:14" ht="30" customHeight="1">
      <c r="A151" s="244" t="s">
        <v>2475</v>
      </c>
      <c r="B151" s="244" t="s">
        <v>2472</v>
      </c>
      <c r="C151" s="244" t="s">
        <v>2473</v>
      </c>
      <c r="D151" s="244" t="s">
        <v>82</v>
      </c>
      <c r="E151" s="252">
        <f>일위대가!F935</f>
        <v>0</v>
      </c>
      <c r="F151" s="252">
        <f>일위대가!H935</f>
        <v>0</v>
      </c>
      <c r="G151" s="252">
        <f>일위대가!J935</f>
        <v>0</v>
      </c>
      <c r="H151" s="252">
        <f t="shared" si="4"/>
        <v>0</v>
      </c>
      <c r="I151" s="244" t="s">
        <v>2474</v>
      </c>
      <c r="J151" s="244" t="s">
        <v>52</v>
      </c>
      <c r="K151" s="244" t="s">
        <v>52</v>
      </c>
      <c r="L151" s="244" t="s">
        <v>52</v>
      </c>
      <c r="M151" s="244" t="s">
        <v>2478</v>
      </c>
      <c r="N151" s="1" t="s">
        <v>52</v>
      </c>
    </row>
    <row r="152" spans="1:14" ht="30" customHeight="1">
      <c r="A152" s="244" t="s">
        <v>2484</v>
      </c>
      <c r="B152" s="244" t="s">
        <v>2485</v>
      </c>
      <c r="C152" s="244" t="s">
        <v>2486</v>
      </c>
      <c r="D152" s="244" t="s">
        <v>82</v>
      </c>
      <c r="E152" s="252">
        <f>일위대가!F939</f>
        <v>0</v>
      </c>
      <c r="F152" s="252">
        <f>일위대가!H939</f>
        <v>0</v>
      </c>
      <c r="G152" s="252">
        <f>일위대가!J939</f>
        <v>0</v>
      </c>
      <c r="H152" s="252">
        <f t="shared" si="4"/>
        <v>0</v>
      </c>
      <c r="I152" s="244" t="s">
        <v>2487</v>
      </c>
      <c r="J152" s="244" t="s">
        <v>52</v>
      </c>
      <c r="K152" s="244" t="s">
        <v>52</v>
      </c>
      <c r="L152" s="244" t="s">
        <v>52</v>
      </c>
      <c r="M152" s="244" t="s">
        <v>2478</v>
      </c>
      <c r="N152" s="1" t="s">
        <v>52</v>
      </c>
    </row>
    <row r="153" spans="1:14" ht="30" customHeight="1">
      <c r="A153" s="244" t="s">
        <v>312</v>
      </c>
      <c r="B153" s="244" t="s">
        <v>309</v>
      </c>
      <c r="C153" s="244" t="s">
        <v>310</v>
      </c>
      <c r="D153" s="244" t="s">
        <v>82</v>
      </c>
      <c r="E153" s="252">
        <f>일위대가!F946</f>
        <v>0</v>
      </c>
      <c r="F153" s="252">
        <f>일위대가!H946</f>
        <v>0</v>
      </c>
      <c r="G153" s="252">
        <f>일위대가!J946</f>
        <v>0</v>
      </c>
      <c r="H153" s="252">
        <f t="shared" si="4"/>
        <v>0</v>
      </c>
      <c r="I153" s="244" t="s">
        <v>311</v>
      </c>
      <c r="J153" s="244" t="s">
        <v>52</v>
      </c>
      <c r="K153" s="244" t="s">
        <v>52</v>
      </c>
      <c r="L153" s="244" t="s">
        <v>52</v>
      </c>
      <c r="M153" s="244" t="s">
        <v>52</v>
      </c>
      <c r="N153" s="1" t="s">
        <v>52</v>
      </c>
    </row>
    <row r="154" spans="1:14" ht="30" customHeight="1">
      <c r="A154" s="244" t="s">
        <v>2503</v>
      </c>
      <c r="B154" s="244" t="s">
        <v>2504</v>
      </c>
      <c r="C154" s="244" t="s">
        <v>2505</v>
      </c>
      <c r="D154" s="244" t="s">
        <v>82</v>
      </c>
      <c r="E154" s="252">
        <f>일위대가!F952</f>
        <v>0</v>
      </c>
      <c r="F154" s="252">
        <f>일위대가!H952</f>
        <v>0</v>
      </c>
      <c r="G154" s="252">
        <f>일위대가!J952</f>
        <v>0</v>
      </c>
      <c r="H154" s="252">
        <f t="shared" si="4"/>
        <v>0</v>
      </c>
      <c r="I154" s="244" t="s">
        <v>2506</v>
      </c>
      <c r="J154" s="244" t="s">
        <v>52</v>
      </c>
      <c r="K154" s="244" t="s">
        <v>52</v>
      </c>
      <c r="L154" s="244" t="s">
        <v>52</v>
      </c>
      <c r="M154" s="244" t="s">
        <v>2507</v>
      </c>
      <c r="N154" s="1" t="s">
        <v>52</v>
      </c>
    </row>
    <row r="155" spans="1:14" ht="30" customHeight="1">
      <c r="A155" s="244" t="s">
        <v>2500</v>
      </c>
      <c r="B155" s="244" t="s">
        <v>2497</v>
      </c>
      <c r="C155" s="244" t="s">
        <v>2498</v>
      </c>
      <c r="D155" s="244" t="s">
        <v>82</v>
      </c>
      <c r="E155" s="252">
        <f>일위대가!F959</f>
        <v>0</v>
      </c>
      <c r="F155" s="252">
        <f>일위대가!H959</f>
        <v>0</v>
      </c>
      <c r="G155" s="252">
        <f>일위대가!J959</f>
        <v>0</v>
      </c>
      <c r="H155" s="252">
        <f t="shared" si="4"/>
        <v>0</v>
      </c>
      <c r="I155" s="244" t="s">
        <v>2499</v>
      </c>
      <c r="J155" s="244" t="s">
        <v>52</v>
      </c>
      <c r="K155" s="244" t="s">
        <v>52</v>
      </c>
      <c r="L155" s="244" t="s">
        <v>52</v>
      </c>
      <c r="M155" s="244" t="s">
        <v>2512</v>
      </c>
      <c r="N155" s="1" t="s">
        <v>52</v>
      </c>
    </row>
    <row r="156" spans="1:14" ht="30" customHeight="1">
      <c r="A156" s="244" t="s">
        <v>2521</v>
      </c>
      <c r="B156" s="244" t="s">
        <v>2522</v>
      </c>
      <c r="C156" s="244" t="s">
        <v>1573</v>
      </c>
      <c r="D156" s="244" t="s">
        <v>115</v>
      </c>
      <c r="E156" s="252">
        <f>일위대가!F965</f>
        <v>0</v>
      </c>
      <c r="F156" s="252">
        <f>일위대가!H965</f>
        <v>0</v>
      </c>
      <c r="G156" s="252">
        <f>일위대가!J965</f>
        <v>0</v>
      </c>
      <c r="H156" s="252">
        <f t="shared" si="4"/>
        <v>0</v>
      </c>
      <c r="I156" s="244" t="s">
        <v>2523</v>
      </c>
      <c r="J156" s="244" t="s">
        <v>52</v>
      </c>
      <c r="K156" s="244" t="s">
        <v>52</v>
      </c>
      <c r="L156" s="244" t="s">
        <v>52</v>
      </c>
      <c r="M156" s="244" t="s">
        <v>1585</v>
      </c>
      <c r="N156" s="1" t="s">
        <v>52</v>
      </c>
    </row>
    <row r="157" spans="1:14" ht="30" customHeight="1">
      <c r="A157" s="244" t="s">
        <v>2528</v>
      </c>
      <c r="B157" s="244" t="s">
        <v>2529</v>
      </c>
      <c r="C157" s="244" t="s">
        <v>2530</v>
      </c>
      <c r="D157" s="244" t="s">
        <v>82</v>
      </c>
      <c r="E157" s="252">
        <f>일위대가!F971</f>
        <v>0</v>
      </c>
      <c r="F157" s="252">
        <f>일위대가!H971</f>
        <v>0</v>
      </c>
      <c r="G157" s="252">
        <f>일위대가!J971</f>
        <v>0</v>
      </c>
      <c r="H157" s="252">
        <f t="shared" si="4"/>
        <v>0</v>
      </c>
      <c r="I157" s="244" t="s">
        <v>2531</v>
      </c>
      <c r="J157" s="244" t="s">
        <v>52</v>
      </c>
      <c r="K157" s="244" t="s">
        <v>52</v>
      </c>
      <c r="L157" s="244" t="s">
        <v>52</v>
      </c>
      <c r="M157" s="244" t="s">
        <v>2532</v>
      </c>
      <c r="N157" s="1" t="s">
        <v>52</v>
      </c>
    </row>
    <row r="158" spans="1:14" ht="30" customHeight="1">
      <c r="A158" s="244" t="s">
        <v>272</v>
      </c>
      <c r="B158" s="244" t="s">
        <v>269</v>
      </c>
      <c r="C158" s="244" t="s">
        <v>270</v>
      </c>
      <c r="D158" s="244" t="s">
        <v>82</v>
      </c>
      <c r="E158" s="252">
        <f>일위대가!F976</f>
        <v>0</v>
      </c>
      <c r="F158" s="252">
        <f>일위대가!H976</f>
        <v>0</v>
      </c>
      <c r="G158" s="252">
        <f>일위대가!J976</f>
        <v>0</v>
      </c>
      <c r="H158" s="252">
        <f t="shared" si="4"/>
        <v>0</v>
      </c>
      <c r="I158" s="244" t="s">
        <v>271</v>
      </c>
      <c r="J158" s="244" t="s">
        <v>52</v>
      </c>
      <c r="K158" s="244" t="s">
        <v>52</v>
      </c>
      <c r="L158" s="244" t="s">
        <v>52</v>
      </c>
      <c r="M158" s="244" t="s">
        <v>2532</v>
      </c>
      <c r="N158" s="1" t="s">
        <v>52</v>
      </c>
    </row>
    <row r="159" spans="1:14" ht="30" customHeight="1">
      <c r="A159" s="244" t="s">
        <v>2547</v>
      </c>
      <c r="B159" s="244" t="s">
        <v>2548</v>
      </c>
      <c r="C159" s="244" t="s">
        <v>2549</v>
      </c>
      <c r="D159" s="244" t="s">
        <v>82</v>
      </c>
      <c r="E159" s="252">
        <f>일위대가!F982</f>
        <v>0</v>
      </c>
      <c r="F159" s="252">
        <f>일위대가!H982</f>
        <v>0</v>
      </c>
      <c r="G159" s="252">
        <f>일위대가!J982</f>
        <v>0</v>
      </c>
      <c r="H159" s="252">
        <f t="shared" si="4"/>
        <v>0</v>
      </c>
      <c r="I159" s="244" t="s">
        <v>2550</v>
      </c>
      <c r="J159" s="244" t="s">
        <v>52</v>
      </c>
      <c r="K159" s="244" t="s">
        <v>52</v>
      </c>
      <c r="L159" s="244" t="s">
        <v>52</v>
      </c>
      <c r="M159" s="244" t="s">
        <v>2551</v>
      </c>
      <c r="N159" s="1" t="s">
        <v>52</v>
      </c>
    </row>
    <row r="160" spans="1:14" ht="30" customHeight="1">
      <c r="A160" s="244" t="s">
        <v>277</v>
      </c>
      <c r="B160" s="244" t="s">
        <v>274</v>
      </c>
      <c r="C160" s="244" t="s">
        <v>275</v>
      </c>
      <c r="D160" s="244" t="s">
        <v>82</v>
      </c>
      <c r="E160" s="252">
        <f>일위대가!F988</f>
        <v>0</v>
      </c>
      <c r="F160" s="252">
        <f>일위대가!H988</f>
        <v>0</v>
      </c>
      <c r="G160" s="252">
        <f>일위대가!J988</f>
        <v>0</v>
      </c>
      <c r="H160" s="252">
        <f t="shared" si="4"/>
        <v>0</v>
      </c>
      <c r="I160" s="244" t="s">
        <v>276</v>
      </c>
      <c r="J160" s="244" t="s">
        <v>52</v>
      </c>
      <c r="K160" s="244" t="s">
        <v>52</v>
      </c>
      <c r="L160" s="244" t="s">
        <v>52</v>
      </c>
      <c r="M160" s="244" t="s">
        <v>2551</v>
      </c>
      <c r="N160" s="1" t="s">
        <v>52</v>
      </c>
    </row>
    <row r="161" spans="1:14" ht="30" customHeight="1">
      <c r="A161" s="244" t="s">
        <v>282</v>
      </c>
      <c r="B161" s="244" t="s">
        <v>279</v>
      </c>
      <c r="C161" s="244" t="s">
        <v>280</v>
      </c>
      <c r="D161" s="244" t="s">
        <v>76</v>
      </c>
      <c r="E161" s="252">
        <f>일위대가!F996</f>
        <v>0</v>
      </c>
      <c r="F161" s="252">
        <f>일위대가!H996</f>
        <v>0</v>
      </c>
      <c r="G161" s="252">
        <f>일위대가!J996</f>
        <v>0</v>
      </c>
      <c r="H161" s="252">
        <f t="shared" si="4"/>
        <v>0</v>
      </c>
      <c r="I161" s="244" t="s">
        <v>281</v>
      </c>
      <c r="J161" s="244" t="s">
        <v>52</v>
      </c>
      <c r="K161" s="244" t="s">
        <v>52</v>
      </c>
      <c r="L161" s="244" t="s">
        <v>52</v>
      </c>
      <c r="M161" s="244" t="s">
        <v>1843</v>
      </c>
      <c r="N161" s="1" t="s">
        <v>52</v>
      </c>
    </row>
    <row r="162" spans="1:14" ht="30" customHeight="1">
      <c r="A162" s="244" t="s">
        <v>287</v>
      </c>
      <c r="B162" s="244" t="s">
        <v>284</v>
      </c>
      <c r="C162" s="244" t="s">
        <v>285</v>
      </c>
      <c r="D162" s="244" t="s">
        <v>76</v>
      </c>
      <c r="E162" s="252">
        <f>일위대가!F1003</f>
        <v>0</v>
      </c>
      <c r="F162" s="252">
        <f>일위대가!H1003</f>
        <v>0</v>
      </c>
      <c r="G162" s="252">
        <f>일위대가!J1003</f>
        <v>0</v>
      </c>
      <c r="H162" s="252">
        <f t="shared" si="4"/>
        <v>0</v>
      </c>
      <c r="I162" s="244" t="s">
        <v>286</v>
      </c>
      <c r="J162" s="244" t="s">
        <v>52</v>
      </c>
      <c r="K162" s="244" t="s">
        <v>52</v>
      </c>
      <c r="L162" s="244" t="s">
        <v>52</v>
      </c>
      <c r="M162" s="244" t="s">
        <v>2551</v>
      </c>
      <c r="N162" s="1" t="s">
        <v>52</v>
      </c>
    </row>
    <row r="163" spans="1:14" ht="30" customHeight="1">
      <c r="A163" s="244" t="s">
        <v>291</v>
      </c>
      <c r="B163" s="244" t="s">
        <v>289</v>
      </c>
      <c r="C163" s="244" t="s">
        <v>285</v>
      </c>
      <c r="D163" s="244" t="s">
        <v>76</v>
      </c>
      <c r="E163" s="252">
        <f>일위대가!F1010</f>
        <v>0</v>
      </c>
      <c r="F163" s="252">
        <f>일위대가!H1010</f>
        <v>0</v>
      </c>
      <c r="G163" s="252">
        <f>일위대가!J1010</f>
        <v>0</v>
      </c>
      <c r="H163" s="252">
        <f t="shared" si="4"/>
        <v>0</v>
      </c>
      <c r="I163" s="244" t="s">
        <v>290</v>
      </c>
      <c r="J163" s="244" t="s">
        <v>52</v>
      </c>
      <c r="K163" s="244" t="s">
        <v>52</v>
      </c>
      <c r="L163" s="244" t="s">
        <v>52</v>
      </c>
      <c r="M163" s="244" t="s">
        <v>52</v>
      </c>
      <c r="N163" s="1" t="s">
        <v>52</v>
      </c>
    </row>
    <row r="164" spans="1:14" ht="30" customHeight="1">
      <c r="A164" s="244" t="s">
        <v>295</v>
      </c>
      <c r="B164" s="244" t="s">
        <v>293</v>
      </c>
      <c r="C164" s="244" t="s">
        <v>285</v>
      </c>
      <c r="D164" s="244" t="s">
        <v>76</v>
      </c>
      <c r="E164" s="252">
        <f>일위대가!F1017</f>
        <v>0</v>
      </c>
      <c r="F164" s="252">
        <f>일위대가!H1017</f>
        <v>0</v>
      </c>
      <c r="G164" s="252">
        <f>일위대가!J1017</f>
        <v>0</v>
      </c>
      <c r="H164" s="252">
        <f t="shared" si="4"/>
        <v>0</v>
      </c>
      <c r="I164" s="244" t="s">
        <v>294</v>
      </c>
      <c r="J164" s="244" t="s">
        <v>52</v>
      </c>
      <c r="K164" s="244" t="s">
        <v>52</v>
      </c>
      <c r="L164" s="244" t="s">
        <v>52</v>
      </c>
      <c r="M164" s="244" t="s">
        <v>2551</v>
      </c>
      <c r="N164" s="1" t="s">
        <v>52</v>
      </c>
    </row>
    <row r="165" spans="1:14" ht="30" customHeight="1">
      <c r="A165" s="244" t="s">
        <v>2591</v>
      </c>
      <c r="B165" s="244" t="s">
        <v>2592</v>
      </c>
      <c r="C165" s="244" t="s">
        <v>2593</v>
      </c>
      <c r="D165" s="244" t="s">
        <v>82</v>
      </c>
      <c r="E165" s="252">
        <f>일위대가!F1023</f>
        <v>0</v>
      </c>
      <c r="F165" s="252">
        <f>일위대가!H1023</f>
        <v>0</v>
      </c>
      <c r="G165" s="252">
        <f>일위대가!J1023</f>
        <v>0</v>
      </c>
      <c r="H165" s="252">
        <f t="shared" si="4"/>
        <v>0</v>
      </c>
      <c r="I165" s="244" t="s">
        <v>2594</v>
      </c>
      <c r="J165" s="244" t="s">
        <v>52</v>
      </c>
      <c r="K165" s="244" t="s">
        <v>52</v>
      </c>
      <c r="L165" s="244" t="s">
        <v>52</v>
      </c>
      <c r="M165" s="244" t="s">
        <v>2595</v>
      </c>
      <c r="N165" s="1" t="s">
        <v>52</v>
      </c>
    </row>
    <row r="166" spans="1:14" ht="30" customHeight="1">
      <c r="A166" s="244" t="s">
        <v>2604</v>
      </c>
      <c r="B166" s="244" t="s">
        <v>2605</v>
      </c>
      <c r="C166" s="244" t="s">
        <v>2606</v>
      </c>
      <c r="D166" s="244" t="s">
        <v>82</v>
      </c>
      <c r="E166" s="252">
        <f>일위대가!F1028</f>
        <v>0</v>
      </c>
      <c r="F166" s="252">
        <f>일위대가!H1028</f>
        <v>0</v>
      </c>
      <c r="G166" s="252">
        <f>일위대가!J1028</f>
        <v>0</v>
      </c>
      <c r="H166" s="252">
        <f t="shared" si="4"/>
        <v>0</v>
      </c>
      <c r="I166" s="244" t="s">
        <v>2607</v>
      </c>
      <c r="J166" s="244" t="s">
        <v>52</v>
      </c>
      <c r="K166" s="244" t="s">
        <v>52</v>
      </c>
      <c r="L166" s="244" t="s">
        <v>52</v>
      </c>
      <c r="M166" s="244" t="s">
        <v>52</v>
      </c>
      <c r="N166" s="1" t="s">
        <v>52</v>
      </c>
    </row>
    <row r="167" spans="1:14" ht="30" customHeight="1">
      <c r="A167" s="244" t="s">
        <v>2164</v>
      </c>
      <c r="B167" s="244" t="s">
        <v>2162</v>
      </c>
      <c r="C167" s="244" t="s">
        <v>242</v>
      </c>
      <c r="D167" s="244" t="s">
        <v>82</v>
      </c>
      <c r="E167" s="252">
        <f>일위대가!F1033</f>
        <v>0</v>
      </c>
      <c r="F167" s="252">
        <f>일위대가!H1033</f>
        <v>0</v>
      </c>
      <c r="G167" s="252">
        <f>일위대가!J1033</f>
        <v>0</v>
      </c>
      <c r="H167" s="252">
        <f t="shared" si="4"/>
        <v>0</v>
      </c>
      <c r="I167" s="244" t="s">
        <v>2163</v>
      </c>
      <c r="J167" s="244" t="s">
        <v>52</v>
      </c>
      <c r="K167" s="244" t="s">
        <v>52</v>
      </c>
      <c r="L167" s="244" t="s">
        <v>52</v>
      </c>
      <c r="M167" s="244" t="s">
        <v>2595</v>
      </c>
      <c r="N167" s="1" t="s">
        <v>52</v>
      </c>
    </row>
    <row r="168" spans="1:14" ht="30" customHeight="1">
      <c r="A168" s="244" t="s">
        <v>244</v>
      </c>
      <c r="B168" s="244" t="s">
        <v>241</v>
      </c>
      <c r="C168" s="244" t="s">
        <v>242</v>
      </c>
      <c r="D168" s="244" t="s">
        <v>82</v>
      </c>
      <c r="E168" s="252">
        <f>일위대가!F1038</f>
        <v>0</v>
      </c>
      <c r="F168" s="252">
        <f>일위대가!H1038</f>
        <v>0</v>
      </c>
      <c r="G168" s="252">
        <f>일위대가!J1038</f>
        <v>0</v>
      </c>
      <c r="H168" s="252">
        <f t="shared" si="4"/>
        <v>0</v>
      </c>
      <c r="I168" s="244" t="s">
        <v>243</v>
      </c>
      <c r="J168" s="244" t="s">
        <v>52</v>
      </c>
      <c r="K168" s="244" t="s">
        <v>52</v>
      </c>
      <c r="L168" s="244" t="s">
        <v>52</v>
      </c>
      <c r="M168" s="244" t="s">
        <v>2595</v>
      </c>
      <c r="N168" s="1" t="s">
        <v>52</v>
      </c>
    </row>
    <row r="169" spans="1:14" ht="30" customHeight="1">
      <c r="A169" s="244" t="s">
        <v>2625</v>
      </c>
      <c r="B169" s="244" t="s">
        <v>2626</v>
      </c>
      <c r="C169" s="244" t="s">
        <v>2627</v>
      </c>
      <c r="D169" s="244" t="s">
        <v>82</v>
      </c>
      <c r="E169" s="252">
        <f>일위대가!F1044</f>
        <v>0</v>
      </c>
      <c r="F169" s="252">
        <f>일위대가!H1044</f>
        <v>0</v>
      </c>
      <c r="G169" s="252">
        <f>일위대가!J1044</f>
        <v>0</v>
      </c>
      <c r="H169" s="252">
        <f t="shared" si="4"/>
        <v>0</v>
      </c>
      <c r="I169" s="244" t="s">
        <v>2628</v>
      </c>
      <c r="J169" s="244" t="s">
        <v>52</v>
      </c>
      <c r="K169" s="244" t="s">
        <v>52</v>
      </c>
      <c r="L169" s="244" t="s">
        <v>52</v>
      </c>
      <c r="M169" s="244" t="s">
        <v>2629</v>
      </c>
      <c r="N169" s="1" t="s">
        <v>52</v>
      </c>
    </row>
    <row r="170" spans="1:14" ht="30" customHeight="1">
      <c r="A170" s="244" t="s">
        <v>2634</v>
      </c>
      <c r="B170" s="244" t="s">
        <v>2635</v>
      </c>
      <c r="C170" s="244" t="s">
        <v>2636</v>
      </c>
      <c r="D170" s="244" t="s">
        <v>82</v>
      </c>
      <c r="E170" s="252">
        <f>일위대가!F1051</f>
        <v>0</v>
      </c>
      <c r="F170" s="252">
        <f>일위대가!H1051</f>
        <v>0</v>
      </c>
      <c r="G170" s="252">
        <f>일위대가!J1051</f>
        <v>0</v>
      </c>
      <c r="H170" s="252">
        <f t="shared" si="4"/>
        <v>0</v>
      </c>
      <c r="I170" s="244" t="s">
        <v>2637</v>
      </c>
      <c r="J170" s="244" t="s">
        <v>52</v>
      </c>
      <c r="K170" s="244" t="s">
        <v>52</v>
      </c>
      <c r="L170" s="244" t="s">
        <v>52</v>
      </c>
      <c r="M170" s="244" t="s">
        <v>52</v>
      </c>
      <c r="N170" s="1" t="s">
        <v>52</v>
      </c>
    </row>
    <row r="171" spans="1:14" ht="30" customHeight="1">
      <c r="A171" s="244" t="s">
        <v>756</v>
      </c>
      <c r="B171" s="244" t="s">
        <v>753</v>
      </c>
      <c r="C171" s="244" t="s">
        <v>754</v>
      </c>
      <c r="D171" s="244" t="s">
        <v>82</v>
      </c>
      <c r="E171" s="252">
        <f>일위대가!F1057</f>
        <v>0</v>
      </c>
      <c r="F171" s="252">
        <f>일위대가!H1057</f>
        <v>0</v>
      </c>
      <c r="G171" s="252">
        <f>일위대가!J1057</f>
        <v>0</v>
      </c>
      <c r="H171" s="252">
        <f t="shared" si="4"/>
        <v>0</v>
      </c>
      <c r="I171" s="244" t="s">
        <v>755</v>
      </c>
      <c r="J171" s="244" t="s">
        <v>52</v>
      </c>
      <c r="K171" s="244" t="s">
        <v>52</v>
      </c>
      <c r="L171" s="244" t="s">
        <v>52</v>
      </c>
      <c r="M171" s="244" t="s">
        <v>2629</v>
      </c>
      <c r="N171" s="1" t="s">
        <v>52</v>
      </c>
    </row>
    <row r="172" spans="1:14" ht="30" customHeight="1">
      <c r="A172" s="244" t="s">
        <v>2663</v>
      </c>
      <c r="B172" s="244" t="s">
        <v>2664</v>
      </c>
      <c r="C172" s="244" t="s">
        <v>2665</v>
      </c>
      <c r="D172" s="244" t="s">
        <v>82</v>
      </c>
      <c r="E172" s="252">
        <f>일위대가!F1065</f>
        <v>0</v>
      </c>
      <c r="F172" s="252">
        <f>일위대가!H1065</f>
        <v>0</v>
      </c>
      <c r="G172" s="252">
        <f>일위대가!J1065</f>
        <v>0</v>
      </c>
      <c r="H172" s="252">
        <f t="shared" si="4"/>
        <v>0</v>
      </c>
      <c r="I172" s="244" t="s">
        <v>2666</v>
      </c>
      <c r="J172" s="244" t="s">
        <v>52</v>
      </c>
      <c r="K172" s="244" t="s">
        <v>52</v>
      </c>
      <c r="L172" s="244" t="s">
        <v>52</v>
      </c>
      <c r="M172" s="244" t="s">
        <v>2667</v>
      </c>
      <c r="N172" s="1" t="s">
        <v>52</v>
      </c>
    </row>
    <row r="173" spans="1:14" ht="30" customHeight="1">
      <c r="A173" s="244" t="s">
        <v>2671</v>
      </c>
      <c r="B173" s="244" t="s">
        <v>2664</v>
      </c>
      <c r="C173" s="244" t="s">
        <v>2672</v>
      </c>
      <c r="D173" s="244" t="s">
        <v>82</v>
      </c>
      <c r="E173" s="252">
        <f>일위대가!F1074</f>
        <v>0</v>
      </c>
      <c r="F173" s="252">
        <f>일위대가!H1074</f>
        <v>0</v>
      </c>
      <c r="G173" s="252">
        <f>일위대가!J1074</f>
        <v>0</v>
      </c>
      <c r="H173" s="252">
        <f t="shared" si="4"/>
        <v>0</v>
      </c>
      <c r="I173" s="244" t="s">
        <v>2673</v>
      </c>
      <c r="J173" s="244" t="s">
        <v>52</v>
      </c>
      <c r="K173" s="244" t="s">
        <v>52</v>
      </c>
      <c r="L173" s="244" t="s">
        <v>52</v>
      </c>
      <c r="M173" s="244" t="s">
        <v>2667</v>
      </c>
      <c r="N173" s="1" t="s">
        <v>52</v>
      </c>
    </row>
    <row r="174" spans="1:14" ht="30" customHeight="1">
      <c r="A174" s="244" t="s">
        <v>2680</v>
      </c>
      <c r="B174" s="244" t="s">
        <v>2681</v>
      </c>
      <c r="C174" s="244" t="s">
        <v>2682</v>
      </c>
      <c r="D174" s="244" t="s">
        <v>82</v>
      </c>
      <c r="E174" s="252">
        <f>일위대가!F1078</f>
        <v>0</v>
      </c>
      <c r="F174" s="252">
        <f>일위대가!H1078</f>
        <v>0</v>
      </c>
      <c r="G174" s="252">
        <f>일위대가!J1078</f>
        <v>0</v>
      </c>
      <c r="H174" s="252">
        <f t="shared" si="4"/>
        <v>0</v>
      </c>
      <c r="I174" s="244" t="s">
        <v>2683</v>
      </c>
      <c r="J174" s="244" t="s">
        <v>52</v>
      </c>
      <c r="K174" s="244" t="s">
        <v>52</v>
      </c>
      <c r="L174" s="244" t="s">
        <v>52</v>
      </c>
      <c r="M174" s="244" t="s">
        <v>52</v>
      </c>
      <c r="N174" s="1" t="s">
        <v>52</v>
      </c>
    </row>
    <row r="175" spans="1:14" ht="30" customHeight="1">
      <c r="A175" s="244" t="s">
        <v>738</v>
      </c>
      <c r="B175" s="244" t="s">
        <v>735</v>
      </c>
      <c r="C175" s="244" t="s">
        <v>736</v>
      </c>
      <c r="D175" s="244" t="s">
        <v>82</v>
      </c>
      <c r="E175" s="252">
        <f>일위대가!F1084</f>
        <v>0</v>
      </c>
      <c r="F175" s="252">
        <f>일위대가!H1084</f>
        <v>0</v>
      </c>
      <c r="G175" s="252">
        <f>일위대가!J1084</f>
        <v>0</v>
      </c>
      <c r="H175" s="252">
        <f t="shared" si="4"/>
        <v>0</v>
      </c>
      <c r="I175" s="244" t="s">
        <v>737</v>
      </c>
      <c r="J175" s="244" t="s">
        <v>52</v>
      </c>
      <c r="K175" s="244" t="s">
        <v>52</v>
      </c>
      <c r="L175" s="244" t="s">
        <v>52</v>
      </c>
      <c r="M175" s="244" t="s">
        <v>2690</v>
      </c>
      <c r="N175" s="1" t="s">
        <v>52</v>
      </c>
    </row>
    <row r="176" spans="1:14" ht="30" customHeight="1">
      <c r="A176" s="244" t="s">
        <v>742</v>
      </c>
      <c r="B176" s="244" t="s">
        <v>735</v>
      </c>
      <c r="C176" s="244" t="s">
        <v>740</v>
      </c>
      <c r="D176" s="244" t="s">
        <v>82</v>
      </c>
      <c r="E176" s="252">
        <f>일위대가!F1090</f>
        <v>0</v>
      </c>
      <c r="F176" s="252">
        <f>일위대가!H1090</f>
        <v>0</v>
      </c>
      <c r="G176" s="252">
        <f>일위대가!J1090</f>
        <v>0</v>
      </c>
      <c r="H176" s="252">
        <f t="shared" si="4"/>
        <v>0</v>
      </c>
      <c r="I176" s="244" t="s">
        <v>741</v>
      </c>
      <c r="J176" s="244" t="s">
        <v>52</v>
      </c>
      <c r="K176" s="244" t="s">
        <v>52</v>
      </c>
      <c r="L176" s="244" t="s">
        <v>52</v>
      </c>
      <c r="M176" s="244" t="s">
        <v>2699</v>
      </c>
      <c r="N176" s="1" t="s">
        <v>52</v>
      </c>
    </row>
    <row r="177" spans="1:14" ht="30" customHeight="1">
      <c r="A177" s="244" t="s">
        <v>746</v>
      </c>
      <c r="B177" s="244" t="s">
        <v>735</v>
      </c>
      <c r="C177" s="244" t="s">
        <v>744</v>
      </c>
      <c r="D177" s="244" t="s">
        <v>82</v>
      </c>
      <c r="E177" s="252">
        <f>일위대가!F1096</f>
        <v>0</v>
      </c>
      <c r="F177" s="252">
        <f>일위대가!H1096</f>
        <v>0</v>
      </c>
      <c r="G177" s="252">
        <f>일위대가!J1096</f>
        <v>0</v>
      </c>
      <c r="H177" s="252">
        <f t="shared" si="4"/>
        <v>0</v>
      </c>
      <c r="I177" s="244" t="s">
        <v>745</v>
      </c>
      <c r="J177" s="244" t="s">
        <v>52</v>
      </c>
      <c r="K177" s="244" t="s">
        <v>52</v>
      </c>
      <c r="L177" s="244" t="s">
        <v>52</v>
      </c>
      <c r="M177" s="244" t="s">
        <v>2699</v>
      </c>
      <c r="N177" s="1" t="s">
        <v>52</v>
      </c>
    </row>
    <row r="178" spans="1:14" ht="30" customHeight="1">
      <c r="A178" s="244" t="s">
        <v>2715</v>
      </c>
      <c r="B178" s="244" t="s">
        <v>2716</v>
      </c>
      <c r="C178" s="244" t="s">
        <v>2717</v>
      </c>
      <c r="D178" s="244" t="s">
        <v>82</v>
      </c>
      <c r="E178" s="252">
        <f>일위대가!F1103</f>
        <v>0</v>
      </c>
      <c r="F178" s="252">
        <f>일위대가!H1103</f>
        <v>0</v>
      </c>
      <c r="G178" s="252">
        <f>일위대가!J1103</f>
        <v>0</v>
      </c>
      <c r="H178" s="252">
        <f t="shared" si="4"/>
        <v>0</v>
      </c>
      <c r="I178" s="244" t="s">
        <v>2718</v>
      </c>
      <c r="J178" s="244" t="s">
        <v>52</v>
      </c>
      <c r="K178" s="244" t="s">
        <v>52</v>
      </c>
      <c r="L178" s="244" t="s">
        <v>52</v>
      </c>
      <c r="M178" s="244" t="s">
        <v>52</v>
      </c>
      <c r="N178" s="1" t="s">
        <v>52</v>
      </c>
    </row>
    <row r="179" spans="1:14" ht="30" customHeight="1">
      <c r="A179" s="244" t="s">
        <v>751</v>
      </c>
      <c r="B179" s="244" t="s">
        <v>748</v>
      </c>
      <c r="C179" s="244" t="s">
        <v>749</v>
      </c>
      <c r="D179" s="244" t="s">
        <v>82</v>
      </c>
      <c r="E179" s="252">
        <f>일위대가!F1109</f>
        <v>0</v>
      </c>
      <c r="F179" s="252">
        <f>일위대가!H1109</f>
        <v>0</v>
      </c>
      <c r="G179" s="252">
        <f>일위대가!J1109</f>
        <v>0</v>
      </c>
      <c r="H179" s="252">
        <f t="shared" si="4"/>
        <v>0</v>
      </c>
      <c r="I179" s="244" t="s">
        <v>750</v>
      </c>
      <c r="J179" s="244" t="s">
        <v>52</v>
      </c>
      <c r="K179" s="244" t="s">
        <v>52</v>
      </c>
      <c r="L179" s="244" t="s">
        <v>52</v>
      </c>
      <c r="M179" s="244" t="s">
        <v>52</v>
      </c>
      <c r="N179" s="1" t="s">
        <v>52</v>
      </c>
    </row>
    <row r="180" spans="1:14" ht="30" customHeight="1">
      <c r="A180" s="244" t="s">
        <v>2658</v>
      </c>
      <c r="B180" s="244" t="s">
        <v>2655</v>
      </c>
      <c r="C180" s="244" t="s">
        <v>2656</v>
      </c>
      <c r="D180" s="244" t="s">
        <v>82</v>
      </c>
      <c r="E180" s="252">
        <f>일위대가!F1115</f>
        <v>0</v>
      </c>
      <c r="F180" s="252">
        <f>일위대가!H1115</f>
        <v>0</v>
      </c>
      <c r="G180" s="252">
        <f>일위대가!J1115</f>
        <v>0</v>
      </c>
      <c r="H180" s="252">
        <f t="shared" si="4"/>
        <v>0</v>
      </c>
      <c r="I180" s="244" t="s">
        <v>2657</v>
      </c>
      <c r="J180" s="244" t="s">
        <v>52</v>
      </c>
      <c r="K180" s="244" t="s">
        <v>52</v>
      </c>
      <c r="L180" s="244" t="s">
        <v>52</v>
      </c>
      <c r="M180" s="244" t="s">
        <v>2737</v>
      </c>
      <c r="N180" s="1" t="s">
        <v>52</v>
      </c>
    </row>
    <row r="181" spans="1:14" ht="30" customHeight="1">
      <c r="A181" s="244" t="s">
        <v>2732</v>
      </c>
      <c r="B181" s="244" t="s">
        <v>2700</v>
      </c>
      <c r="C181" s="244" t="s">
        <v>2730</v>
      </c>
      <c r="D181" s="244" t="s">
        <v>82</v>
      </c>
      <c r="E181" s="252">
        <f>일위대가!F1121</f>
        <v>0</v>
      </c>
      <c r="F181" s="252">
        <f>일위대가!H1121</f>
        <v>0</v>
      </c>
      <c r="G181" s="252">
        <f>일위대가!J1121</f>
        <v>0</v>
      </c>
      <c r="H181" s="252">
        <f t="shared" si="4"/>
        <v>0</v>
      </c>
      <c r="I181" s="244" t="s">
        <v>2731</v>
      </c>
      <c r="J181" s="244" t="s">
        <v>52</v>
      </c>
      <c r="K181" s="244" t="s">
        <v>52</v>
      </c>
      <c r="L181" s="244" t="s">
        <v>52</v>
      </c>
      <c r="M181" s="244" t="s">
        <v>2742</v>
      </c>
      <c r="N181" s="1" t="s">
        <v>52</v>
      </c>
    </row>
    <row r="182" spans="1:14" ht="30" customHeight="1">
      <c r="A182" s="244" t="s">
        <v>2703</v>
      </c>
      <c r="B182" s="244" t="s">
        <v>2700</v>
      </c>
      <c r="C182" s="244" t="s">
        <v>2701</v>
      </c>
      <c r="D182" s="244" t="s">
        <v>82</v>
      </c>
      <c r="E182" s="252">
        <f>일위대가!F1127</f>
        <v>0</v>
      </c>
      <c r="F182" s="252">
        <f>일위대가!H1127</f>
        <v>0</v>
      </c>
      <c r="G182" s="252">
        <f>일위대가!J1127</f>
        <v>0</v>
      </c>
      <c r="H182" s="252">
        <f t="shared" si="4"/>
        <v>0</v>
      </c>
      <c r="I182" s="244" t="s">
        <v>2702</v>
      </c>
      <c r="J182" s="244" t="s">
        <v>52</v>
      </c>
      <c r="K182" s="244" t="s">
        <v>52</v>
      </c>
      <c r="L182" s="244" t="s">
        <v>52</v>
      </c>
      <c r="M182" s="244" t="s">
        <v>2742</v>
      </c>
      <c r="N182" s="1" t="s">
        <v>52</v>
      </c>
    </row>
    <row r="183" spans="1:14" ht="30" customHeight="1">
      <c r="A183" s="244" t="s">
        <v>2710</v>
      </c>
      <c r="B183" s="244" t="s">
        <v>2700</v>
      </c>
      <c r="C183" s="244" t="s">
        <v>2708</v>
      </c>
      <c r="D183" s="244" t="s">
        <v>82</v>
      </c>
      <c r="E183" s="252">
        <f>일위대가!F1134</f>
        <v>0</v>
      </c>
      <c r="F183" s="252">
        <f>일위대가!H1134</f>
        <v>0</v>
      </c>
      <c r="G183" s="252">
        <f>일위대가!J1134</f>
        <v>0</v>
      </c>
      <c r="H183" s="252">
        <f t="shared" si="4"/>
        <v>0</v>
      </c>
      <c r="I183" s="244" t="s">
        <v>2709</v>
      </c>
      <c r="J183" s="244" t="s">
        <v>52</v>
      </c>
      <c r="K183" s="244" t="s">
        <v>52</v>
      </c>
      <c r="L183" s="244" t="s">
        <v>52</v>
      </c>
      <c r="M183" s="244" t="s">
        <v>2742</v>
      </c>
      <c r="N183" s="1" t="s">
        <v>52</v>
      </c>
    </row>
    <row r="184" spans="1:14" ht="30" customHeight="1">
      <c r="A184" s="244" t="s">
        <v>2694</v>
      </c>
      <c r="B184" s="244" t="s">
        <v>2691</v>
      </c>
      <c r="C184" s="244" t="s">
        <v>2692</v>
      </c>
      <c r="D184" s="244" t="s">
        <v>82</v>
      </c>
      <c r="E184" s="252">
        <f>일위대가!F1140</f>
        <v>0</v>
      </c>
      <c r="F184" s="252">
        <f>일위대가!H1140</f>
        <v>0</v>
      </c>
      <c r="G184" s="252">
        <f>일위대가!J1140</f>
        <v>0</v>
      </c>
      <c r="H184" s="252">
        <f t="shared" si="4"/>
        <v>0</v>
      </c>
      <c r="I184" s="244" t="s">
        <v>2693</v>
      </c>
      <c r="J184" s="244" t="s">
        <v>52</v>
      </c>
      <c r="K184" s="244" t="s">
        <v>52</v>
      </c>
      <c r="L184" s="244" t="s">
        <v>52</v>
      </c>
      <c r="M184" s="244" t="s">
        <v>2737</v>
      </c>
      <c r="N184" s="1" t="s">
        <v>52</v>
      </c>
    </row>
    <row r="185" spans="1:14" ht="30" customHeight="1">
      <c r="A185" s="244" t="s">
        <v>2760</v>
      </c>
      <c r="B185" s="244" t="s">
        <v>2761</v>
      </c>
      <c r="C185" s="244" t="s">
        <v>2762</v>
      </c>
      <c r="D185" s="244" t="s">
        <v>82</v>
      </c>
      <c r="E185" s="252">
        <f>일위대가!F1146</f>
        <v>0</v>
      </c>
      <c r="F185" s="252">
        <f>일위대가!H1146</f>
        <v>0</v>
      </c>
      <c r="G185" s="252">
        <f>일위대가!J1146</f>
        <v>0</v>
      </c>
      <c r="H185" s="252">
        <f t="shared" si="4"/>
        <v>0</v>
      </c>
      <c r="I185" s="244" t="s">
        <v>2763</v>
      </c>
      <c r="J185" s="244" t="s">
        <v>52</v>
      </c>
      <c r="K185" s="244" t="s">
        <v>52</v>
      </c>
      <c r="L185" s="244" t="s">
        <v>52</v>
      </c>
      <c r="M185" s="244" t="s">
        <v>2764</v>
      </c>
      <c r="N185" s="1" t="s">
        <v>52</v>
      </c>
    </row>
    <row r="186" spans="1:14" ht="30" customHeight="1">
      <c r="A186" s="244" t="s">
        <v>373</v>
      </c>
      <c r="B186" s="244" t="s">
        <v>370</v>
      </c>
      <c r="C186" s="244" t="s">
        <v>371</v>
      </c>
      <c r="D186" s="244" t="s">
        <v>82</v>
      </c>
      <c r="E186" s="252">
        <f>일위대가!F1151</f>
        <v>0</v>
      </c>
      <c r="F186" s="252">
        <f>일위대가!H1151</f>
        <v>0</v>
      </c>
      <c r="G186" s="252">
        <f>일위대가!J1151</f>
        <v>0</v>
      </c>
      <c r="H186" s="252">
        <f t="shared" si="4"/>
        <v>0</v>
      </c>
      <c r="I186" s="244" t="s">
        <v>372</v>
      </c>
      <c r="J186" s="244" t="s">
        <v>52</v>
      </c>
      <c r="K186" s="244" t="s">
        <v>52</v>
      </c>
      <c r="L186" s="244" t="s">
        <v>52</v>
      </c>
      <c r="M186" s="244" t="s">
        <v>2764</v>
      </c>
      <c r="N186" s="1" t="s">
        <v>52</v>
      </c>
    </row>
    <row r="187" spans="1:14" ht="30" customHeight="1">
      <c r="A187" s="244" t="s">
        <v>2779</v>
      </c>
      <c r="B187" s="244" t="s">
        <v>2780</v>
      </c>
      <c r="C187" s="244" t="s">
        <v>2781</v>
      </c>
      <c r="D187" s="244" t="s">
        <v>82</v>
      </c>
      <c r="E187" s="252">
        <f>일위대가!F1159</f>
        <v>0</v>
      </c>
      <c r="F187" s="252">
        <f>일위대가!H1159</f>
        <v>0</v>
      </c>
      <c r="G187" s="252">
        <f>일위대가!J1159</f>
        <v>0</v>
      </c>
      <c r="H187" s="252">
        <f t="shared" si="4"/>
        <v>0</v>
      </c>
      <c r="I187" s="244" t="s">
        <v>2782</v>
      </c>
      <c r="J187" s="244" t="s">
        <v>52</v>
      </c>
      <c r="K187" s="244" t="s">
        <v>52</v>
      </c>
      <c r="L187" s="244" t="s">
        <v>52</v>
      </c>
      <c r="M187" s="244" t="s">
        <v>2783</v>
      </c>
      <c r="N187" s="1" t="s">
        <v>52</v>
      </c>
    </row>
    <row r="188" spans="1:14" ht="30" customHeight="1">
      <c r="A188" s="244" t="s">
        <v>368</v>
      </c>
      <c r="B188" s="244" t="s">
        <v>365</v>
      </c>
      <c r="C188" s="244" t="s">
        <v>366</v>
      </c>
      <c r="D188" s="244" t="s">
        <v>82</v>
      </c>
      <c r="E188" s="252">
        <f>일위대가!F1164</f>
        <v>0</v>
      </c>
      <c r="F188" s="252">
        <f>일위대가!H1164</f>
        <v>0</v>
      </c>
      <c r="G188" s="252">
        <f>일위대가!J1164</f>
        <v>0</v>
      </c>
      <c r="H188" s="252">
        <f t="shared" si="4"/>
        <v>0</v>
      </c>
      <c r="I188" s="244" t="s">
        <v>367</v>
      </c>
      <c r="J188" s="244" t="s">
        <v>52</v>
      </c>
      <c r="K188" s="244" t="s">
        <v>52</v>
      </c>
      <c r="L188" s="244" t="s">
        <v>52</v>
      </c>
      <c r="M188" s="244" t="s">
        <v>2783</v>
      </c>
      <c r="N188" s="1" t="s">
        <v>52</v>
      </c>
    </row>
    <row r="189" spans="1:14" ht="30" customHeight="1">
      <c r="A189" s="244" t="s">
        <v>2297</v>
      </c>
      <c r="B189" s="244" t="s">
        <v>2294</v>
      </c>
      <c r="C189" s="244" t="s">
        <v>2295</v>
      </c>
      <c r="D189" s="244" t="s">
        <v>82</v>
      </c>
      <c r="E189" s="252">
        <f>일위대가!F1170</f>
        <v>0</v>
      </c>
      <c r="F189" s="252">
        <f>일위대가!H1170</f>
        <v>0</v>
      </c>
      <c r="G189" s="252">
        <f>일위대가!J1170</f>
        <v>0</v>
      </c>
      <c r="H189" s="252">
        <f t="shared" si="4"/>
        <v>0</v>
      </c>
      <c r="I189" s="244" t="s">
        <v>2296</v>
      </c>
      <c r="J189" s="244" t="s">
        <v>52</v>
      </c>
      <c r="K189" s="244" t="s">
        <v>52</v>
      </c>
      <c r="L189" s="244" t="s">
        <v>52</v>
      </c>
      <c r="M189" s="244" t="s">
        <v>2800</v>
      </c>
      <c r="N189" s="1" t="s">
        <v>52</v>
      </c>
    </row>
    <row r="190" spans="1:14" ht="30" customHeight="1">
      <c r="A190" s="244" t="s">
        <v>2817</v>
      </c>
      <c r="B190" s="244" t="s">
        <v>2818</v>
      </c>
      <c r="C190" s="244" t="s">
        <v>2819</v>
      </c>
      <c r="D190" s="244" t="s">
        <v>82</v>
      </c>
      <c r="E190" s="252">
        <f>일위대가!F1176</f>
        <v>0</v>
      </c>
      <c r="F190" s="252">
        <f>일위대가!H1176</f>
        <v>0</v>
      </c>
      <c r="G190" s="252">
        <f>일위대가!J1176</f>
        <v>0</v>
      </c>
      <c r="H190" s="252">
        <f t="shared" si="4"/>
        <v>0</v>
      </c>
      <c r="I190" s="244" t="s">
        <v>2820</v>
      </c>
      <c r="J190" s="244" t="s">
        <v>52</v>
      </c>
      <c r="K190" s="244" t="s">
        <v>52</v>
      </c>
      <c r="L190" s="244" t="s">
        <v>52</v>
      </c>
      <c r="M190" s="244" t="s">
        <v>2821</v>
      </c>
      <c r="N190" s="1" t="s">
        <v>52</v>
      </c>
    </row>
    <row r="191" spans="1:14" ht="30" customHeight="1">
      <c r="A191" s="244" t="s">
        <v>2279</v>
      </c>
      <c r="B191" s="244" t="s">
        <v>2270</v>
      </c>
      <c r="C191" s="244" t="s">
        <v>2277</v>
      </c>
      <c r="D191" s="244" t="s">
        <v>82</v>
      </c>
      <c r="E191" s="252">
        <f>일위대가!F1182</f>
        <v>0</v>
      </c>
      <c r="F191" s="252">
        <f>일위대가!H1182</f>
        <v>0</v>
      </c>
      <c r="G191" s="252">
        <f>일위대가!J1182</f>
        <v>0</v>
      </c>
      <c r="H191" s="252">
        <f t="shared" si="4"/>
        <v>0</v>
      </c>
      <c r="I191" s="244" t="s">
        <v>2278</v>
      </c>
      <c r="J191" s="244" t="s">
        <v>52</v>
      </c>
      <c r="K191" s="244" t="s">
        <v>52</v>
      </c>
      <c r="L191" s="244" t="s">
        <v>52</v>
      </c>
      <c r="M191" s="244" t="s">
        <v>2826</v>
      </c>
      <c r="N191" s="1" t="s">
        <v>52</v>
      </c>
    </row>
    <row r="192" spans="1:14" ht="30" customHeight="1">
      <c r="A192" s="244" t="s">
        <v>2285</v>
      </c>
      <c r="B192" s="244" t="s">
        <v>2270</v>
      </c>
      <c r="C192" s="244" t="s">
        <v>2283</v>
      </c>
      <c r="D192" s="244" t="s">
        <v>82</v>
      </c>
      <c r="E192" s="252">
        <f>일위대가!F1188</f>
        <v>0</v>
      </c>
      <c r="F192" s="252">
        <f>일위대가!H1188</f>
        <v>0</v>
      </c>
      <c r="G192" s="252">
        <f>일위대가!J1188</f>
        <v>0</v>
      </c>
      <c r="H192" s="252">
        <f t="shared" si="4"/>
        <v>0</v>
      </c>
      <c r="I192" s="244" t="s">
        <v>2284</v>
      </c>
      <c r="J192" s="244" t="s">
        <v>52</v>
      </c>
      <c r="K192" s="244" t="s">
        <v>52</v>
      </c>
      <c r="L192" s="244" t="s">
        <v>52</v>
      </c>
      <c r="M192" s="244" t="s">
        <v>2826</v>
      </c>
      <c r="N192" s="1" t="s">
        <v>52</v>
      </c>
    </row>
    <row r="193" spans="1:14" ht="30" customHeight="1">
      <c r="A193" s="244" t="s">
        <v>2309</v>
      </c>
      <c r="B193" s="244" t="s">
        <v>2270</v>
      </c>
      <c r="C193" s="244" t="s">
        <v>2307</v>
      </c>
      <c r="D193" s="244" t="s">
        <v>82</v>
      </c>
      <c r="E193" s="252">
        <f>일위대가!F1194</f>
        <v>0</v>
      </c>
      <c r="F193" s="252">
        <f>일위대가!H1194</f>
        <v>0</v>
      </c>
      <c r="G193" s="252">
        <f>일위대가!J1194</f>
        <v>0</v>
      </c>
      <c r="H193" s="252">
        <f t="shared" si="4"/>
        <v>0</v>
      </c>
      <c r="I193" s="244" t="s">
        <v>2308</v>
      </c>
      <c r="J193" s="244" t="s">
        <v>52</v>
      </c>
      <c r="K193" s="244" t="s">
        <v>52</v>
      </c>
      <c r="L193" s="244" t="s">
        <v>52</v>
      </c>
      <c r="M193" s="244" t="s">
        <v>2826</v>
      </c>
      <c r="N193" s="1" t="s">
        <v>52</v>
      </c>
    </row>
    <row r="194" spans="1:14" ht="30" customHeight="1">
      <c r="A194" s="244" t="s">
        <v>2273</v>
      </c>
      <c r="B194" s="244" t="s">
        <v>2270</v>
      </c>
      <c r="C194" s="244" t="s">
        <v>2271</v>
      </c>
      <c r="D194" s="244" t="s">
        <v>82</v>
      </c>
      <c r="E194" s="252">
        <f>일위대가!F1200</f>
        <v>0</v>
      </c>
      <c r="F194" s="252">
        <f>일위대가!H1200</f>
        <v>0</v>
      </c>
      <c r="G194" s="252">
        <f>일위대가!J1200</f>
        <v>0</v>
      </c>
      <c r="H194" s="252">
        <f t="shared" si="4"/>
        <v>0</v>
      </c>
      <c r="I194" s="244" t="s">
        <v>2272</v>
      </c>
      <c r="J194" s="244" t="s">
        <v>52</v>
      </c>
      <c r="K194" s="244" t="s">
        <v>52</v>
      </c>
      <c r="L194" s="244" t="s">
        <v>52</v>
      </c>
      <c r="M194" s="244" t="s">
        <v>2826</v>
      </c>
      <c r="N194" s="1" t="s">
        <v>52</v>
      </c>
    </row>
    <row r="195" spans="1:14" ht="30" customHeight="1">
      <c r="A195" s="244" t="s">
        <v>2860</v>
      </c>
      <c r="B195" s="244" t="s">
        <v>2818</v>
      </c>
      <c r="C195" s="244" t="s">
        <v>2861</v>
      </c>
      <c r="D195" s="244" t="s">
        <v>82</v>
      </c>
      <c r="E195" s="252">
        <f>일위대가!F1206</f>
        <v>0</v>
      </c>
      <c r="F195" s="252">
        <f>일위대가!H1206</f>
        <v>0</v>
      </c>
      <c r="G195" s="252">
        <f>일위대가!J1206</f>
        <v>0</v>
      </c>
      <c r="H195" s="252">
        <f t="shared" si="4"/>
        <v>0</v>
      </c>
      <c r="I195" s="244" t="s">
        <v>2862</v>
      </c>
      <c r="J195" s="244" t="s">
        <v>52</v>
      </c>
      <c r="K195" s="244" t="s">
        <v>52</v>
      </c>
      <c r="L195" s="244" t="s">
        <v>52</v>
      </c>
      <c r="M195" s="244" t="s">
        <v>2863</v>
      </c>
      <c r="N195" s="1" t="s">
        <v>52</v>
      </c>
    </row>
    <row r="196" spans="1:14" ht="30" customHeight="1">
      <c r="A196" s="244" t="s">
        <v>324</v>
      </c>
      <c r="B196" s="244" t="s">
        <v>321</v>
      </c>
      <c r="C196" s="244" t="s">
        <v>322</v>
      </c>
      <c r="D196" s="244" t="s">
        <v>82</v>
      </c>
      <c r="E196" s="252">
        <f>일위대가!F1211</f>
        <v>0</v>
      </c>
      <c r="F196" s="252">
        <f>일위대가!H1211</f>
        <v>0</v>
      </c>
      <c r="G196" s="252">
        <f>일위대가!J1211</f>
        <v>0</v>
      </c>
      <c r="H196" s="252">
        <f t="shared" ref="H196:H224" si="5">E196+F196+G196</f>
        <v>0</v>
      </c>
      <c r="I196" s="244" t="s">
        <v>323</v>
      </c>
      <c r="J196" s="244" t="s">
        <v>52</v>
      </c>
      <c r="K196" s="244" t="s">
        <v>52</v>
      </c>
      <c r="L196" s="244" t="s">
        <v>52</v>
      </c>
      <c r="M196" s="244" t="s">
        <v>2863</v>
      </c>
      <c r="N196" s="1" t="s">
        <v>52</v>
      </c>
    </row>
    <row r="197" spans="1:14" ht="30" customHeight="1">
      <c r="A197" s="244" t="s">
        <v>328</v>
      </c>
      <c r="B197" s="244" t="s">
        <v>321</v>
      </c>
      <c r="C197" s="244" t="s">
        <v>326</v>
      </c>
      <c r="D197" s="244" t="s">
        <v>82</v>
      </c>
      <c r="E197" s="252">
        <f>일위대가!F1216</f>
        <v>0</v>
      </c>
      <c r="F197" s="252">
        <f>일위대가!H1216</f>
        <v>0</v>
      </c>
      <c r="G197" s="252">
        <f>일위대가!J1216</f>
        <v>0</v>
      </c>
      <c r="H197" s="252">
        <f t="shared" si="5"/>
        <v>0</v>
      </c>
      <c r="I197" s="244" t="s">
        <v>327</v>
      </c>
      <c r="J197" s="244" t="s">
        <v>52</v>
      </c>
      <c r="K197" s="244" t="s">
        <v>52</v>
      </c>
      <c r="L197" s="244" t="s">
        <v>52</v>
      </c>
      <c r="M197" s="244" t="s">
        <v>2863</v>
      </c>
      <c r="N197" s="1" t="s">
        <v>52</v>
      </c>
    </row>
    <row r="198" spans="1:14" ht="30" customHeight="1">
      <c r="A198" s="244" t="s">
        <v>2835</v>
      </c>
      <c r="B198" s="244" t="s">
        <v>2833</v>
      </c>
      <c r="C198" s="244" t="s">
        <v>1669</v>
      </c>
      <c r="D198" s="244" t="s">
        <v>82</v>
      </c>
      <c r="E198" s="252">
        <f>일위대가!F1223</f>
        <v>0</v>
      </c>
      <c r="F198" s="252">
        <f>일위대가!H1223</f>
        <v>0</v>
      </c>
      <c r="G198" s="252">
        <f>일위대가!J1223</f>
        <v>0</v>
      </c>
      <c r="H198" s="252">
        <f t="shared" si="5"/>
        <v>0</v>
      </c>
      <c r="I198" s="244" t="s">
        <v>2834</v>
      </c>
      <c r="J198" s="244" t="s">
        <v>52</v>
      </c>
      <c r="K198" s="244" t="s">
        <v>52</v>
      </c>
      <c r="L198" s="244" t="s">
        <v>52</v>
      </c>
      <c r="M198" s="244" t="s">
        <v>2874</v>
      </c>
      <c r="N198" s="1" t="s">
        <v>52</v>
      </c>
    </row>
    <row r="199" spans="1:14" ht="30" customHeight="1">
      <c r="A199" s="244" t="s">
        <v>2814</v>
      </c>
      <c r="B199" s="244" t="s">
        <v>2811</v>
      </c>
      <c r="C199" s="244" t="s">
        <v>2812</v>
      </c>
      <c r="D199" s="244" t="s">
        <v>82</v>
      </c>
      <c r="E199" s="252">
        <f>일위대가!F1229</f>
        <v>0</v>
      </c>
      <c r="F199" s="252">
        <f>일위대가!H1229</f>
        <v>0</v>
      </c>
      <c r="G199" s="252">
        <f>일위대가!J1229</f>
        <v>0</v>
      </c>
      <c r="H199" s="252">
        <f t="shared" si="5"/>
        <v>0</v>
      </c>
      <c r="I199" s="244" t="s">
        <v>2813</v>
      </c>
      <c r="J199" s="244" t="s">
        <v>52</v>
      </c>
      <c r="K199" s="244" t="s">
        <v>52</v>
      </c>
      <c r="L199" s="244" t="s">
        <v>52</v>
      </c>
      <c r="M199" s="244" t="s">
        <v>2800</v>
      </c>
      <c r="N199" s="1" t="s">
        <v>52</v>
      </c>
    </row>
    <row r="200" spans="1:14" ht="30" customHeight="1">
      <c r="A200" s="244" t="s">
        <v>2302</v>
      </c>
      <c r="B200" s="244" t="s">
        <v>2299</v>
      </c>
      <c r="C200" s="244" t="s">
        <v>2300</v>
      </c>
      <c r="D200" s="244" t="s">
        <v>82</v>
      </c>
      <c r="E200" s="252">
        <f>일위대가!F1235</f>
        <v>0</v>
      </c>
      <c r="F200" s="252">
        <f>일위대가!H1235</f>
        <v>0</v>
      </c>
      <c r="G200" s="252">
        <f>일위대가!J1235</f>
        <v>0</v>
      </c>
      <c r="H200" s="252">
        <f t="shared" si="5"/>
        <v>0</v>
      </c>
      <c r="I200" s="244" t="s">
        <v>2301</v>
      </c>
      <c r="J200" s="244" t="s">
        <v>52</v>
      </c>
      <c r="K200" s="244" t="s">
        <v>52</v>
      </c>
      <c r="L200" s="244" t="s">
        <v>52</v>
      </c>
      <c r="M200" s="244" t="s">
        <v>2800</v>
      </c>
      <c r="N200" s="1" t="s">
        <v>52</v>
      </c>
    </row>
    <row r="201" spans="1:14" ht="30" customHeight="1">
      <c r="A201" s="244" t="s">
        <v>2896</v>
      </c>
      <c r="B201" s="244" t="s">
        <v>2897</v>
      </c>
      <c r="C201" s="244" t="s">
        <v>2898</v>
      </c>
      <c r="D201" s="244" t="s">
        <v>82</v>
      </c>
      <c r="E201" s="252">
        <f>일위대가!F1240</f>
        <v>0</v>
      </c>
      <c r="F201" s="252">
        <f>일위대가!H1240</f>
        <v>0</v>
      </c>
      <c r="G201" s="252">
        <f>일위대가!J1240</f>
        <v>0</v>
      </c>
      <c r="H201" s="252">
        <f t="shared" si="5"/>
        <v>0</v>
      </c>
      <c r="I201" s="244" t="s">
        <v>2899</v>
      </c>
      <c r="J201" s="244" t="s">
        <v>52</v>
      </c>
      <c r="K201" s="244" t="s">
        <v>52</v>
      </c>
      <c r="L201" s="244" t="s">
        <v>52</v>
      </c>
      <c r="M201" s="244" t="s">
        <v>2900</v>
      </c>
      <c r="N201" s="1" t="s">
        <v>52</v>
      </c>
    </row>
    <row r="202" spans="1:14" ht="30" customHeight="1">
      <c r="A202" s="244" t="s">
        <v>2292</v>
      </c>
      <c r="B202" s="244" t="s">
        <v>2289</v>
      </c>
      <c r="C202" s="244" t="s">
        <v>2290</v>
      </c>
      <c r="D202" s="244" t="s">
        <v>82</v>
      </c>
      <c r="E202" s="252">
        <f>일위대가!F1246</f>
        <v>0</v>
      </c>
      <c r="F202" s="252">
        <f>일위대가!H1246</f>
        <v>0</v>
      </c>
      <c r="G202" s="252">
        <f>일위대가!J1246</f>
        <v>0</v>
      </c>
      <c r="H202" s="252">
        <f t="shared" si="5"/>
        <v>0</v>
      </c>
      <c r="I202" s="244" t="s">
        <v>2291</v>
      </c>
      <c r="J202" s="244" t="s">
        <v>52</v>
      </c>
      <c r="K202" s="244" t="s">
        <v>52</v>
      </c>
      <c r="L202" s="244" t="s">
        <v>52</v>
      </c>
      <c r="M202" s="244" t="s">
        <v>2900</v>
      </c>
      <c r="N202" s="1" t="s">
        <v>52</v>
      </c>
    </row>
    <row r="203" spans="1:14" ht="30" customHeight="1">
      <c r="A203" s="244" t="s">
        <v>492</v>
      </c>
      <c r="B203" s="244" t="s">
        <v>489</v>
      </c>
      <c r="C203" s="244" t="s">
        <v>490</v>
      </c>
      <c r="D203" s="244" t="s">
        <v>76</v>
      </c>
      <c r="E203" s="252">
        <f>일위대가!F1256</f>
        <v>0</v>
      </c>
      <c r="F203" s="252">
        <f>일위대가!H1256</f>
        <v>0</v>
      </c>
      <c r="G203" s="252">
        <f>일위대가!J1256</f>
        <v>0</v>
      </c>
      <c r="H203" s="252">
        <f t="shared" si="5"/>
        <v>0</v>
      </c>
      <c r="I203" s="244" t="s">
        <v>491</v>
      </c>
      <c r="J203" s="244" t="s">
        <v>52</v>
      </c>
      <c r="K203" s="244" t="s">
        <v>52</v>
      </c>
      <c r="L203" s="244" t="s">
        <v>52</v>
      </c>
      <c r="M203" s="244" t="s">
        <v>52</v>
      </c>
      <c r="N203" s="1" t="s">
        <v>52</v>
      </c>
    </row>
    <row r="204" spans="1:14" ht="30" customHeight="1">
      <c r="A204" s="244" t="s">
        <v>300</v>
      </c>
      <c r="B204" s="244" t="s">
        <v>297</v>
      </c>
      <c r="C204" s="244" t="s">
        <v>298</v>
      </c>
      <c r="D204" s="244" t="s">
        <v>76</v>
      </c>
      <c r="E204" s="252">
        <f>일위대가!F1262</f>
        <v>0</v>
      </c>
      <c r="F204" s="252">
        <f>일위대가!H1262</f>
        <v>0</v>
      </c>
      <c r="G204" s="252">
        <f>일위대가!J1262</f>
        <v>0</v>
      </c>
      <c r="H204" s="252">
        <f t="shared" si="5"/>
        <v>0</v>
      </c>
      <c r="I204" s="244" t="s">
        <v>299</v>
      </c>
      <c r="J204" s="244" t="s">
        <v>52</v>
      </c>
      <c r="K204" s="244" t="s">
        <v>52</v>
      </c>
      <c r="L204" s="244" t="s">
        <v>52</v>
      </c>
      <c r="M204" s="244" t="s">
        <v>2551</v>
      </c>
      <c r="N204" s="1" t="s">
        <v>52</v>
      </c>
    </row>
    <row r="205" spans="1:14" ht="30" customHeight="1">
      <c r="A205" s="244" t="s">
        <v>2933</v>
      </c>
      <c r="B205" s="244" t="s">
        <v>2934</v>
      </c>
      <c r="C205" s="244" t="s">
        <v>52</v>
      </c>
      <c r="D205" s="244" t="s">
        <v>76</v>
      </c>
      <c r="E205" s="252">
        <f>일위대가!F1267</f>
        <v>0</v>
      </c>
      <c r="F205" s="252">
        <f>일위대가!H1267</f>
        <v>0</v>
      </c>
      <c r="G205" s="252">
        <f>일위대가!J1267</f>
        <v>0</v>
      </c>
      <c r="H205" s="252">
        <f t="shared" si="5"/>
        <v>0</v>
      </c>
      <c r="I205" s="244" t="s">
        <v>2935</v>
      </c>
      <c r="J205" s="244" t="s">
        <v>52</v>
      </c>
      <c r="K205" s="244" t="s">
        <v>52</v>
      </c>
      <c r="L205" s="244" t="s">
        <v>52</v>
      </c>
      <c r="M205" s="244" t="s">
        <v>2936</v>
      </c>
      <c r="N205" s="1" t="s">
        <v>52</v>
      </c>
    </row>
    <row r="206" spans="1:14" ht="30" customHeight="1">
      <c r="A206" s="244" t="s">
        <v>2940</v>
      </c>
      <c r="B206" s="244" t="s">
        <v>2941</v>
      </c>
      <c r="C206" s="244" t="s">
        <v>52</v>
      </c>
      <c r="D206" s="244" t="s">
        <v>76</v>
      </c>
      <c r="E206" s="252">
        <f>일위대가!F1272</f>
        <v>0</v>
      </c>
      <c r="F206" s="252">
        <f>일위대가!H1272</f>
        <v>0</v>
      </c>
      <c r="G206" s="252">
        <f>일위대가!J1272</f>
        <v>0</v>
      </c>
      <c r="H206" s="252">
        <f t="shared" si="5"/>
        <v>0</v>
      </c>
      <c r="I206" s="244" t="s">
        <v>2942</v>
      </c>
      <c r="J206" s="244" t="s">
        <v>52</v>
      </c>
      <c r="K206" s="244" t="s">
        <v>52</v>
      </c>
      <c r="L206" s="244" t="s">
        <v>52</v>
      </c>
      <c r="M206" s="244" t="s">
        <v>2936</v>
      </c>
      <c r="N206" s="1" t="s">
        <v>52</v>
      </c>
    </row>
    <row r="207" spans="1:14" ht="30" customHeight="1">
      <c r="A207" s="244" t="s">
        <v>337</v>
      </c>
      <c r="B207" s="244" t="s">
        <v>334</v>
      </c>
      <c r="C207" s="244" t="s">
        <v>335</v>
      </c>
      <c r="D207" s="244" t="s">
        <v>76</v>
      </c>
      <c r="E207" s="252">
        <f>일위대가!F1278</f>
        <v>0</v>
      </c>
      <c r="F207" s="252">
        <f>일위대가!H1278</f>
        <v>0</v>
      </c>
      <c r="G207" s="252">
        <f>일위대가!J1278</f>
        <v>0</v>
      </c>
      <c r="H207" s="252">
        <f t="shared" si="5"/>
        <v>0</v>
      </c>
      <c r="I207" s="244" t="s">
        <v>336</v>
      </c>
      <c r="J207" s="244" t="s">
        <v>52</v>
      </c>
      <c r="K207" s="244" t="s">
        <v>52</v>
      </c>
      <c r="L207" s="244" t="s">
        <v>52</v>
      </c>
      <c r="M207" s="244" t="s">
        <v>2936</v>
      </c>
      <c r="N207" s="1" t="s">
        <v>52</v>
      </c>
    </row>
    <row r="208" spans="1:14" ht="30" customHeight="1">
      <c r="A208" s="244" t="s">
        <v>332</v>
      </c>
      <c r="B208" s="244" t="s">
        <v>330</v>
      </c>
      <c r="C208" s="244" t="s">
        <v>52</v>
      </c>
      <c r="D208" s="244" t="s">
        <v>76</v>
      </c>
      <c r="E208" s="252">
        <f>일위대가!F1284</f>
        <v>0</v>
      </c>
      <c r="F208" s="252">
        <f>일위대가!H1284</f>
        <v>0</v>
      </c>
      <c r="G208" s="252">
        <f>일위대가!J1284</f>
        <v>0</v>
      </c>
      <c r="H208" s="252">
        <f t="shared" si="5"/>
        <v>0</v>
      </c>
      <c r="I208" s="244" t="s">
        <v>331</v>
      </c>
      <c r="J208" s="244" t="s">
        <v>52</v>
      </c>
      <c r="K208" s="244" t="s">
        <v>52</v>
      </c>
      <c r="L208" s="244" t="s">
        <v>52</v>
      </c>
      <c r="M208" s="244" t="s">
        <v>2936</v>
      </c>
      <c r="N208" s="1" t="s">
        <v>52</v>
      </c>
    </row>
    <row r="209" spans="1:14" ht="30" customHeight="1">
      <c r="A209" s="244" t="s">
        <v>497</v>
      </c>
      <c r="B209" s="244" t="s">
        <v>494</v>
      </c>
      <c r="C209" s="244" t="s">
        <v>495</v>
      </c>
      <c r="D209" s="244" t="s">
        <v>76</v>
      </c>
      <c r="E209" s="252">
        <f>일위대가!F1290</f>
        <v>0</v>
      </c>
      <c r="F209" s="252">
        <f>일위대가!H1290</f>
        <v>0</v>
      </c>
      <c r="G209" s="252">
        <f>일위대가!J1290</f>
        <v>0</v>
      </c>
      <c r="H209" s="252">
        <f t="shared" si="5"/>
        <v>0</v>
      </c>
      <c r="I209" s="244" t="s">
        <v>496</v>
      </c>
      <c r="J209" s="244" t="s">
        <v>52</v>
      </c>
      <c r="K209" s="244" t="s">
        <v>52</v>
      </c>
      <c r="L209" s="244" t="s">
        <v>52</v>
      </c>
      <c r="M209" s="244" t="s">
        <v>52</v>
      </c>
      <c r="N209" s="1" t="s">
        <v>52</v>
      </c>
    </row>
    <row r="210" spans="1:14" ht="30" customHeight="1">
      <c r="A210" s="244" t="s">
        <v>502</v>
      </c>
      <c r="B210" s="244" t="s">
        <v>499</v>
      </c>
      <c r="C210" s="244" t="s">
        <v>500</v>
      </c>
      <c r="D210" s="244" t="s">
        <v>76</v>
      </c>
      <c r="E210" s="252">
        <f>일위대가!F1295</f>
        <v>0</v>
      </c>
      <c r="F210" s="252">
        <f>일위대가!H1295</f>
        <v>0</v>
      </c>
      <c r="G210" s="252">
        <f>일위대가!J1295</f>
        <v>0</v>
      </c>
      <c r="H210" s="252">
        <f t="shared" si="5"/>
        <v>0</v>
      </c>
      <c r="I210" s="244" t="s">
        <v>501</v>
      </c>
      <c r="J210" s="244" t="s">
        <v>52</v>
      </c>
      <c r="K210" s="244" t="s">
        <v>52</v>
      </c>
      <c r="L210" s="244" t="s">
        <v>52</v>
      </c>
      <c r="M210" s="244" t="s">
        <v>52</v>
      </c>
      <c r="N210" s="1" t="s">
        <v>52</v>
      </c>
    </row>
    <row r="211" spans="1:14" ht="30" customHeight="1">
      <c r="A211" s="244" t="s">
        <v>831</v>
      </c>
      <c r="B211" s="244" t="s">
        <v>828</v>
      </c>
      <c r="C211" s="244" t="s">
        <v>829</v>
      </c>
      <c r="D211" s="244" t="s">
        <v>82</v>
      </c>
      <c r="E211" s="252">
        <f>일위대가!F1299</f>
        <v>0</v>
      </c>
      <c r="F211" s="252">
        <f>일위대가!H1299</f>
        <v>0</v>
      </c>
      <c r="G211" s="252">
        <f>일위대가!J1299</f>
        <v>0</v>
      </c>
      <c r="H211" s="252">
        <f t="shared" si="5"/>
        <v>0</v>
      </c>
      <c r="I211" s="244" t="s">
        <v>830</v>
      </c>
      <c r="J211" s="244" t="s">
        <v>52</v>
      </c>
      <c r="K211" s="244" t="s">
        <v>52</v>
      </c>
      <c r="L211" s="244" t="s">
        <v>52</v>
      </c>
      <c r="M211" s="244" t="s">
        <v>1217</v>
      </c>
      <c r="N211" s="1" t="s">
        <v>52</v>
      </c>
    </row>
    <row r="212" spans="1:14" ht="30" customHeight="1">
      <c r="A212" s="244" t="s">
        <v>826</v>
      </c>
      <c r="B212" s="244" t="s">
        <v>823</v>
      </c>
      <c r="C212" s="244" t="s">
        <v>824</v>
      </c>
      <c r="D212" s="244" t="s">
        <v>82</v>
      </c>
      <c r="E212" s="252">
        <f>일위대가!F1303</f>
        <v>0</v>
      </c>
      <c r="F212" s="252">
        <f>일위대가!H1303</f>
        <v>0</v>
      </c>
      <c r="G212" s="252">
        <f>일위대가!J1303</f>
        <v>0</v>
      </c>
      <c r="H212" s="252">
        <f t="shared" si="5"/>
        <v>0</v>
      </c>
      <c r="I212" s="244" t="s">
        <v>825</v>
      </c>
      <c r="J212" s="244" t="s">
        <v>52</v>
      </c>
      <c r="K212" s="244" t="s">
        <v>52</v>
      </c>
      <c r="L212" s="244" t="s">
        <v>52</v>
      </c>
      <c r="M212" s="244" t="s">
        <v>1217</v>
      </c>
      <c r="N212" s="1" t="s">
        <v>52</v>
      </c>
    </row>
    <row r="213" spans="1:14" ht="30" customHeight="1">
      <c r="A213" s="244" t="s">
        <v>2976</v>
      </c>
      <c r="B213" s="244" t="s">
        <v>2973</v>
      </c>
      <c r="C213" s="244" t="s">
        <v>2974</v>
      </c>
      <c r="D213" s="244" t="s">
        <v>115</v>
      </c>
      <c r="E213" s="252">
        <f>일위대가!F1311</f>
        <v>0</v>
      </c>
      <c r="F213" s="252">
        <f>일위대가!H1311</f>
        <v>0</v>
      </c>
      <c r="G213" s="252">
        <f>일위대가!J1311</f>
        <v>0</v>
      </c>
      <c r="H213" s="252">
        <f t="shared" si="5"/>
        <v>0</v>
      </c>
      <c r="I213" s="244" t="s">
        <v>2975</v>
      </c>
      <c r="J213" s="244" t="s">
        <v>52</v>
      </c>
      <c r="K213" s="244" t="s">
        <v>52</v>
      </c>
      <c r="L213" s="244" t="s">
        <v>52</v>
      </c>
      <c r="M213" s="244" t="s">
        <v>1217</v>
      </c>
      <c r="N213" s="1" t="s">
        <v>52</v>
      </c>
    </row>
    <row r="214" spans="1:14" ht="30" customHeight="1">
      <c r="A214" s="244" t="s">
        <v>835</v>
      </c>
      <c r="B214" s="244" t="s">
        <v>833</v>
      </c>
      <c r="C214" s="244" t="s">
        <v>52</v>
      </c>
      <c r="D214" s="244" t="s">
        <v>76</v>
      </c>
      <c r="E214" s="252">
        <f>일위대가!F1316</f>
        <v>0</v>
      </c>
      <c r="F214" s="252">
        <f>일위대가!H1316</f>
        <v>0</v>
      </c>
      <c r="G214" s="252">
        <f>일위대가!J1316</f>
        <v>0</v>
      </c>
      <c r="H214" s="252">
        <f t="shared" si="5"/>
        <v>0</v>
      </c>
      <c r="I214" s="244" t="s">
        <v>834</v>
      </c>
      <c r="J214" s="244" t="s">
        <v>52</v>
      </c>
      <c r="K214" s="244" t="s">
        <v>52</v>
      </c>
      <c r="L214" s="244" t="s">
        <v>52</v>
      </c>
      <c r="M214" s="244" t="s">
        <v>2990</v>
      </c>
      <c r="N214" s="1" t="s">
        <v>52</v>
      </c>
    </row>
    <row r="215" spans="1:14" ht="30" customHeight="1">
      <c r="A215" s="244" t="s">
        <v>840</v>
      </c>
      <c r="B215" s="244" t="s">
        <v>837</v>
      </c>
      <c r="C215" s="244" t="s">
        <v>838</v>
      </c>
      <c r="D215" s="244" t="s">
        <v>82</v>
      </c>
      <c r="E215" s="252">
        <f>일위대가!F1320</f>
        <v>0</v>
      </c>
      <c r="F215" s="252">
        <f>일위대가!H1320</f>
        <v>0</v>
      </c>
      <c r="G215" s="252">
        <f>일위대가!J1320</f>
        <v>0</v>
      </c>
      <c r="H215" s="252">
        <f t="shared" si="5"/>
        <v>0</v>
      </c>
      <c r="I215" s="244" t="s">
        <v>839</v>
      </c>
      <c r="J215" s="244" t="s">
        <v>52</v>
      </c>
      <c r="K215" s="244" t="s">
        <v>52</v>
      </c>
      <c r="L215" s="244" t="s">
        <v>52</v>
      </c>
      <c r="M215" s="244" t="s">
        <v>2990</v>
      </c>
      <c r="N215" s="1" t="s">
        <v>52</v>
      </c>
    </row>
    <row r="216" spans="1:14" ht="30" customHeight="1">
      <c r="A216" s="244" t="s">
        <v>849</v>
      </c>
      <c r="B216" s="244" t="s">
        <v>847</v>
      </c>
      <c r="C216" s="244" t="s">
        <v>52</v>
      </c>
      <c r="D216" s="244" t="s">
        <v>82</v>
      </c>
      <c r="E216" s="252">
        <f>일위대가!F1325</f>
        <v>0</v>
      </c>
      <c r="F216" s="252">
        <f>일위대가!H1325</f>
        <v>0</v>
      </c>
      <c r="G216" s="252">
        <f>일위대가!J1325</f>
        <v>0</v>
      </c>
      <c r="H216" s="252">
        <f t="shared" si="5"/>
        <v>0</v>
      </c>
      <c r="I216" s="244" t="s">
        <v>848</v>
      </c>
      <c r="J216" s="244" t="s">
        <v>52</v>
      </c>
      <c r="K216" s="244" t="s">
        <v>52</v>
      </c>
      <c r="L216" s="244" t="s">
        <v>52</v>
      </c>
      <c r="M216" s="244" t="s">
        <v>52</v>
      </c>
      <c r="N216" s="1" t="s">
        <v>52</v>
      </c>
    </row>
    <row r="217" spans="1:14" ht="30" customHeight="1">
      <c r="A217" s="244" t="s">
        <v>854</v>
      </c>
      <c r="B217" s="244" t="s">
        <v>851</v>
      </c>
      <c r="C217" s="244" t="s">
        <v>852</v>
      </c>
      <c r="D217" s="244" t="s">
        <v>82</v>
      </c>
      <c r="E217" s="252">
        <f>일위대가!F1330</f>
        <v>0</v>
      </c>
      <c r="F217" s="252">
        <f>일위대가!H1330</f>
        <v>0</v>
      </c>
      <c r="G217" s="252">
        <f>일위대가!J1330</f>
        <v>0</v>
      </c>
      <c r="H217" s="252">
        <f t="shared" si="5"/>
        <v>0</v>
      </c>
      <c r="I217" s="244" t="s">
        <v>853</v>
      </c>
      <c r="J217" s="244" t="s">
        <v>52</v>
      </c>
      <c r="K217" s="244" t="s">
        <v>52</v>
      </c>
      <c r="L217" s="244" t="s">
        <v>52</v>
      </c>
      <c r="M217" s="244" t="s">
        <v>52</v>
      </c>
      <c r="N217" s="1" t="s">
        <v>52</v>
      </c>
    </row>
    <row r="218" spans="1:14" ht="30" customHeight="1">
      <c r="A218" s="244" t="s">
        <v>859</v>
      </c>
      <c r="B218" s="244" t="s">
        <v>856</v>
      </c>
      <c r="C218" s="244" t="s">
        <v>857</v>
      </c>
      <c r="D218" s="244" t="s">
        <v>356</v>
      </c>
      <c r="E218" s="252">
        <f>일위대가!F1335</f>
        <v>0</v>
      </c>
      <c r="F218" s="252">
        <f>일위대가!H1335</f>
        <v>0</v>
      </c>
      <c r="G218" s="252">
        <f>일위대가!J1335</f>
        <v>0</v>
      </c>
      <c r="H218" s="252">
        <f t="shared" si="5"/>
        <v>0</v>
      </c>
      <c r="I218" s="244" t="s">
        <v>858</v>
      </c>
      <c r="J218" s="244" t="s">
        <v>52</v>
      </c>
      <c r="K218" s="244" t="s">
        <v>52</v>
      </c>
      <c r="L218" s="244" t="s">
        <v>52</v>
      </c>
      <c r="M218" s="244" t="s">
        <v>52</v>
      </c>
      <c r="N218" s="1" t="s">
        <v>52</v>
      </c>
    </row>
    <row r="219" spans="1:14" ht="30" customHeight="1">
      <c r="A219" s="244" t="s">
        <v>845</v>
      </c>
      <c r="B219" s="244" t="s">
        <v>842</v>
      </c>
      <c r="C219" s="244" t="s">
        <v>843</v>
      </c>
      <c r="D219" s="244" t="s">
        <v>82</v>
      </c>
      <c r="E219" s="252">
        <f>일위대가!F1341</f>
        <v>0</v>
      </c>
      <c r="F219" s="252">
        <f>일위대가!H1341</f>
        <v>0</v>
      </c>
      <c r="G219" s="252">
        <f>일위대가!J1341</f>
        <v>0</v>
      </c>
      <c r="H219" s="252">
        <f t="shared" si="5"/>
        <v>0</v>
      </c>
      <c r="I219" s="244" t="s">
        <v>844</v>
      </c>
      <c r="J219" s="244" t="s">
        <v>52</v>
      </c>
      <c r="K219" s="244" t="s">
        <v>52</v>
      </c>
      <c r="L219" s="244" t="s">
        <v>52</v>
      </c>
      <c r="M219" s="244" t="s">
        <v>3009</v>
      </c>
      <c r="N219" s="1" t="s">
        <v>52</v>
      </c>
    </row>
    <row r="220" spans="1:14" ht="30" customHeight="1">
      <c r="A220" s="244" t="s">
        <v>127</v>
      </c>
      <c r="B220" s="244" t="s">
        <v>124</v>
      </c>
      <c r="C220" s="244" t="s">
        <v>125</v>
      </c>
      <c r="D220" s="244" t="s">
        <v>115</v>
      </c>
      <c r="E220" s="252">
        <f>일위대가!F1351</f>
        <v>0</v>
      </c>
      <c r="F220" s="252">
        <f>일위대가!H1351</f>
        <v>0</v>
      </c>
      <c r="G220" s="252">
        <f>일위대가!J1351</f>
        <v>0</v>
      </c>
      <c r="H220" s="252">
        <f t="shared" si="5"/>
        <v>0</v>
      </c>
      <c r="I220" s="244" t="s">
        <v>126</v>
      </c>
      <c r="J220" s="244" t="s">
        <v>52</v>
      </c>
      <c r="K220" s="244" t="s">
        <v>52</v>
      </c>
      <c r="L220" s="244" t="s">
        <v>52</v>
      </c>
      <c r="M220" s="244" t="s">
        <v>3014</v>
      </c>
      <c r="N220" s="1" t="s">
        <v>52</v>
      </c>
    </row>
    <row r="221" spans="1:14" ht="30" customHeight="1">
      <c r="A221" s="244" t="s">
        <v>132</v>
      </c>
      <c r="B221" s="244" t="s">
        <v>129</v>
      </c>
      <c r="C221" s="244" t="s">
        <v>130</v>
      </c>
      <c r="D221" s="244" t="s">
        <v>115</v>
      </c>
      <c r="E221" s="252">
        <f>일위대가!F1359</f>
        <v>0</v>
      </c>
      <c r="F221" s="252">
        <f>일위대가!H1359</f>
        <v>0</v>
      </c>
      <c r="G221" s="252">
        <f>일위대가!J1359</f>
        <v>0</v>
      </c>
      <c r="H221" s="252">
        <f t="shared" si="5"/>
        <v>0</v>
      </c>
      <c r="I221" s="244" t="s">
        <v>131</v>
      </c>
      <c r="J221" s="244" t="s">
        <v>52</v>
      </c>
      <c r="K221" s="244" t="s">
        <v>52</v>
      </c>
      <c r="L221" s="244" t="s">
        <v>52</v>
      </c>
      <c r="M221" s="244" t="s">
        <v>3025</v>
      </c>
      <c r="N221" s="1" t="s">
        <v>52</v>
      </c>
    </row>
    <row r="222" spans="1:14" ht="30" customHeight="1">
      <c r="A222" s="244" t="s">
        <v>442</v>
      </c>
      <c r="B222" s="244" t="s">
        <v>439</v>
      </c>
      <c r="C222" s="244" t="s">
        <v>440</v>
      </c>
      <c r="D222" s="244" t="s">
        <v>76</v>
      </c>
      <c r="E222" s="252">
        <f>일위대가!F1371</f>
        <v>0</v>
      </c>
      <c r="F222" s="252">
        <f>일위대가!H1371</f>
        <v>0</v>
      </c>
      <c r="G222" s="252">
        <f>일위대가!J1371</f>
        <v>0</v>
      </c>
      <c r="H222" s="252">
        <f t="shared" si="5"/>
        <v>0</v>
      </c>
      <c r="I222" s="244" t="s">
        <v>441</v>
      </c>
      <c r="J222" s="244" t="s">
        <v>52</v>
      </c>
      <c r="K222" s="244" t="s">
        <v>52</v>
      </c>
      <c r="L222" s="244" t="s">
        <v>52</v>
      </c>
      <c r="M222" s="244" t="s">
        <v>3032</v>
      </c>
      <c r="N222" s="1" t="s">
        <v>52</v>
      </c>
    </row>
    <row r="223" spans="1:14" ht="30" customHeight="1">
      <c r="A223" s="244" t="s">
        <v>816</v>
      </c>
      <c r="B223" s="250" t="s">
        <v>3598</v>
      </c>
      <c r="C223" s="244" t="s">
        <v>3601</v>
      </c>
      <c r="D223" s="244" t="s">
        <v>3599</v>
      </c>
      <c r="E223" s="252">
        <f>일위대가!F1376</f>
        <v>0</v>
      </c>
      <c r="F223" s="252">
        <f>일위대가!H1376</f>
        <v>0</v>
      </c>
      <c r="G223" s="252">
        <f>일위대가!J1376</f>
        <v>0</v>
      </c>
      <c r="H223" s="252">
        <f t="shared" si="5"/>
        <v>0</v>
      </c>
      <c r="I223" s="244" t="s">
        <v>815</v>
      </c>
      <c r="J223" s="244" t="s">
        <v>52</v>
      </c>
      <c r="K223" s="244" t="s">
        <v>52</v>
      </c>
      <c r="L223" s="244" t="s">
        <v>52</v>
      </c>
      <c r="M223" s="244"/>
      <c r="N223" s="1" t="s">
        <v>52</v>
      </c>
    </row>
    <row r="224" spans="1:14" ht="30" customHeight="1">
      <c r="A224" s="244" t="s">
        <v>2418</v>
      </c>
      <c r="B224" s="244" t="s">
        <v>2415</v>
      </c>
      <c r="C224" s="244" t="s">
        <v>2416</v>
      </c>
      <c r="D224" s="244" t="s">
        <v>223</v>
      </c>
      <c r="E224" s="252">
        <f>일위대가!F1381</f>
        <v>0</v>
      </c>
      <c r="F224" s="252">
        <f>일위대가!H1381</f>
        <v>0</v>
      </c>
      <c r="G224" s="252">
        <f>일위대가!J1381</f>
        <v>0</v>
      </c>
      <c r="H224" s="252">
        <f t="shared" si="5"/>
        <v>0</v>
      </c>
      <c r="I224" s="244" t="s">
        <v>2417</v>
      </c>
      <c r="J224" s="244" t="s">
        <v>52</v>
      </c>
      <c r="K224" s="244" t="s">
        <v>52</v>
      </c>
      <c r="L224" s="244" t="s">
        <v>52</v>
      </c>
      <c r="M224" s="244" t="s">
        <v>3063</v>
      </c>
      <c r="N224" s="1" t="s">
        <v>52</v>
      </c>
    </row>
    <row r="225" spans="1:14" ht="30" customHeight="1">
      <c r="A225" s="248" t="s">
        <v>3545</v>
      </c>
      <c r="B225" s="248" t="s">
        <v>3556</v>
      </c>
      <c r="C225" s="248" t="s">
        <v>3557</v>
      </c>
      <c r="D225" s="248" t="s">
        <v>82</v>
      </c>
      <c r="E225" s="252">
        <f>일위대가!F1389</f>
        <v>0</v>
      </c>
      <c r="F225" s="252">
        <f>일위대가!H1389</f>
        <v>0</v>
      </c>
      <c r="G225" s="252">
        <f>일위대가!J1389</f>
        <v>0</v>
      </c>
      <c r="H225" s="252">
        <f t="shared" ref="H225:H227" si="6">E225+F225+G225</f>
        <v>0</v>
      </c>
      <c r="I225" s="244" t="s">
        <v>3577</v>
      </c>
      <c r="J225" s="248" t="s">
        <v>52</v>
      </c>
      <c r="K225" s="248" t="s">
        <v>52</v>
      </c>
      <c r="L225" s="248" t="s">
        <v>52</v>
      </c>
      <c r="M225" s="248" t="s">
        <v>3579</v>
      </c>
      <c r="N225" s="1" t="s">
        <v>52</v>
      </c>
    </row>
    <row r="226" spans="1:14" ht="30" customHeight="1">
      <c r="A226" s="248" t="s">
        <v>3561</v>
      </c>
      <c r="B226" s="248" t="s">
        <v>3554</v>
      </c>
      <c r="C226" s="248" t="s">
        <v>3567</v>
      </c>
      <c r="D226" s="248" t="s">
        <v>82</v>
      </c>
      <c r="E226" s="252">
        <f>일위대가!F1394</f>
        <v>0</v>
      </c>
      <c r="F226" s="252">
        <f>일위대가!H1394</f>
        <v>0</v>
      </c>
      <c r="G226" s="252">
        <f>일위대가!J1394</f>
        <v>0</v>
      </c>
      <c r="H226" s="252">
        <f t="shared" si="6"/>
        <v>0</v>
      </c>
      <c r="I226" s="244" t="s">
        <v>3575</v>
      </c>
      <c r="J226" s="248" t="s">
        <v>52</v>
      </c>
      <c r="K226" s="248" t="s">
        <v>52</v>
      </c>
      <c r="L226" s="248" t="s">
        <v>52</v>
      </c>
      <c r="M226" s="248" t="s">
        <v>52</v>
      </c>
      <c r="N226" s="1" t="s">
        <v>52</v>
      </c>
    </row>
    <row r="227" spans="1:14" ht="30" customHeight="1">
      <c r="A227" s="248" t="s">
        <v>3544</v>
      </c>
      <c r="B227" s="248" t="s">
        <v>3542</v>
      </c>
      <c r="C227" s="248" t="s">
        <v>3543</v>
      </c>
      <c r="D227" s="248" t="s">
        <v>82</v>
      </c>
      <c r="E227" s="252">
        <f>일위대가!F1399</f>
        <v>0</v>
      </c>
      <c r="F227" s="252">
        <f>일위대가!H1399</f>
        <v>0</v>
      </c>
      <c r="G227" s="252">
        <f>일위대가!J1399</f>
        <v>0</v>
      </c>
      <c r="H227" s="252">
        <f t="shared" si="6"/>
        <v>0</v>
      </c>
      <c r="I227" s="244" t="s">
        <v>3580</v>
      </c>
      <c r="J227" s="248" t="s">
        <v>52</v>
      </c>
      <c r="K227" s="248" t="s">
        <v>52</v>
      </c>
      <c r="L227" s="248" t="s">
        <v>52</v>
      </c>
      <c r="M227" s="248" t="s">
        <v>3579</v>
      </c>
      <c r="N227" s="1" t="s">
        <v>52</v>
      </c>
    </row>
  </sheetData>
  <phoneticPr fontId="3" type="noConversion"/>
  <pageMargins left="0.78740157480314965" right="0.19685039370078741" top="0.39370078740157483" bottom="0.39370078740157483" header="0" footer="0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01"/>
  <sheetViews>
    <sheetView topLeftCell="A325" workbookViewId="0">
      <selection activeCell="F1383" sqref="F1383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  <col min="52" max="52" width="1.625" hidden="1" customWidth="1"/>
  </cols>
  <sheetData>
    <row r="1" spans="1:52" ht="30" customHeight="1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52" ht="30" customHeight="1">
      <c r="A2" s="282" t="s">
        <v>2</v>
      </c>
      <c r="B2" s="282" t="s">
        <v>3</v>
      </c>
      <c r="C2" s="282" t="s">
        <v>4</v>
      </c>
      <c r="D2" s="282" t="s">
        <v>5</v>
      </c>
      <c r="E2" s="282" t="s">
        <v>6</v>
      </c>
      <c r="F2" s="282"/>
      <c r="G2" s="282" t="s">
        <v>9</v>
      </c>
      <c r="H2" s="282"/>
      <c r="I2" s="282" t="s">
        <v>10</v>
      </c>
      <c r="J2" s="282"/>
      <c r="K2" s="282" t="s">
        <v>11</v>
      </c>
      <c r="L2" s="282"/>
      <c r="M2" s="282" t="s">
        <v>12</v>
      </c>
      <c r="N2" s="281" t="s">
        <v>960</v>
      </c>
      <c r="O2" s="281" t="s">
        <v>20</v>
      </c>
      <c r="P2" s="281" t="s">
        <v>22</v>
      </c>
      <c r="Q2" s="281" t="s">
        <v>23</v>
      </c>
      <c r="R2" s="281" t="s">
        <v>24</v>
      </c>
      <c r="S2" s="281" t="s">
        <v>25</v>
      </c>
      <c r="T2" s="281" t="s">
        <v>26</v>
      </c>
      <c r="U2" s="281" t="s">
        <v>27</v>
      </c>
      <c r="V2" s="281" t="s">
        <v>28</v>
      </c>
      <c r="W2" s="281" t="s">
        <v>29</v>
      </c>
      <c r="X2" s="281" t="s">
        <v>30</v>
      </c>
      <c r="Y2" s="281" t="s">
        <v>31</v>
      </c>
      <c r="Z2" s="281" t="s">
        <v>32</v>
      </c>
      <c r="AA2" s="281" t="s">
        <v>33</v>
      </c>
      <c r="AB2" s="281" t="s">
        <v>34</v>
      </c>
      <c r="AC2" s="281" t="s">
        <v>35</v>
      </c>
      <c r="AD2" s="281" t="s">
        <v>36</v>
      </c>
      <c r="AE2" s="281" t="s">
        <v>37</v>
      </c>
      <c r="AF2" s="281" t="s">
        <v>38</v>
      </c>
      <c r="AG2" s="281" t="s">
        <v>39</v>
      </c>
      <c r="AH2" s="281" t="s">
        <v>40</v>
      </c>
      <c r="AI2" s="281" t="s">
        <v>41</v>
      </c>
      <c r="AJ2" s="281" t="s">
        <v>42</v>
      </c>
      <c r="AK2" s="281" t="s">
        <v>43</v>
      </c>
      <c r="AL2" s="281" t="s">
        <v>44</v>
      </c>
      <c r="AM2" s="281" t="s">
        <v>45</v>
      </c>
      <c r="AN2" s="281" t="s">
        <v>46</v>
      </c>
      <c r="AO2" s="281" t="s">
        <v>47</v>
      </c>
      <c r="AP2" s="281" t="s">
        <v>961</v>
      </c>
      <c r="AQ2" s="281" t="s">
        <v>962</v>
      </c>
      <c r="AR2" s="281" t="s">
        <v>963</v>
      </c>
      <c r="AS2" s="281" t="s">
        <v>964</v>
      </c>
      <c r="AT2" s="281" t="s">
        <v>965</v>
      </c>
      <c r="AU2" s="281" t="s">
        <v>966</v>
      </c>
      <c r="AV2" s="281" t="s">
        <v>48</v>
      </c>
      <c r="AW2" s="281" t="s">
        <v>967</v>
      </c>
      <c r="AX2" s="1" t="s">
        <v>959</v>
      </c>
      <c r="AY2" s="1" t="s">
        <v>21</v>
      </c>
      <c r="AZ2" s="1" t="s">
        <v>968</v>
      </c>
    </row>
    <row r="3" spans="1:52" ht="30" customHeight="1">
      <c r="A3" s="282"/>
      <c r="B3" s="282"/>
      <c r="C3" s="282"/>
      <c r="D3" s="282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282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</row>
    <row r="4" spans="1:52" ht="30" customHeight="1">
      <c r="A4" s="250" t="s">
        <v>969</v>
      </c>
      <c r="B4" s="253"/>
      <c r="C4" s="253"/>
      <c r="D4" s="253"/>
      <c r="E4" s="254"/>
      <c r="F4" s="255"/>
      <c r="G4" s="254"/>
      <c r="H4" s="255"/>
      <c r="I4" s="254"/>
      <c r="J4" s="255"/>
      <c r="K4" s="254"/>
      <c r="L4" s="255"/>
      <c r="M4" s="256"/>
      <c r="N4" s="1" t="s">
        <v>970</v>
      </c>
    </row>
    <row r="5" spans="1:52" ht="30" customHeight="1">
      <c r="A5" s="248" t="s">
        <v>971</v>
      </c>
      <c r="B5" s="248" t="s">
        <v>972</v>
      </c>
      <c r="C5" s="248" t="s">
        <v>88</v>
      </c>
      <c r="D5" s="249">
        <v>0.20849999999999999</v>
      </c>
      <c r="E5" s="257">
        <f>단가대비표!O5</f>
        <v>0</v>
      </c>
      <c r="F5" s="258">
        <f>TRUNC(E5*D5,1)</f>
        <v>0</v>
      </c>
      <c r="G5" s="257">
        <f>단가대비표!P5</f>
        <v>0</v>
      </c>
      <c r="H5" s="258">
        <f>TRUNC(G5*D5,1)</f>
        <v>0</v>
      </c>
      <c r="I5" s="257">
        <f>단가대비표!V5</f>
        <v>0</v>
      </c>
      <c r="J5" s="258">
        <f>TRUNC(I5*D5,1)</f>
        <v>0</v>
      </c>
      <c r="K5" s="257">
        <f t="shared" ref="K5:L8" si="0">TRUNC(E5+G5+I5,1)</f>
        <v>0</v>
      </c>
      <c r="L5" s="258">
        <f t="shared" si="0"/>
        <v>0</v>
      </c>
      <c r="M5" s="248" t="s">
        <v>977</v>
      </c>
      <c r="N5" s="1" t="s">
        <v>970</v>
      </c>
      <c r="O5" s="1" t="s">
        <v>978</v>
      </c>
      <c r="P5" s="1" t="s">
        <v>64</v>
      </c>
      <c r="Q5" s="1" t="s">
        <v>64</v>
      </c>
      <c r="R5" s="1" t="s">
        <v>63</v>
      </c>
      <c r="AV5" s="1" t="s">
        <v>52</v>
      </c>
      <c r="AW5" s="1" t="s">
        <v>979</v>
      </c>
      <c r="AX5" s="1" t="s">
        <v>52</v>
      </c>
      <c r="AY5" s="1" t="s">
        <v>52</v>
      </c>
      <c r="AZ5" s="1" t="s">
        <v>52</v>
      </c>
    </row>
    <row r="6" spans="1:52" ht="30" customHeight="1">
      <c r="A6" s="248" t="s">
        <v>980</v>
      </c>
      <c r="B6" s="248" t="s">
        <v>981</v>
      </c>
      <c r="C6" s="248" t="s">
        <v>982</v>
      </c>
      <c r="D6" s="249">
        <v>5</v>
      </c>
      <c r="E6" s="257">
        <f>단가대비표!O36</f>
        <v>0</v>
      </c>
      <c r="F6" s="258">
        <f>TRUNC(E6*D6,1)</f>
        <v>0</v>
      </c>
      <c r="G6" s="257">
        <f>단가대비표!P36</f>
        <v>0</v>
      </c>
      <c r="H6" s="258">
        <f>TRUNC(G6*D6,1)</f>
        <v>0</v>
      </c>
      <c r="I6" s="257">
        <f>단가대비표!V36</f>
        <v>0</v>
      </c>
      <c r="J6" s="258">
        <f>TRUNC(I6*D6,1)</f>
        <v>0</v>
      </c>
      <c r="K6" s="257">
        <f t="shared" si="0"/>
        <v>0</v>
      </c>
      <c r="L6" s="258">
        <f t="shared" si="0"/>
        <v>0</v>
      </c>
      <c r="M6" s="248" t="s">
        <v>983</v>
      </c>
      <c r="N6" s="1" t="s">
        <v>970</v>
      </c>
      <c r="O6" s="1" t="s">
        <v>984</v>
      </c>
      <c r="P6" s="1" t="s">
        <v>64</v>
      </c>
      <c r="Q6" s="1" t="s">
        <v>64</v>
      </c>
      <c r="R6" s="1" t="s">
        <v>63</v>
      </c>
      <c r="V6">
        <v>1</v>
      </c>
      <c r="AV6" s="1" t="s">
        <v>52</v>
      </c>
      <c r="AW6" s="1" t="s">
        <v>985</v>
      </c>
      <c r="AX6" s="1" t="s">
        <v>52</v>
      </c>
      <c r="AY6" s="1" t="s">
        <v>52</v>
      </c>
      <c r="AZ6" s="1" t="s">
        <v>52</v>
      </c>
    </row>
    <row r="7" spans="1:52" ht="30" customHeight="1">
      <c r="A7" s="248" t="s">
        <v>770</v>
      </c>
      <c r="B7" s="248" t="s">
        <v>986</v>
      </c>
      <c r="C7" s="248" t="s">
        <v>555</v>
      </c>
      <c r="D7" s="249">
        <v>1</v>
      </c>
      <c r="E7" s="257">
        <f>TRUNC(SUMIF(V5:V8, RIGHTB(O7, 1), F5:F8)*U7, 2)</f>
        <v>0</v>
      </c>
      <c r="F7" s="258">
        <f>TRUNC(E7*D7,1)</f>
        <v>0</v>
      </c>
      <c r="G7" s="257">
        <v>0</v>
      </c>
      <c r="H7" s="258">
        <f>TRUNC(G7*D7,1)</f>
        <v>0</v>
      </c>
      <c r="I7" s="257">
        <v>0</v>
      </c>
      <c r="J7" s="258">
        <f>TRUNC(I7*D7,1)</f>
        <v>0</v>
      </c>
      <c r="K7" s="257">
        <f t="shared" si="0"/>
        <v>0</v>
      </c>
      <c r="L7" s="258">
        <f t="shared" si="0"/>
        <v>0</v>
      </c>
      <c r="M7" s="248" t="s">
        <v>52</v>
      </c>
      <c r="N7" s="1" t="s">
        <v>970</v>
      </c>
      <c r="O7" s="1" t="s">
        <v>772</v>
      </c>
      <c r="P7" s="1" t="s">
        <v>64</v>
      </c>
      <c r="Q7" s="1" t="s">
        <v>64</v>
      </c>
      <c r="R7" s="1" t="s">
        <v>64</v>
      </c>
      <c r="S7">
        <v>0</v>
      </c>
      <c r="T7">
        <v>0</v>
      </c>
      <c r="U7">
        <v>0.21</v>
      </c>
      <c r="AV7" s="1" t="s">
        <v>52</v>
      </c>
      <c r="AW7" s="1" t="s">
        <v>987</v>
      </c>
      <c r="AX7" s="1" t="s">
        <v>52</v>
      </c>
      <c r="AY7" s="1" t="s">
        <v>52</v>
      </c>
      <c r="AZ7" s="1" t="s">
        <v>52</v>
      </c>
    </row>
    <row r="8" spans="1:52" ht="30" customHeight="1">
      <c r="A8" s="248" t="s">
        <v>988</v>
      </c>
      <c r="B8" s="248" t="s">
        <v>989</v>
      </c>
      <c r="C8" s="248" t="s">
        <v>401</v>
      </c>
      <c r="D8" s="249">
        <v>1</v>
      </c>
      <c r="E8" s="257">
        <f>TRUNC(단가대비표!O261*1/8*16/12*25/20, 1)</f>
        <v>0</v>
      </c>
      <c r="F8" s="258">
        <f>TRUNC(E8*D8,1)</f>
        <v>0</v>
      </c>
      <c r="G8" s="257">
        <f>TRUNC(단가대비표!P261*1/8*16/12*25/20, 1)</f>
        <v>0</v>
      </c>
      <c r="H8" s="258">
        <f>TRUNC(G8*D8,1)</f>
        <v>0</v>
      </c>
      <c r="I8" s="257">
        <f>TRUNC(단가대비표!V261*1/8*16/12*25/20, 1)</f>
        <v>0</v>
      </c>
      <c r="J8" s="258">
        <f>TRUNC(I8*D8,1)</f>
        <v>0</v>
      </c>
      <c r="K8" s="257">
        <f t="shared" si="0"/>
        <v>0</v>
      </c>
      <c r="L8" s="258">
        <f t="shared" si="0"/>
        <v>0</v>
      </c>
      <c r="M8" s="248" t="s">
        <v>990</v>
      </c>
      <c r="N8" s="1" t="s">
        <v>970</v>
      </c>
      <c r="O8" s="1" t="s">
        <v>991</v>
      </c>
      <c r="P8" s="1" t="s">
        <v>64</v>
      </c>
      <c r="Q8" s="1" t="s">
        <v>64</v>
      </c>
      <c r="R8" s="1" t="s">
        <v>63</v>
      </c>
      <c r="AV8" s="1" t="s">
        <v>52</v>
      </c>
      <c r="AW8" s="1" t="s">
        <v>992</v>
      </c>
      <c r="AX8" s="1" t="s">
        <v>63</v>
      </c>
      <c r="AY8" s="1" t="s">
        <v>52</v>
      </c>
      <c r="AZ8" s="1" t="s">
        <v>52</v>
      </c>
    </row>
    <row r="9" spans="1:52" ht="30" customHeight="1">
      <c r="A9" s="248" t="s">
        <v>993</v>
      </c>
      <c r="B9" s="248" t="s">
        <v>52</v>
      </c>
      <c r="C9" s="248" t="s">
        <v>52</v>
      </c>
      <c r="D9" s="249"/>
      <c r="E9" s="257"/>
      <c r="F9" s="258">
        <f>TRUNC(SUMIF(N5:N8, N4, F5:F8),0)</f>
        <v>0</v>
      </c>
      <c r="G9" s="257"/>
      <c r="H9" s="258">
        <f>TRUNC(SUMIF(N5:N8, N4, H5:H8),0)</f>
        <v>0</v>
      </c>
      <c r="I9" s="257"/>
      <c r="J9" s="258">
        <f>TRUNC(SUMIF(N5:N8, N4, J5:J8),0)</f>
        <v>0</v>
      </c>
      <c r="K9" s="257"/>
      <c r="L9" s="258">
        <f>F9+H9+J9</f>
        <v>0</v>
      </c>
      <c r="M9" s="248" t="s">
        <v>52</v>
      </c>
      <c r="N9" s="1" t="s">
        <v>71</v>
      </c>
      <c r="O9" s="1" t="s">
        <v>71</v>
      </c>
      <c r="P9" s="1" t="s">
        <v>52</v>
      </c>
      <c r="Q9" s="1" t="s">
        <v>52</v>
      </c>
      <c r="R9" s="1" t="s">
        <v>52</v>
      </c>
      <c r="AV9" s="1" t="s">
        <v>52</v>
      </c>
      <c r="AW9" s="1" t="s">
        <v>52</v>
      </c>
      <c r="AX9" s="1" t="s">
        <v>52</v>
      </c>
      <c r="AY9" s="1" t="s">
        <v>52</v>
      </c>
      <c r="AZ9" s="1" t="s">
        <v>52</v>
      </c>
    </row>
    <row r="10" spans="1:52" ht="30" customHeight="1">
      <c r="A10" s="249"/>
      <c r="B10" s="249"/>
      <c r="C10" s="249"/>
      <c r="D10" s="249"/>
      <c r="E10" s="257"/>
      <c r="F10" s="258"/>
      <c r="G10" s="257"/>
      <c r="H10" s="258"/>
      <c r="I10" s="257"/>
      <c r="J10" s="258"/>
      <c r="K10" s="257"/>
      <c r="L10" s="258"/>
      <c r="M10" s="249"/>
    </row>
    <row r="11" spans="1:52" ht="30" customHeight="1">
      <c r="A11" s="250" t="s">
        <v>994</v>
      </c>
      <c r="B11" s="253"/>
      <c r="C11" s="253"/>
      <c r="D11" s="253"/>
      <c r="E11" s="254"/>
      <c r="F11" s="255"/>
      <c r="G11" s="254"/>
      <c r="H11" s="255"/>
      <c r="I11" s="254"/>
      <c r="J11" s="255"/>
      <c r="K11" s="254"/>
      <c r="L11" s="255"/>
      <c r="M11" s="256"/>
      <c r="N11" s="1" t="s">
        <v>995</v>
      </c>
    </row>
    <row r="12" spans="1:52" ht="30" customHeight="1">
      <c r="A12" s="248" t="s">
        <v>971</v>
      </c>
      <c r="B12" s="248" t="s">
        <v>996</v>
      </c>
      <c r="C12" s="248" t="s">
        <v>88</v>
      </c>
      <c r="D12" s="249">
        <v>0.20849999999999999</v>
      </c>
      <c r="E12" s="257">
        <f>단가대비표!O6</f>
        <v>0</v>
      </c>
      <c r="F12" s="258">
        <f>TRUNC(E12*D12,1)</f>
        <v>0</v>
      </c>
      <c r="G12" s="257">
        <f>단가대비표!P6</f>
        <v>0</v>
      </c>
      <c r="H12" s="258">
        <f>TRUNC(G12*D12,1)</f>
        <v>0</v>
      </c>
      <c r="I12" s="257">
        <f>단가대비표!V6</f>
        <v>0</v>
      </c>
      <c r="J12" s="258">
        <f>TRUNC(I12*D12,1)</f>
        <v>0</v>
      </c>
      <c r="K12" s="257">
        <f t="shared" ref="K12:L15" si="1">TRUNC(E12+G12+I12,1)</f>
        <v>0</v>
      </c>
      <c r="L12" s="258">
        <f t="shared" si="1"/>
        <v>0</v>
      </c>
      <c r="M12" s="248" t="s">
        <v>998</v>
      </c>
      <c r="N12" s="1" t="s">
        <v>995</v>
      </c>
      <c r="O12" s="1" t="s">
        <v>999</v>
      </c>
      <c r="P12" s="1" t="s">
        <v>64</v>
      </c>
      <c r="Q12" s="1" t="s">
        <v>64</v>
      </c>
      <c r="R12" s="1" t="s">
        <v>63</v>
      </c>
      <c r="AV12" s="1" t="s">
        <v>52</v>
      </c>
      <c r="AW12" s="1" t="s">
        <v>1000</v>
      </c>
      <c r="AX12" s="1" t="s">
        <v>52</v>
      </c>
      <c r="AY12" s="1" t="s">
        <v>52</v>
      </c>
      <c r="AZ12" s="1" t="s">
        <v>52</v>
      </c>
    </row>
    <row r="13" spans="1:52" ht="30" customHeight="1">
      <c r="A13" s="248" t="s">
        <v>980</v>
      </c>
      <c r="B13" s="248" t="s">
        <v>981</v>
      </c>
      <c r="C13" s="248" t="s">
        <v>982</v>
      </c>
      <c r="D13" s="249">
        <v>10.199999999999999</v>
      </c>
      <c r="E13" s="257">
        <f>단가대비표!O36</f>
        <v>0</v>
      </c>
      <c r="F13" s="258">
        <f>TRUNC(E13*D13,1)</f>
        <v>0</v>
      </c>
      <c r="G13" s="257">
        <f>단가대비표!P36</f>
        <v>0</v>
      </c>
      <c r="H13" s="258">
        <f>TRUNC(G13*D13,1)</f>
        <v>0</v>
      </c>
      <c r="I13" s="257">
        <f>단가대비표!V36</f>
        <v>0</v>
      </c>
      <c r="J13" s="258">
        <f>TRUNC(I13*D13,1)</f>
        <v>0</v>
      </c>
      <c r="K13" s="257">
        <f t="shared" si="1"/>
        <v>0</v>
      </c>
      <c r="L13" s="258">
        <f t="shared" si="1"/>
        <v>0</v>
      </c>
      <c r="M13" s="248" t="s">
        <v>983</v>
      </c>
      <c r="N13" s="1" t="s">
        <v>995</v>
      </c>
      <c r="O13" s="1" t="s">
        <v>984</v>
      </c>
      <c r="P13" s="1" t="s">
        <v>64</v>
      </c>
      <c r="Q13" s="1" t="s">
        <v>64</v>
      </c>
      <c r="R13" s="1" t="s">
        <v>63</v>
      </c>
      <c r="V13">
        <v>1</v>
      </c>
      <c r="AV13" s="1" t="s">
        <v>52</v>
      </c>
      <c r="AW13" s="1" t="s">
        <v>1001</v>
      </c>
      <c r="AX13" s="1" t="s">
        <v>52</v>
      </c>
      <c r="AY13" s="1" t="s">
        <v>52</v>
      </c>
      <c r="AZ13" s="1" t="s">
        <v>52</v>
      </c>
    </row>
    <row r="14" spans="1:52" ht="30" customHeight="1">
      <c r="A14" s="248" t="s">
        <v>770</v>
      </c>
      <c r="B14" s="248" t="s">
        <v>1002</v>
      </c>
      <c r="C14" s="248" t="s">
        <v>555</v>
      </c>
      <c r="D14" s="249">
        <v>1</v>
      </c>
      <c r="E14" s="257">
        <f>TRUNC(SUMIF(V12:V15, RIGHTB(O14, 1), F12:F15)*U14, 2)</f>
        <v>0</v>
      </c>
      <c r="F14" s="258">
        <f>TRUNC(E14*D14,1)</f>
        <v>0</v>
      </c>
      <c r="G14" s="257">
        <v>0</v>
      </c>
      <c r="H14" s="258">
        <f>TRUNC(G14*D14,1)</f>
        <v>0</v>
      </c>
      <c r="I14" s="257">
        <v>0</v>
      </c>
      <c r="J14" s="258">
        <f>TRUNC(I14*D14,1)</f>
        <v>0</v>
      </c>
      <c r="K14" s="257">
        <f t="shared" si="1"/>
        <v>0</v>
      </c>
      <c r="L14" s="258">
        <f t="shared" si="1"/>
        <v>0</v>
      </c>
      <c r="M14" s="248" t="s">
        <v>52</v>
      </c>
      <c r="N14" s="1" t="s">
        <v>995</v>
      </c>
      <c r="O14" s="1" t="s">
        <v>772</v>
      </c>
      <c r="P14" s="1" t="s">
        <v>64</v>
      </c>
      <c r="Q14" s="1" t="s">
        <v>64</v>
      </c>
      <c r="R14" s="1" t="s">
        <v>64</v>
      </c>
      <c r="S14">
        <v>0</v>
      </c>
      <c r="T14">
        <v>0</v>
      </c>
      <c r="U14">
        <v>0.22</v>
      </c>
      <c r="AV14" s="1" t="s">
        <v>52</v>
      </c>
      <c r="AW14" s="1" t="s">
        <v>1003</v>
      </c>
      <c r="AX14" s="1" t="s">
        <v>52</v>
      </c>
      <c r="AY14" s="1" t="s">
        <v>52</v>
      </c>
      <c r="AZ14" s="1" t="s">
        <v>52</v>
      </c>
    </row>
    <row r="15" spans="1:52" ht="30" customHeight="1">
      <c r="A15" s="248" t="s">
        <v>988</v>
      </c>
      <c r="B15" s="248" t="s">
        <v>989</v>
      </c>
      <c r="C15" s="248" t="s">
        <v>401</v>
      </c>
      <c r="D15" s="249">
        <v>1</v>
      </c>
      <c r="E15" s="257">
        <f>TRUNC(단가대비표!O261*1/8*16/12*25/20, 1)</f>
        <v>0</v>
      </c>
      <c r="F15" s="258">
        <f>TRUNC(E15*D15,1)</f>
        <v>0</v>
      </c>
      <c r="G15" s="257">
        <f>TRUNC(단가대비표!P261*1/8*16/12*25/20, 1)</f>
        <v>0</v>
      </c>
      <c r="H15" s="258">
        <f>TRUNC(G15*D15,1)</f>
        <v>0</v>
      </c>
      <c r="I15" s="257">
        <f>TRUNC(단가대비표!V261*1/8*16/12*25/20, 1)</f>
        <v>0</v>
      </c>
      <c r="J15" s="258">
        <f>TRUNC(I15*D15,1)</f>
        <v>0</v>
      </c>
      <c r="K15" s="257">
        <f t="shared" si="1"/>
        <v>0</v>
      </c>
      <c r="L15" s="258">
        <f t="shared" si="1"/>
        <v>0</v>
      </c>
      <c r="M15" s="248" t="s">
        <v>990</v>
      </c>
      <c r="N15" s="1" t="s">
        <v>995</v>
      </c>
      <c r="O15" s="1" t="s">
        <v>991</v>
      </c>
      <c r="P15" s="1" t="s">
        <v>64</v>
      </c>
      <c r="Q15" s="1" t="s">
        <v>64</v>
      </c>
      <c r="R15" s="1" t="s">
        <v>63</v>
      </c>
      <c r="AV15" s="1" t="s">
        <v>52</v>
      </c>
      <c r="AW15" s="1" t="s">
        <v>1004</v>
      </c>
      <c r="AX15" s="1" t="s">
        <v>63</v>
      </c>
      <c r="AY15" s="1" t="s">
        <v>52</v>
      </c>
      <c r="AZ15" s="1" t="s">
        <v>52</v>
      </c>
    </row>
    <row r="16" spans="1:52" ht="30" customHeight="1">
      <c r="A16" s="248" t="s">
        <v>993</v>
      </c>
      <c r="B16" s="248" t="s">
        <v>52</v>
      </c>
      <c r="C16" s="248" t="s">
        <v>52</v>
      </c>
      <c r="D16" s="249"/>
      <c r="E16" s="257"/>
      <c r="F16" s="258">
        <f>TRUNC(SUMIF(N12:N15, N11, F12:F15),0)</f>
        <v>0</v>
      </c>
      <c r="G16" s="257"/>
      <c r="H16" s="258">
        <f>TRUNC(SUMIF(N12:N15, N11, H12:H15),0)</f>
        <v>0</v>
      </c>
      <c r="I16" s="257"/>
      <c r="J16" s="258">
        <f>TRUNC(SUMIF(N12:N15, N11, J12:J15),0)</f>
        <v>0</v>
      </c>
      <c r="K16" s="257"/>
      <c r="L16" s="258">
        <f>F16+H16+J16</f>
        <v>0</v>
      </c>
      <c r="M16" s="248" t="s">
        <v>52</v>
      </c>
      <c r="N16" s="1" t="s">
        <v>71</v>
      </c>
      <c r="O16" s="1" t="s">
        <v>71</v>
      </c>
      <c r="P16" s="1" t="s">
        <v>52</v>
      </c>
      <c r="Q16" s="1" t="s">
        <v>52</v>
      </c>
      <c r="R16" s="1" t="s">
        <v>52</v>
      </c>
      <c r="AV16" s="1" t="s">
        <v>52</v>
      </c>
      <c r="AW16" s="1" t="s">
        <v>52</v>
      </c>
      <c r="AX16" s="1" t="s">
        <v>52</v>
      </c>
      <c r="AY16" s="1" t="s">
        <v>52</v>
      </c>
      <c r="AZ16" s="1" t="s">
        <v>52</v>
      </c>
    </row>
    <row r="17" spans="1:52" ht="30" customHeight="1">
      <c r="A17" s="249"/>
      <c r="B17" s="249"/>
      <c r="C17" s="249"/>
      <c r="D17" s="249"/>
      <c r="E17" s="257"/>
      <c r="F17" s="258"/>
      <c r="G17" s="257"/>
      <c r="H17" s="258"/>
      <c r="I17" s="257"/>
      <c r="J17" s="258"/>
      <c r="K17" s="257"/>
      <c r="L17" s="258"/>
      <c r="M17" s="249"/>
    </row>
    <row r="18" spans="1:52" ht="30" customHeight="1">
      <c r="A18" s="250" t="s">
        <v>1005</v>
      </c>
      <c r="B18" s="253"/>
      <c r="C18" s="253"/>
      <c r="D18" s="253"/>
      <c r="E18" s="254"/>
      <c r="F18" s="255"/>
      <c r="G18" s="254"/>
      <c r="H18" s="255"/>
      <c r="I18" s="254"/>
      <c r="J18" s="255"/>
      <c r="K18" s="254"/>
      <c r="L18" s="255"/>
      <c r="M18" s="256"/>
      <c r="N18" s="1" t="s">
        <v>1006</v>
      </c>
    </row>
    <row r="19" spans="1:52" ht="30" customHeight="1">
      <c r="A19" s="248" t="s">
        <v>971</v>
      </c>
      <c r="B19" s="248" t="s">
        <v>1007</v>
      </c>
      <c r="C19" s="248" t="s">
        <v>88</v>
      </c>
      <c r="D19" s="249">
        <v>0.20849999999999999</v>
      </c>
      <c r="E19" s="257">
        <f>단가대비표!O7</f>
        <v>0</v>
      </c>
      <c r="F19" s="258">
        <f>TRUNC(E19*D19,1)</f>
        <v>0</v>
      </c>
      <c r="G19" s="257">
        <f>단가대비표!P7</f>
        <v>0</v>
      </c>
      <c r="H19" s="258">
        <f>TRUNC(G19*D19,1)</f>
        <v>0</v>
      </c>
      <c r="I19" s="257">
        <f>단가대비표!V7</f>
        <v>0</v>
      </c>
      <c r="J19" s="258">
        <f>TRUNC(I19*D19,1)</f>
        <v>0</v>
      </c>
      <c r="K19" s="257">
        <f t="shared" ref="K19:L22" si="2">TRUNC(E19+G19+I19,1)</f>
        <v>0</v>
      </c>
      <c r="L19" s="258">
        <f t="shared" si="2"/>
        <v>0</v>
      </c>
      <c r="M19" s="248" t="s">
        <v>1009</v>
      </c>
      <c r="N19" s="1" t="s">
        <v>1006</v>
      </c>
      <c r="O19" s="1" t="s">
        <v>1010</v>
      </c>
      <c r="P19" s="1" t="s">
        <v>64</v>
      </c>
      <c r="Q19" s="1" t="s">
        <v>64</v>
      </c>
      <c r="R19" s="1" t="s">
        <v>63</v>
      </c>
      <c r="AV19" s="1" t="s">
        <v>52</v>
      </c>
      <c r="AW19" s="1" t="s">
        <v>1011</v>
      </c>
      <c r="AX19" s="1" t="s">
        <v>52</v>
      </c>
      <c r="AY19" s="1" t="s">
        <v>52</v>
      </c>
      <c r="AZ19" s="1" t="s">
        <v>52</v>
      </c>
    </row>
    <row r="20" spans="1:52" ht="30" customHeight="1">
      <c r="A20" s="248" t="s">
        <v>980</v>
      </c>
      <c r="B20" s="248" t="s">
        <v>981</v>
      </c>
      <c r="C20" s="248" t="s">
        <v>982</v>
      </c>
      <c r="D20" s="249">
        <v>11.6</v>
      </c>
      <c r="E20" s="257">
        <f>단가대비표!O36</f>
        <v>0</v>
      </c>
      <c r="F20" s="258">
        <f>TRUNC(E20*D20,1)</f>
        <v>0</v>
      </c>
      <c r="G20" s="257">
        <f>단가대비표!P36</f>
        <v>0</v>
      </c>
      <c r="H20" s="258">
        <f>TRUNC(G20*D20,1)</f>
        <v>0</v>
      </c>
      <c r="I20" s="257">
        <f>단가대비표!V36</f>
        <v>0</v>
      </c>
      <c r="J20" s="258">
        <f>TRUNC(I20*D20,1)</f>
        <v>0</v>
      </c>
      <c r="K20" s="257">
        <f t="shared" si="2"/>
        <v>0</v>
      </c>
      <c r="L20" s="258">
        <f t="shared" si="2"/>
        <v>0</v>
      </c>
      <c r="M20" s="248" t="s">
        <v>983</v>
      </c>
      <c r="N20" s="1" t="s">
        <v>1006</v>
      </c>
      <c r="O20" s="1" t="s">
        <v>984</v>
      </c>
      <c r="P20" s="1" t="s">
        <v>64</v>
      </c>
      <c r="Q20" s="1" t="s">
        <v>64</v>
      </c>
      <c r="R20" s="1" t="s">
        <v>63</v>
      </c>
      <c r="V20">
        <v>1</v>
      </c>
      <c r="AV20" s="1" t="s">
        <v>52</v>
      </c>
      <c r="AW20" s="1" t="s">
        <v>1012</v>
      </c>
      <c r="AX20" s="1" t="s">
        <v>52</v>
      </c>
      <c r="AY20" s="1" t="s">
        <v>52</v>
      </c>
      <c r="AZ20" s="1" t="s">
        <v>52</v>
      </c>
    </row>
    <row r="21" spans="1:52" ht="30" customHeight="1">
      <c r="A21" s="248" t="s">
        <v>770</v>
      </c>
      <c r="B21" s="248" t="s">
        <v>1002</v>
      </c>
      <c r="C21" s="248" t="s">
        <v>555</v>
      </c>
      <c r="D21" s="249">
        <v>1</v>
      </c>
      <c r="E21" s="257">
        <f>TRUNC(SUMIF(V19:V22, RIGHTB(O21, 1), F19:F22)*U21, 2)</f>
        <v>0</v>
      </c>
      <c r="F21" s="258">
        <f>TRUNC(E21*D21,1)</f>
        <v>0</v>
      </c>
      <c r="G21" s="257">
        <v>0</v>
      </c>
      <c r="H21" s="258">
        <f>TRUNC(G21*D21,1)</f>
        <v>0</v>
      </c>
      <c r="I21" s="257">
        <v>0</v>
      </c>
      <c r="J21" s="258">
        <f>TRUNC(I21*D21,1)</f>
        <v>0</v>
      </c>
      <c r="K21" s="257">
        <f t="shared" si="2"/>
        <v>0</v>
      </c>
      <c r="L21" s="258">
        <f t="shared" si="2"/>
        <v>0</v>
      </c>
      <c r="M21" s="248" t="s">
        <v>52</v>
      </c>
      <c r="N21" s="1" t="s">
        <v>1006</v>
      </c>
      <c r="O21" s="1" t="s">
        <v>772</v>
      </c>
      <c r="P21" s="1" t="s">
        <v>64</v>
      </c>
      <c r="Q21" s="1" t="s">
        <v>64</v>
      </c>
      <c r="R21" s="1" t="s">
        <v>64</v>
      </c>
      <c r="S21">
        <v>0</v>
      </c>
      <c r="T21">
        <v>0</v>
      </c>
      <c r="U21">
        <v>0.22</v>
      </c>
      <c r="AV21" s="1" t="s">
        <v>52</v>
      </c>
      <c r="AW21" s="1" t="s">
        <v>1013</v>
      </c>
      <c r="AX21" s="1" t="s">
        <v>52</v>
      </c>
      <c r="AY21" s="1" t="s">
        <v>52</v>
      </c>
      <c r="AZ21" s="1" t="s">
        <v>52</v>
      </c>
    </row>
    <row r="22" spans="1:52" ht="30" customHeight="1">
      <c r="A22" s="248" t="s">
        <v>988</v>
      </c>
      <c r="B22" s="248" t="s">
        <v>989</v>
      </c>
      <c r="C22" s="248" t="s">
        <v>401</v>
      </c>
      <c r="D22" s="249">
        <v>1</v>
      </c>
      <c r="E22" s="257">
        <f>TRUNC(단가대비표!O261*1/8*16/12*25/20, 1)</f>
        <v>0</v>
      </c>
      <c r="F22" s="258">
        <f>TRUNC(E22*D22,1)</f>
        <v>0</v>
      </c>
      <c r="G22" s="257">
        <f>TRUNC(단가대비표!P261*1/8*16/12*25/20, 1)</f>
        <v>0</v>
      </c>
      <c r="H22" s="258">
        <f>TRUNC(G22*D22,1)</f>
        <v>0</v>
      </c>
      <c r="I22" s="257">
        <f>TRUNC(단가대비표!V261*1/8*16/12*25/20, 1)</f>
        <v>0</v>
      </c>
      <c r="J22" s="258">
        <f>TRUNC(I22*D22,1)</f>
        <v>0</v>
      </c>
      <c r="K22" s="257">
        <f t="shared" si="2"/>
        <v>0</v>
      </c>
      <c r="L22" s="258">
        <f t="shared" si="2"/>
        <v>0</v>
      </c>
      <c r="M22" s="248" t="s">
        <v>990</v>
      </c>
      <c r="N22" s="1" t="s">
        <v>1006</v>
      </c>
      <c r="O22" s="1" t="s">
        <v>991</v>
      </c>
      <c r="P22" s="1" t="s">
        <v>64</v>
      </c>
      <c r="Q22" s="1" t="s">
        <v>64</v>
      </c>
      <c r="R22" s="1" t="s">
        <v>63</v>
      </c>
      <c r="AV22" s="1" t="s">
        <v>52</v>
      </c>
      <c r="AW22" s="1" t="s">
        <v>1014</v>
      </c>
      <c r="AX22" s="1" t="s">
        <v>63</v>
      </c>
      <c r="AY22" s="1" t="s">
        <v>52</v>
      </c>
      <c r="AZ22" s="1" t="s">
        <v>52</v>
      </c>
    </row>
    <row r="23" spans="1:52" ht="30" customHeight="1">
      <c r="A23" s="248" t="s">
        <v>993</v>
      </c>
      <c r="B23" s="248" t="s">
        <v>52</v>
      </c>
      <c r="C23" s="248" t="s">
        <v>52</v>
      </c>
      <c r="D23" s="249"/>
      <c r="E23" s="257"/>
      <c r="F23" s="258">
        <f>TRUNC(SUMIF(N19:N22, N18, F19:F22),0)</f>
        <v>0</v>
      </c>
      <c r="G23" s="257"/>
      <c r="H23" s="258">
        <f>TRUNC(SUMIF(N19:N22, N18, H19:H22),0)</f>
        <v>0</v>
      </c>
      <c r="I23" s="257"/>
      <c r="J23" s="258">
        <f>TRUNC(SUMIF(N19:N22, N18, J19:J22),0)</f>
        <v>0</v>
      </c>
      <c r="K23" s="257"/>
      <c r="L23" s="258">
        <f>F23+H23+J23</f>
        <v>0</v>
      </c>
      <c r="M23" s="248" t="s">
        <v>52</v>
      </c>
      <c r="N23" s="1" t="s">
        <v>71</v>
      </c>
      <c r="O23" s="1" t="s">
        <v>71</v>
      </c>
      <c r="P23" s="1" t="s">
        <v>52</v>
      </c>
      <c r="Q23" s="1" t="s">
        <v>52</v>
      </c>
      <c r="R23" s="1" t="s">
        <v>52</v>
      </c>
      <c r="AV23" s="1" t="s">
        <v>52</v>
      </c>
      <c r="AW23" s="1" t="s">
        <v>52</v>
      </c>
      <c r="AX23" s="1" t="s">
        <v>52</v>
      </c>
      <c r="AY23" s="1" t="s">
        <v>52</v>
      </c>
      <c r="AZ23" s="1" t="s">
        <v>52</v>
      </c>
    </row>
    <row r="24" spans="1:52" ht="30" customHeight="1">
      <c r="A24" s="249"/>
      <c r="B24" s="249"/>
      <c r="C24" s="249"/>
      <c r="D24" s="249"/>
      <c r="E24" s="257"/>
      <c r="F24" s="258"/>
      <c r="G24" s="257"/>
      <c r="H24" s="258"/>
      <c r="I24" s="257"/>
      <c r="J24" s="258"/>
      <c r="K24" s="257"/>
      <c r="L24" s="258"/>
      <c r="M24" s="249"/>
    </row>
    <row r="25" spans="1:52" ht="30" customHeight="1">
      <c r="A25" s="250" t="s">
        <v>1015</v>
      </c>
      <c r="B25" s="253"/>
      <c r="C25" s="253"/>
      <c r="D25" s="253"/>
      <c r="E25" s="254"/>
      <c r="F25" s="255"/>
      <c r="G25" s="254"/>
      <c r="H25" s="255"/>
      <c r="I25" s="254"/>
      <c r="J25" s="255"/>
      <c r="K25" s="254"/>
      <c r="L25" s="255"/>
      <c r="M25" s="256"/>
      <c r="N25" s="1" t="s">
        <v>1016</v>
      </c>
    </row>
    <row r="26" spans="1:52" ht="30" customHeight="1">
      <c r="A26" s="248" t="s">
        <v>1017</v>
      </c>
      <c r="B26" s="248" t="s">
        <v>996</v>
      </c>
      <c r="C26" s="248" t="s">
        <v>88</v>
      </c>
      <c r="D26" s="249">
        <v>0.22789999999999999</v>
      </c>
      <c r="E26" s="257">
        <f>단가대비표!O8</f>
        <v>0</v>
      </c>
      <c r="F26" s="258">
        <f>TRUNC(E26*D26,1)</f>
        <v>0</v>
      </c>
      <c r="G26" s="257">
        <f>단가대비표!P8</f>
        <v>0</v>
      </c>
      <c r="H26" s="258">
        <f>TRUNC(G26*D26,1)</f>
        <v>0</v>
      </c>
      <c r="I26" s="257">
        <f>단가대비표!V8</f>
        <v>0</v>
      </c>
      <c r="J26" s="258">
        <f>TRUNC(I26*D26,1)</f>
        <v>0</v>
      </c>
      <c r="K26" s="257">
        <f t="shared" ref="K26:L29" si="3">TRUNC(E26+G26+I26,1)</f>
        <v>0</v>
      </c>
      <c r="L26" s="258">
        <f t="shared" si="3"/>
        <v>0</v>
      </c>
      <c r="M26" s="248" t="s">
        <v>1020</v>
      </c>
      <c r="N26" s="1" t="s">
        <v>1016</v>
      </c>
      <c r="O26" s="1" t="s">
        <v>1021</v>
      </c>
      <c r="P26" s="1" t="s">
        <v>64</v>
      </c>
      <c r="Q26" s="1" t="s">
        <v>64</v>
      </c>
      <c r="R26" s="1" t="s">
        <v>63</v>
      </c>
      <c r="AV26" s="1" t="s">
        <v>52</v>
      </c>
      <c r="AW26" s="1" t="s">
        <v>1022</v>
      </c>
      <c r="AX26" s="1" t="s">
        <v>52</v>
      </c>
      <c r="AY26" s="1" t="s">
        <v>52</v>
      </c>
      <c r="AZ26" s="1" t="s">
        <v>52</v>
      </c>
    </row>
    <row r="27" spans="1:52" ht="30" customHeight="1">
      <c r="A27" s="248" t="s">
        <v>980</v>
      </c>
      <c r="B27" s="248" t="s">
        <v>981</v>
      </c>
      <c r="C27" s="248" t="s">
        <v>982</v>
      </c>
      <c r="D27" s="249">
        <v>11.6</v>
      </c>
      <c r="E27" s="257">
        <f>단가대비표!O36</f>
        <v>0</v>
      </c>
      <c r="F27" s="258">
        <f>TRUNC(E27*D27,1)</f>
        <v>0</v>
      </c>
      <c r="G27" s="257">
        <f>단가대비표!P36</f>
        <v>0</v>
      </c>
      <c r="H27" s="258">
        <f>TRUNC(G27*D27,1)</f>
        <v>0</v>
      </c>
      <c r="I27" s="257">
        <f>단가대비표!V36</f>
        <v>0</v>
      </c>
      <c r="J27" s="258">
        <f>TRUNC(I27*D27,1)</f>
        <v>0</v>
      </c>
      <c r="K27" s="257">
        <f t="shared" si="3"/>
        <v>0</v>
      </c>
      <c r="L27" s="258">
        <f t="shared" si="3"/>
        <v>0</v>
      </c>
      <c r="M27" s="248" t="s">
        <v>983</v>
      </c>
      <c r="N27" s="1" t="s">
        <v>1016</v>
      </c>
      <c r="O27" s="1" t="s">
        <v>984</v>
      </c>
      <c r="P27" s="1" t="s">
        <v>64</v>
      </c>
      <c r="Q27" s="1" t="s">
        <v>64</v>
      </c>
      <c r="R27" s="1" t="s">
        <v>63</v>
      </c>
      <c r="V27">
        <v>1</v>
      </c>
      <c r="AV27" s="1" t="s">
        <v>52</v>
      </c>
      <c r="AW27" s="1" t="s">
        <v>1023</v>
      </c>
      <c r="AX27" s="1" t="s">
        <v>52</v>
      </c>
      <c r="AY27" s="1" t="s">
        <v>52</v>
      </c>
      <c r="AZ27" s="1" t="s">
        <v>52</v>
      </c>
    </row>
    <row r="28" spans="1:52" ht="30" customHeight="1">
      <c r="A28" s="248" t="s">
        <v>770</v>
      </c>
      <c r="B28" s="248" t="s">
        <v>1024</v>
      </c>
      <c r="C28" s="248" t="s">
        <v>555</v>
      </c>
      <c r="D28" s="249">
        <v>1</v>
      </c>
      <c r="E28" s="257">
        <f>TRUNC(SUMIF(V26:V29, RIGHTB(O28, 1), F26:F29)*U28, 2)</f>
        <v>0</v>
      </c>
      <c r="F28" s="258">
        <f>TRUNC(E28*D28,1)</f>
        <v>0</v>
      </c>
      <c r="G28" s="257">
        <v>0</v>
      </c>
      <c r="H28" s="258">
        <f>TRUNC(G28*D28,1)</f>
        <v>0</v>
      </c>
      <c r="I28" s="257">
        <v>0</v>
      </c>
      <c r="J28" s="258">
        <f>TRUNC(I28*D28,1)</f>
        <v>0</v>
      </c>
      <c r="K28" s="257">
        <f t="shared" si="3"/>
        <v>0</v>
      </c>
      <c r="L28" s="258">
        <f t="shared" si="3"/>
        <v>0</v>
      </c>
      <c r="M28" s="248" t="s">
        <v>52</v>
      </c>
      <c r="N28" s="1" t="s">
        <v>1016</v>
      </c>
      <c r="O28" s="1" t="s">
        <v>772</v>
      </c>
      <c r="P28" s="1" t="s">
        <v>64</v>
      </c>
      <c r="Q28" s="1" t="s">
        <v>64</v>
      </c>
      <c r="R28" s="1" t="s">
        <v>64</v>
      </c>
      <c r="S28">
        <v>0</v>
      </c>
      <c r="T28">
        <v>0</v>
      </c>
      <c r="U28">
        <v>0.24</v>
      </c>
      <c r="AV28" s="1" t="s">
        <v>52</v>
      </c>
      <c r="AW28" s="1" t="s">
        <v>1025</v>
      </c>
      <c r="AX28" s="1" t="s">
        <v>52</v>
      </c>
      <c r="AY28" s="1" t="s">
        <v>52</v>
      </c>
      <c r="AZ28" s="1" t="s">
        <v>52</v>
      </c>
    </row>
    <row r="29" spans="1:52" ht="30" customHeight="1">
      <c r="A29" s="248" t="s">
        <v>988</v>
      </c>
      <c r="B29" s="248" t="s">
        <v>989</v>
      </c>
      <c r="C29" s="248" t="s">
        <v>401</v>
      </c>
      <c r="D29" s="249">
        <v>1</v>
      </c>
      <c r="E29" s="257">
        <f>TRUNC(단가대비표!O261*1/8*16/12*25/20, 1)</f>
        <v>0</v>
      </c>
      <c r="F29" s="258">
        <f>TRUNC(E29*D29,1)</f>
        <v>0</v>
      </c>
      <c r="G29" s="257">
        <f>TRUNC(단가대비표!P261*1/8*16/12*25/20, 1)</f>
        <v>0</v>
      </c>
      <c r="H29" s="258">
        <f>TRUNC(G29*D29,1)</f>
        <v>0</v>
      </c>
      <c r="I29" s="257">
        <f>TRUNC(단가대비표!V261*1/8*16/12*25/20, 1)</f>
        <v>0</v>
      </c>
      <c r="J29" s="258">
        <f>TRUNC(I29*D29,1)</f>
        <v>0</v>
      </c>
      <c r="K29" s="257">
        <f t="shared" si="3"/>
        <v>0</v>
      </c>
      <c r="L29" s="258">
        <f t="shared" si="3"/>
        <v>0</v>
      </c>
      <c r="M29" s="248" t="s">
        <v>990</v>
      </c>
      <c r="N29" s="1" t="s">
        <v>1016</v>
      </c>
      <c r="O29" s="1" t="s">
        <v>991</v>
      </c>
      <c r="P29" s="1" t="s">
        <v>64</v>
      </c>
      <c r="Q29" s="1" t="s">
        <v>64</v>
      </c>
      <c r="R29" s="1" t="s">
        <v>63</v>
      </c>
      <c r="AV29" s="1" t="s">
        <v>52</v>
      </c>
      <c r="AW29" s="1" t="s">
        <v>1026</v>
      </c>
      <c r="AX29" s="1" t="s">
        <v>63</v>
      </c>
      <c r="AY29" s="1" t="s">
        <v>52</v>
      </c>
      <c r="AZ29" s="1" t="s">
        <v>52</v>
      </c>
    </row>
    <row r="30" spans="1:52" ht="30" customHeight="1">
      <c r="A30" s="248" t="s">
        <v>993</v>
      </c>
      <c r="B30" s="248" t="s">
        <v>52</v>
      </c>
      <c r="C30" s="248" t="s">
        <v>52</v>
      </c>
      <c r="D30" s="249"/>
      <c r="E30" s="257"/>
      <c r="F30" s="258">
        <f>TRUNC(SUMIF(N26:N29, N25, F26:F29),0)</f>
        <v>0</v>
      </c>
      <c r="G30" s="257"/>
      <c r="H30" s="258">
        <f>TRUNC(SUMIF(N26:N29, N25, H26:H29),0)</f>
        <v>0</v>
      </c>
      <c r="I30" s="257"/>
      <c r="J30" s="258">
        <f>TRUNC(SUMIF(N26:N29, N25, J26:J29),0)</f>
        <v>0</v>
      </c>
      <c r="K30" s="257"/>
      <c r="L30" s="258">
        <f>F30+H30+J30</f>
        <v>0</v>
      </c>
      <c r="M30" s="248" t="s">
        <v>52</v>
      </c>
      <c r="N30" s="1" t="s">
        <v>71</v>
      </c>
      <c r="O30" s="1" t="s">
        <v>71</v>
      </c>
      <c r="P30" s="1" t="s">
        <v>52</v>
      </c>
      <c r="Q30" s="1" t="s">
        <v>52</v>
      </c>
      <c r="R30" s="1" t="s">
        <v>52</v>
      </c>
      <c r="AV30" s="1" t="s">
        <v>52</v>
      </c>
      <c r="AW30" s="1" t="s">
        <v>52</v>
      </c>
      <c r="AX30" s="1" t="s">
        <v>52</v>
      </c>
      <c r="AY30" s="1" t="s">
        <v>52</v>
      </c>
      <c r="AZ30" s="1" t="s">
        <v>52</v>
      </c>
    </row>
    <row r="31" spans="1:52" ht="30" customHeight="1">
      <c r="A31" s="249"/>
      <c r="B31" s="249"/>
      <c r="C31" s="249"/>
      <c r="D31" s="249"/>
      <c r="E31" s="257"/>
      <c r="F31" s="258"/>
      <c r="G31" s="257"/>
      <c r="H31" s="258"/>
      <c r="I31" s="257"/>
      <c r="J31" s="258"/>
      <c r="K31" s="257"/>
      <c r="L31" s="258"/>
      <c r="M31" s="249"/>
    </row>
    <row r="32" spans="1:52" ht="30" customHeight="1">
      <c r="A32" s="250" t="s">
        <v>1027</v>
      </c>
      <c r="B32" s="253"/>
      <c r="C32" s="253"/>
      <c r="D32" s="253"/>
      <c r="E32" s="254"/>
      <c r="F32" s="255"/>
      <c r="G32" s="254"/>
      <c r="H32" s="255"/>
      <c r="I32" s="254"/>
      <c r="J32" s="255"/>
      <c r="K32" s="254"/>
      <c r="L32" s="255"/>
      <c r="M32" s="256"/>
      <c r="N32" s="1" t="s">
        <v>1028</v>
      </c>
    </row>
    <row r="33" spans="1:52" ht="30" customHeight="1">
      <c r="A33" s="248" t="s">
        <v>1029</v>
      </c>
      <c r="B33" s="248" t="s">
        <v>1030</v>
      </c>
      <c r="C33" s="248" t="s">
        <v>88</v>
      </c>
      <c r="D33" s="249">
        <v>0.28199999999999997</v>
      </c>
      <c r="E33" s="257">
        <f>단가대비표!O9</f>
        <v>0</v>
      </c>
      <c r="F33" s="258">
        <f>TRUNC(E33*D33,1)</f>
        <v>0</v>
      </c>
      <c r="G33" s="257">
        <f>단가대비표!P9</f>
        <v>0</v>
      </c>
      <c r="H33" s="258">
        <f>TRUNC(G33*D33,1)</f>
        <v>0</v>
      </c>
      <c r="I33" s="257">
        <f>단가대비표!V9</f>
        <v>0</v>
      </c>
      <c r="J33" s="258">
        <f>TRUNC(I33*D33,1)</f>
        <v>0</v>
      </c>
      <c r="K33" s="257">
        <f t="shared" ref="K33:L36" si="4">TRUNC(E33+G33+I33,1)</f>
        <v>0</v>
      </c>
      <c r="L33" s="258">
        <f t="shared" si="4"/>
        <v>0</v>
      </c>
      <c r="M33" s="248" t="s">
        <v>1033</v>
      </c>
      <c r="N33" s="1" t="s">
        <v>1028</v>
      </c>
      <c r="O33" s="1" t="s">
        <v>1034</v>
      </c>
      <c r="P33" s="1" t="s">
        <v>64</v>
      </c>
      <c r="Q33" s="1" t="s">
        <v>64</v>
      </c>
      <c r="R33" s="1" t="s">
        <v>63</v>
      </c>
      <c r="AV33" s="1" t="s">
        <v>52</v>
      </c>
      <c r="AW33" s="1" t="s">
        <v>1035</v>
      </c>
      <c r="AX33" s="1" t="s">
        <v>52</v>
      </c>
      <c r="AY33" s="1" t="s">
        <v>52</v>
      </c>
      <c r="AZ33" s="1" t="s">
        <v>52</v>
      </c>
    </row>
    <row r="34" spans="1:52" ht="30" customHeight="1">
      <c r="A34" s="248" t="s">
        <v>980</v>
      </c>
      <c r="B34" s="248" t="s">
        <v>981</v>
      </c>
      <c r="C34" s="248" t="s">
        <v>982</v>
      </c>
      <c r="D34" s="249">
        <v>9.3000000000000007</v>
      </c>
      <c r="E34" s="257">
        <f>단가대비표!O36</f>
        <v>0</v>
      </c>
      <c r="F34" s="258">
        <f>TRUNC(E34*D34,1)</f>
        <v>0</v>
      </c>
      <c r="G34" s="257">
        <f>단가대비표!P36</f>
        <v>0</v>
      </c>
      <c r="H34" s="258">
        <f>TRUNC(G34*D34,1)</f>
        <v>0</v>
      </c>
      <c r="I34" s="257">
        <f>단가대비표!V36</f>
        <v>0</v>
      </c>
      <c r="J34" s="258">
        <f>TRUNC(I34*D34,1)</f>
        <v>0</v>
      </c>
      <c r="K34" s="257">
        <f t="shared" si="4"/>
        <v>0</v>
      </c>
      <c r="L34" s="258">
        <f t="shared" si="4"/>
        <v>0</v>
      </c>
      <c r="M34" s="248" t="s">
        <v>983</v>
      </c>
      <c r="N34" s="1" t="s">
        <v>1028</v>
      </c>
      <c r="O34" s="1" t="s">
        <v>984</v>
      </c>
      <c r="P34" s="1" t="s">
        <v>64</v>
      </c>
      <c r="Q34" s="1" t="s">
        <v>64</v>
      </c>
      <c r="R34" s="1" t="s">
        <v>63</v>
      </c>
      <c r="V34">
        <v>1</v>
      </c>
      <c r="AV34" s="1" t="s">
        <v>52</v>
      </c>
      <c r="AW34" s="1" t="s">
        <v>1036</v>
      </c>
      <c r="AX34" s="1" t="s">
        <v>52</v>
      </c>
      <c r="AY34" s="1" t="s">
        <v>52</v>
      </c>
      <c r="AZ34" s="1" t="s">
        <v>52</v>
      </c>
    </row>
    <row r="35" spans="1:52" ht="30" customHeight="1">
      <c r="A35" s="248" t="s">
        <v>770</v>
      </c>
      <c r="B35" s="248" t="s">
        <v>1037</v>
      </c>
      <c r="C35" s="248" t="s">
        <v>555</v>
      </c>
      <c r="D35" s="249">
        <v>1</v>
      </c>
      <c r="E35" s="257">
        <f>TRUNC(SUMIF(V33:V36, RIGHTB(O35, 1), F33:F36)*U35, 2)</f>
        <v>0</v>
      </c>
      <c r="F35" s="258">
        <f>TRUNC(E35*D35,1)</f>
        <v>0</v>
      </c>
      <c r="G35" s="257">
        <v>0</v>
      </c>
      <c r="H35" s="258">
        <f>TRUNC(G35*D35,1)</f>
        <v>0</v>
      </c>
      <c r="I35" s="257">
        <v>0</v>
      </c>
      <c r="J35" s="258">
        <f>TRUNC(I35*D35,1)</f>
        <v>0</v>
      </c>
      <c r="K35" s="257">
        <f t="shared" si="4"/>
        <v>0</v>
      </c>
      <c r="L35" s="258">
        <f t="shared" si="4"/>
        <v>0</v>
      </c>
      <c r="M35" s="248" t="s">
        <v>52</v>
      </c>
      <c r="N35" s="1" t="s">
        <v>1028</v>
      </c>
      <c r="O35" s="1" t="s">
        <v>772</v>
      </c>
      <c r="P35" s="1" t="s">
        <v>64</v>
      </c>
      <c r="Q35" s="1" t="s">
        <v>64</v>
      </c>
      <c r="R35" s="1" t="s">
        <v>64</v>
      </c>
      <c r="S35">
        <v>0</v>
      </c>
      <c r="T35">
        <v>0</v>
      </c>
      <c r="U35">
        <v>0.38</v>
      </c>
      <c r="AV35" s="1" t="s">
        <v>52</v>
      </c>
      <c r="AW35" s="1" t="s">
        <v>1038</v>
      </c>
      <c r="AX35" s="1" t="s">
        <v>52</v>
      </c>
      <c r="AY35" s="1" t="s">
        <v>52</v>
      </c>
      <c r="AZ35" s="1" t="s">
        <v>52</v>
      </c>
    </row>
    <row r="36" spans="1:52" ht="30" customHeight="1">
      <c r="A36" s="248" t="s">
        <v>1039</v>
      </c>
      <c r="B36" s="248" t="s">
        <v>989</v>
      </c>
      <c r="C36" s="248" t="s">
        <v>401</v>
      </c>
      <c r="D36" s="249">
        <v>1</v>
      </c>
      <c r="E36" s="257">
        <f>TRUNC(단가대비표!O262*1/8*16/12*25/20, 1)</f>
        <v>0</v>
      </c>
      <c r="F36" s="258">
        <f>TRUNC(E36*D36,1)</f>
        <v>0</v>
      </c>
      <c r="G36" s="257">
        <f>TRUNC(단가대비표!P262*1/8*16/12*25/20, 1)</f>
        <v>0</v>
      </c>
      <c r="H36" s="258">
        <f>TRUNC(G36*D36,1)</f>
        <v>0</v>
      </c>
      <c r="I36" s="257">
        <f>TRUNC(단가대비표!V262*1/8*16/12*25/20, 1)</f>
        <v>0</v>
      </c>
      <c r="J36" s="258">
        <f>TRUNC(I36*D36,1)</f>
        <v>0</v>
      </c>
      <c r="K36" s="257">
        <f t="shared" si="4"/>
        <v>0</v>
      </c>
      <c r="L36" s="258">
        <f t="shared" si="4"/>
        <v>0</v>
      </c>
      <c r="M36" s="248" t="s">
        <v>1040</v>
      </c>
      <c r="N36" s="1" t="s">
        <v>1028</v>
      </c>
      <c r="O36" s="1" t="s">
        <v>1041</v>
      </c>
      <c r="P36" s="1" t="s">
        <v>64</v>
      </c>
      <c r="Q36" s="1" t="s">
        <v>64</v>
      </c>
      <c r="R36" s="1" t="s">
        <v>63</v>
      </c>
      <c r="AV36" s="1" t="s">
        <v>52</v>
      </c>
      <c r="AW36" s="1" t="s">
        <v>1042</v>
      </c>
      <c r="AX36" s="1" t="s">
        <v>63</v>
      </c>
      <c r="AY36" s="1" t="s">
        <v>52</v>
      </c>
      <c r="AZ36" s="1" t="s">
        <v>52</v>
      </c>
    </row>
    <row r="37" spans="1:52" ht="30" customHeight="1">
      <c r="A37" s="248" t="s">
        <v>993</v>
      </c>
      <c r="B37" s="248" t="s">
        <v>52</v>
      </c>
      <c r="C37" s="248" t="s">
        <v>52</v>
      </c>
      <c r="D37" s="249"/>
      <c r="E37" s="257"/>
      <c r="F37" s="258">
        <f>TRUNC(SUMIF(N33:N36, N32, F33:F36),0)</f>
        <v>0</v>
      </c>
      <c r="G37" s="257"/>
      <c r="H37" s="258">
        <f>TRUNC(SUMIF(N33:N36, N32, H33:H36),0)</f>
        <v>0</v>
      </c>
      <c r="I37" s="257"/>
      <c r="J37" s="258">
        <f>TRUNC(SUMIF(N33:N36, N32, J33:J36),0)</f>
        <v>0</v>
      </c>
      <c r="K37" s="257"/>
      <c r="L37" s="258">
        <f>F37+H37+J37</f>
        <v>0</v>
      </c>
      <c r="M37" s="248" t="s">
        <v>52</v>
      </c>
      <c r="N37" s="1" t="s">
        <v>71</v>
      </c>
      <c r="O37" s="1" t="s">
        <v>71</v>
      </c>
      <c r="P37" s="1" t="s">
        <v>52</v>
      </c>
      <c r="Q37" s="1" t="s">
        <v>52</v>
      </c>
      <c r="R37" s="1" t="s">
        <v>52</v>
      </c>
      <c r="AV37" s="1" t="s">
        <v>52</v>
      </c>
      <c r="AW37" s="1" t="s">
        <v>52</v>
      </c>
      <c r="AX37" s="1" t="s">
        <v>52</v>
      </c>
      <c r="AY37" s="1" t="s">
        <v>52</v>
      </c>
      <c r="AZ37" s="1" t="s">
        <v>52</v>
      </c>
    </row>
    <row r="38" spans="1:52" ht="30" customHeight="1">
      <c r="A38" s="249"/>
      <c r="B38" s="249"/>
      <c r="C38" s="249"/>
      <c r="D38" s="249"/>
      <c r="E38" s="257"/>
      <c r="F38" s="258"/>
      <c r="G38" s="257"/>
      <c r="H38" s="258"/>
      <c r="I38" s="257"/>
      <c r="J38" s="258"/>
      <c r="K38" s="257"/>
      <c r="L38" s="258"/>
      <c r="M38" s="249"/>
    </row>
    <row r="39" spans="1:52" ht="30" customHeight="1">
      <c r="A39" s="250" t="s">
        <v>1043</v>
      </c>
      <c r="B39" s="253"/>
      <c r="C39" s="253"/>
      <c r="D39" s="253"/>
      <c r="E39" s="254"/>
      <c r="F39" s="255"/>
      <c r="G39" s="254"/>
      <c r="H39" s="255"/>
      <c r="I39" s="254"/>
      <c r="J39" s="255"/>
      <c r="K39" s="254"/>
      <c r="L39" s="255"/>
      <c r="M39" s="256"/>
      <c r="N39" s="1" t="s">
        <v>1044</v>
      </c>
    </row>
    <row r="40" spans="1:52" ht="30" customHeight="1">
      <c r="A40" s="248" t="s">
        <v>1029</v>
      </c>
      <c r="B40" s="248" t="s">
        <v>1045</v>
      </c>
      <c r="C40" s="248" t="s">
        <v>88</v>
      </c>
      <c r="D40" s="249">
        <v>0.22789999999999999</v>
      </c>
      <c r="E40" s="257">
        <f>단가대비표!O10</f>
        <v>0</v>
      </c>
      <c r="F40" s="258">
        <f>TRUNC(E40*D40,1)</f>
        <v>0</v>
      </c>
      <c r="G40" s="257">
        <f>단가대비표!P10</f>
        <v>0</v>
      </c>
      <c r="H40" s="258">
        <f>TRUNC(G40*D40,1)</f>
        <v>0</v>
      </c>
      <c r="I40" s="257">
        <f>단가대비표!V10</f>
        <v>0</v>
      </c>
      <c r="J40" s="258">
        <f>TRUNC(I40*D40,1)</f>
        <v>0</v>
      </c>
      <c r="K40" s="257">
        <f t="shared" ref="K40:L43" si="5">TRUNC(E40+G40+I40,1)</f>
        <v>0</v>
      </c>
      <c r="L40" s="258">
        <f t="shared" si="5"/>
        <v>0</v>
      </c>
      <c r="M40" s="248" t="s">
        <v>1047</v>
      </c>
      <c r="N40" s="1" t="s">
        <v>1044</v>
      </c>
      <c r="O40" s="1" t="s">
        <v>1048</v>
      </c>
      <c r="P40" s="1" t="s">
        <v>64</v>
      </c>
      <c r="Q40" s="1" t="s">
        <v>64</v>
      </c>
      <c r="R40" s="1" t="s">
        <v>63</v>
      </c>
      <c r="AV40" s="1" t="s">
        <v>52</v>
      </c>
      <c r="AW40" s="1" t="s">
        <v>1049</v>
      </c>
      <c r="AX40" s="1" t="s">
        <v>52</v>
      </c>
      <c r="AY40" s="1" t="s">
        <v>52</v>
      </c>
      <c r="AZ40" s="1" t="s">
        <v>52</v>
      </c>
    </row>
    <row r="41" spans="1:52" ht="30" customHeight="1">
      <c r="A41" s="248" t="s">
        <v>980</v>
      </c>
      <c r="B41" s="248" t="s">
        <v>981</v>
      </c>
      <c r="C41" s="248" t="s">
        <v>982</v>
      </c>
      <c r="D41" s="249">
        <v>15.9</v>
      </c>
      <c r="E41" s="257">
        <f>단가대비표!O36</f>
        <v>0</v>
      </c>
      <c r="F41" s="258">
        <f>TRUNC(E41*D41,1)</f>
        <v>0</v>
      </c>
      <c r="G41" s="257">
        <f>단가대비표!P36</f>
        <v>0</v>
      </c>
      <c r="H41" s="258">
        <f>TRUNC(G41*D41,1)</f>
        <v>0</v>
      </c>
      <c r="I41" s="257">
        <f>단가대비표!V36</f>
        <v>0</v>
      </c>
      <c r="J41" s="258">
        <f>TRUNC(I41*D41,1)</f>
        <v>0</v>
      </c>
      <c r="K41" s="257">
        <f t="shared" si="5"/>
        <v>0</v>
      </c>
      <c r="L41" s="258">
        <f t="shared" si="5"/>
        <v>0</v>
      </c>
      <c r="M41" s="248" t="s">
        <v>983</v>
      </c>
      <c r="N41" s="1" t="s">
        <v>1044</v>
      </c>
      <c r="O41" s="1" t="s">
        <v>984</v>
      </c>
      <c r="P41" s="1" t="s">
        <v>64</v>
      </c>
      <c r="Q41" s="1" t="s">
        <v>64</v>
      </c>
      <c r="R41" s="1" t="s">
        <v>63</v>
      </c>
      <c r="V41">
        <v>1</v>
      </c>
      <c r="AV41" s="1" t="s">
        <v>52</v>
      </c>
      <c r="AW41" s="1" t="s">
        <v>1050</v>
      </c>
      <c r="AX41" s="1" t="s">
        <v>52</v>
      </c>
      <c r="AY41" s="1" t="s">
        <v>52</v>
      </c>
      <c r="AZ41" s="1" t="s">
        <v>52</v>
      </c>
    </row>
    <row r="42" spans="1:52" ht="30" customHeight="1">
      <c r="A42" s="248" t="s">
        <v>770</v>
      </c>
      <c r="B42" s="248" t="s">
        <v>1037</v>
      </c>
      <c r="C42" s="248" t="s">
        <v>555</v>
      </c>
      <c r="D42" s="249">
        <v>1</v>
      </c>
      <c r="E42" s="257">
        <f>TRUNC(SUMIF(V40:V43, RIGHTB(O42, 1), F40:F43)*U42, 2)</f>
        <v>0</v>
      </c>
      <c r="F42" s="258">
        <f>TRUNC(E42*D42,1)</f>
        <v>0</v>
      </c>
      <c r="G42" s="257">
        <v>0</v>
      </c>
      <c r="H42" s="258">
        <f>TRUNC(G42*D42,1)</f>
        <v>0</v>
      </c>
      <c r="I42" s="257">
        <v>0</v>
      </c>
      <c r="J42" s="258">
        <f>TRUNC(I42*D42,1)</f>
        <v>0</v>
      </c>
      <c r="K42" s="257">
        <f t="shared" si="5"/>
        <v>0</v>
      </c>
      <c r="L42" s="258">
        <f t="shared" si="5"/>
        <v>0</v>
      </c>
      <c r="M42" s="248" t="s">
        <v>52</v>
      </c>
      <c r="N42" s="1" t="s">
        <v>1044</v>
      </c>
      <c r="O42" s="1" t="s">
        <v>772</v>
      </c>
      <c r="P42" s="1" t="s">
        <v>64</v>
      </c>
      <c r="Q42" s="1" t="s">
        <v>64</v>
      </c>
      <c r="R42" s="1" t="s">
        <v>64</v>
      </c>
      <c r="S42">
        <v>0</v>
      </c>
      <c r="T42">
        <v>0</v>
      </c>
      <c r="U42">
        <v>0.38</v>
      </c>
      <c r="AV42" s="1" t="s">
        <v>52</v>
      </c>
      <c r="AW42" s="1" t="s">
        <v>1051</v>
      </c>
      <c r="AX42" s="1" t="s">
        <v>52</v>
      </c>
      <c r="AY42" s="1" t="s">
        <v>52</v>
      </c>
      <c r="AZ42" s="1" t="s">
        <v>52</v>
      </c>
    </row>
    <row r="43" spans="1:52" ht="30" customHeight="1">
      <c r="A43" s="248" t="s">
        <v>988</v>
      </c>
      <c r="B43" s="248" t="s">
        <v>989</v>
      </c>
      <c r="C43" s="248" t="s">
        <v>401</v>
      </c>
      <c r="D43" s="249">
        <v>1</v>
      </c>
      <c r="E43" s="257">
        <f>TRUNC(단가대비표!O261*1/8*16/12*25/20, 1)</f>
        <v>0</v>
      </c>
      <c r="F43" s="258">
        <f>TRUNC(E43*D43,1)</f>
        <v>0</v>
      </c>
      <c r="G43" s="257">
        <f>TRUNC(단가대비표!P261*1/8*16/12*25/20, 1)</f>
        <v>0</v>
      </c>
      <c r="H43" s="258">
        <f>TRUNC(G43*D43,1)</f>
        <v>0</v>
      </c>
      <c r="I43" s="257">
        <f>TRUNC(단가대비표!V261*1/8*16/12*25/20, 1)</f>
        <v>0</v>
      </c>
      <c r="J43" s="258">
        <f>TRUNC(I43*D43,1)</f>
        <v>0</v>
      </c>
      <c r="K43" s="257">
        <f t="shared" si="5"/>
        <v>0</v>
      </c>
      <c r="L43" s="258">
        <f t="shared" si="5"/>
        <v>0</v>
      </c>
      <c r="M43" s="248" t="s">
        <v>990</v>
      </c>
      <c r="N43" s="1" t="s">
        <v>1044</v>
      </c>
      <c r="O43" s="1" t="s">
        <v>991</v>
      </c>
      <c r="P43" s="1" t="s">
        <v>64</v>
      </c>
      <c r="Q43" s="1" t="s">
        <v>64</v>
      </c>
      <c r="R43" s="1" t="s">
        <v>63</v>
      </c>
      <c r="AV43" s="1" t="s">
        <v>52</v>
      </c>
      <c r="AW43" s="1" t="s">
        <v>1052</v>
      </c>
      <c r="AX43" s="1" t="s">
        <v>63</v>
      </c>
      <c r="AY43" s="1" t="s">
        <v>52</v>
      </c>
      <c r="AZ43" s="1" t="s">
        <v>52</v>
      </c>
    </row>
    <row r="44" spans="1:52" ht="30" customHeight="1">
      <c r="A44" s="248" t="s">
        <v>993</v>
      </c>
      <c r="B44" s="248" t="s">
        <v>52</v>
      </c>
      <c r="C44" s="248" t="s">
        <v>52</v>
      </c>
      <c r="D44" s="249"/>
      <c r="E44" s="257"/>
      <c r="F44" s="258">
        <f>TRUNC(SUMIF(N40:N43, N39, F40:F43),0)</f>
        <v>0</v>
      </c>
      <c r="G44" s="257"/>
      <c r="H44" s="258">
        <f>TRUNC(SUMIF(N40:N43, N39, H40:H43),0)</f>
        <v>0</v>
      </c>
      <c r="I44" s="257"/>
      <c r="J44" s="258">
        <f>TRUNC(SUMIF(N40:N43, N39, J40:J43),0)</f>
        <v>0</v>
      </c>
      <c r="K44" s="257"/>
      <c r="L44" s="258">
        <f>F44+H44+J44</f>
        <v>0</v>
      </c>
      <c r="M44" s="248" t="s">
        <v>52</v>
      </c>
      <c r="N44" s="1" t="s">
        <v>71</v>
      </c>
      <c r="O44" s="1" t="s">
        <v>71</v>
      </c>
      <c r="P44" s="1" t="s">
        <v>52</v>
      </c>
      <c r="Q44" s="1" t="s">
        <v>52</v>
      </c>
      <c r="R44" s="1" t="s">
        <v>52</v>
      </c>
      <c r="AV44" s="1" t="s">
        <v>52</v>
      </c>
      <c r="AW44" s="1" t="s">
        <v>52</v>
      </c>
      <c r="AX44" s="1" t="s">
        <v>52</v>
      </c>
      <c r="AY44" s="1" t="s">
        <v>52</v>
      </c>
      <c r="AZ44" s="1" t="s">
        <v>52</v>
      </c>
    </row>
    <row r="45" spans="1:52" ht="30" customHeight="1">
      <c r="A45" s="249"/>
      <c r="B45" s="249"/>
      <c r="C45" s="249"/>
      <c r="D45" s="249"/>
      <c r="E45" s="257"/>
      <c r="F45" s="258"/>
      <c r="G45" s="257"/>
      <c r="H45" s="258"/>
      <c r="I45" s="257"/>
      <c r="J45" s="258"/>
      <c r="K45" s="257"/>
      <c r="L45" s="258"/>
      <c r="M45" s="249"/>
    </row>
    <row r="46" spans="1:52" ht="30" customHeight="1">
      <c r="A46" s="250" t="s">
        <v>1053</v>
      </c>
      <c r="B46" s="253"/>
      <c r="C46" s="253"/>
      <c r="D46" s="253"/>
      <c r="E46" s="254"/>
      <c r="F46" s="255"/>
      <c r="G46" s="254"/>
      <c r="H46" s="255"/>
      <c r="I46" s="254"/>
      <c r="J46" s="255"/>
      <c r="K46" s="254"/>
      <c r="L46" s="255"/>
      <c r="M46" s="256"/>
      <c r="N46" s="1" t="s">
        <v>1054</v>
      </c>
    </row>
    <row r="47" spans="1:52" ht="30" customHeight="1">
      <c r="A47" s="248" t="s">
        <v>1055</v>
      </c>
      <c r="B47" s="248" t="s">
        <v>1045</v>
      </c>
      <c r="C47" s="248" t="s">
        <v>88</v>
      </c>
      <c r="D47" s="249">
        <v>0.26840000000000003</v>
      </c>
      <c r="E47" s="257">
        <f>단가대비표!O11</f>
        <v>0</v>
      </c>
      <c r="F47" s="258">
        <f>TRUNC(E47*D47,1)</f>
        <v>0</v>
      </c>
      <c r="G47" s="257">
        <f>단가대비표!P11</f>
        <v>0</v>
      </c>
      <c r="H47" s="258">
        <f>TRUNC(G47*D47,1)</f>
        <v>0</v>
      </c>
      <c r="I47" s="257">
        <f>단가대비표!V11</f>
        <v>0</v>
      </c>
      <c r="J47" s="258">
        <f>TRUNC(I47*D47,1)</f>
        <v>0</v>
      </c>
      <c r="K47" s="257">
        <f>TRUNC(E47+G47+I47,1)</f>
        <v>0</v>
      </c>
      <c r="L47" s="258">
        <f>TRUNC(F47+H47+J47,1)</f>
        <v>0</v>
      </c>
      <c r="M47" s="248" t="s">
        <v>1058</v>
      </c>
      <c r="N47" s="1" t="s">
        <v>1054</v>
      </c>
      <c r="O47" s="1" t="s">
        <v>1059</v>
      </c>
      <c r="P47" s="1" t="s">
        <v>64</v>
      </c>
      <c r="Q47" s="1" t="s">
        <v>64</v>
      </c>
      <c r="R47" s="1" t="s">
        <v>63</v>
      </c>
      <c r="AV47" s="1" t="s">
        <v>52</v>
      </c>
      <c r="AW47" s="1" t="s">
        <v>1060</v>
      </c>
      <c r="AX47" s="1" t="s">
        <v>52</v>
      </c>
      <c r="AY47" s="1" t="s">
        <v>52</v>
      </c>
      <c r="AZ47" s="1" t="s">
        <v>52</v>
      </c>
    </row>
    <row r="48" spans="1:52" ht="30" customHeight="1">
      <c r="A48" s="248" t="s">
        <v>993</v>
      </c>
      <c r="B48" s="248" t="s">
        <v>52</v>
      </c>
      <c r="C48" s="248" t="s">
        <v>52</v>
      </c>
      <c r="D48" s="249"/>
      <c r="E48" s="257"/>
      <c r="F48" s="258">
        <f>TRUNC(SUMIF(N47:N47, N46, F47:F47),0)</f>
        <v>0</v>
      </c>
      <c r="G48" s="257"/>
      <c r="H48" s="258">
        <f>TRUNC(SUMIF(N47:N47, N46, H47:H47),0)</f>
        <v>0</v>
      </c>
      <c r="I48" s="257"/>
      <c r="J48" s="258">
        <f>TRUNC(SUMIF(N47:N47, N46, J47:J47),0)</f>
        <v>0</v>
      </c>
      <c r="K48" s="257"/>
      <c r="L48" s="258">
        <f>F48+H48+J48</f>
        <v>0</v>
      </c>
      <c r="M48" s="248" t="s">
        <v>52</v>
      </c>
      <c r="N48" s="1" t="s">
        <v>71</v>
      </c>
      <c r="O48" s="1" t="s">
        <v>71</v>
      </c>
      <c r="P48" s="1" t="s">
        <v>52</v>
      </c>
      <c r="Q48" s="1" t="s">
        <v>52</v>
      </c>
      <c r="R48" s="1" t="s">
        <v>52</v>
      </c>
      <c r="AV48" s="1" t="s">
        <v>52</v>
      </c>
      <c r="AW48" s="1" t="s">
        <v>52</v>
      </c>
      <c r="AX48" s="1" t="s">
        <v>52</v>
      </c>
      <c r="AY48" s="1" t="s">
        <v>52</v>
      </c>
      <c r="AZ48" s="1" t="s">
        <v>52</v>
      </c>
    </row>
    <row r="49" spans="1:52" ht="30" customHeight="1">
      <c r="A49" s="249"/>
      <c r="B49" s="249"/>
      <c r="C49" s="249"/>
      <c r="D49" s="249"/>
      <c r="E49" s="257"/>
      <c r="F49" s="258"/>
      <c r="G49" s="257"/>
      <c r="H49" s="258"/>
      <c r="I49" s="257"/>
      <c r="J49" s="258"/>
      <c r="K49" s="257"/>
      <c r="L49" s="258"/>
      <c r="M49" s="249"/>
    </row>
    <row r="50" spans="1:52" ht="30" customHeight="1">
      <c r="A50" s="250" t="s">
        <v>1061</v>
      </c>
      <c r="B50" s="253"/>
      <c r="C50" s="253"/>
      <c r="D50" s="253"/>
      <c r="E50" s="254"/>
      <c r="F50" s="255"/>
      <c r="G50" s="254"/>
      <c r="H50" s="255"/>
      <c r="I50" s="254"/>
      <c r="J50" s="255"/>
      <c r="K50" s="254"/>
      <c r="L50" s="255"/>
      <c r="M50" s="256"/>
      <c r="N50" s="1" t="s">
        <v>1062</v>
      </c>
    </row>
    <row r="51" spans="1:52" ht="30" customHeight="1">
      <c r="A51" s="248" t="s">
        <v>1063</v>
      </c>
      <c r="B51" s="248" t="s">
        <v>1064</v>
      </c>
      <c r="C51" s="248" t="s">
        <v>88</v>
      </c>
      <c r="D51" s="249">
        <v>0.28249999999999997</v>
      </c>
      <c r="E51" s="257">
        <f>단가대비표!O12</f>
        <v>0</v>
      </c>
      <c r="F51" s="258">
        <f>TRUNC(E51*D51,1)</f>
        <v>0</v>
      </c>
      <c r="G51" s="257">
        <f>단가대비표!P12</f>
        <v>0</v>
      </c>
      <c r="H51" s="258">
        <f>TRUNC(G51*D51,1)</f>
        <v>0</v>
      </c>
      <c r="I51" s="257">
        <f>단가대비표!V12</f>
        <v>0</v>
      </c>
      <c r="J51" s="258">
        <f>TRUNC(I51*D51,1)</f>
        <v>0</v>
      </c>
      <c r="K51" s="257">
        <f t="shared" ref="K51:L54" si="6">TRUNC(E51+G51+I51,1)</f>
        <v>0</v>
      </c>
      <c r="L51" s="258">
        <f t="shared" si="6"/>
        <v>0</v>
      </c>
      <c r="M51" s="248" t="s">
        <v>1067</v>
      </c>
      <c r="N51" s="1" t="s">
        <v>1062</v>
      </c>
      <c r="O51" s="1" t="s">
        <v>1068</v>
      </c>
      <c r="P51" s="1" t="s">
        <v>64</v>
      </c>
      <c r="Q51" s="1" t="s">
        <v>64</v>
      </c>
      <c r="R51" s="1" t="s">
        <v>63</v>
      </c>
      <c r="AV51" s="1" t="s">
        <v>52</v>
      </c>
      <c r="AW51" s="1" t="s">
        <v>1069</v>
      </c>
      <c r="AX51" s="1" t="s">
        <v>52</v>
      </c>
      <c r="AY51" s="1" t="s">
        <v>52</v>
      </c>
      <c r="AZ51" s="1" t="s">
        <v>52</v>
      </c>
    </row>
    <row r="52" spans="1:52" ht="30" customHeight="1">
      <c r="A52" s="248" t="s">
        <v>980</v>
      </c>
      <c r="B52" s="248" t="s">
        <v>981</v>
      </c>
      <c r="C52" s="248" t="s">
        <v>982</v>
      </c>
      <c r="D52" s="249">
        <v>2.2000000000000002</v>
      </c>
      <c r="E52" s="257">
        <f>단가대비표!O36</f>
        <v>0</v>
      </c>
      <c r="F52" s="258">
        <f>TRUNC(E52*D52,1)</f>
        <v>0</v>
      </c>
      <c r="G52" s="257">
        <f>단가대비표!P36</f>
        <v>0</v>
      </c>
      <c r="H52" s="258">
        <f>TRUNC(G52*D52,1)</f>
        <v>0</v>
      </c>
      <c r="I52" s="257">
        <f>단가대비표!V36</f>
        <v>0</v>
      </c>
      <c r="J52" s="258">
        <f>TRUNC(I52*D52,1)</f>
        <v>0</v>
      </c>
      <c r="K52" s="257">
        <f t="shared" si="6"/>
        <v>0</v>
      </c>
      <c r="L52" s="258">
        <f t="shared" si="6"/>
        <v>0</v>
      </c>
      <c r="M52" s="248" t="s">
        <v>983</v>
      </c>
      <c r="N52" s="1" t="s">
        <v>1062</v>
      </c>
      <c r="O52" s="1" t="s">
        <v>984</v>
      </c>
      <c r="P52" s="1" t="s">
        <v>64</v>
      </c>
      <c r="Q52" s="1" t="s">
        <v>64</v>
      </c>
      <c r="R52" s="1" t="s">
        <v>63</v>
      </c>
      <c r="V52">
        <v>1</v>
      </c>
      <c r="AV52" s="1" t="s">
        <v>52</v>
      </c>
      <c r="AW52" s="1" t="s">
        <v>1070</v>
      </c>
      <c r="AX52" s="1" t="s">
        <v>52</v>
      </c>
      <c r="AY52" s="1" t="s">
        <v>52</v>
      </c>
      <c r="AZ52" s="1" t="s">
        <v>52</v>
      </c>
    </row>
    <row r="53" spans="1:52" ht="30" customHeight="1">
      <c r="A53" s="248" t="s">
        <v>770</v>
      </c>
      <c r="B53" s="248" t="s">
        <v>1071</v>
      </c>
      <c r="C53" s="248" t="s">
        <v>555</v>
      </c>
      <c r="D53" s="249">
        <v>1</v>
      </c>
      <c r="E53" s="257">
        <f>TRUNC(SUMIF(V51:V54, RIGHTB(O53, 1), F51:F54)*U53, 2)</f>
        <v>0</v>
      </c>
      <c r="F53" s="258">
        <f>TRUNC(E53*D53,1)</f>
        <v>0</v>
      </c>
      <c r="G53" s="257">
        <v>0</v>
      </c>
      <c r="H53" s="258">
        <f>TRUNC(G53*D53,1)</f>
        <v>0</v>
      </c>
      <c r="I53" s="257">
        <v>0</v>
      </c>
      <c r="J53" s="258">
        <f>TRUNC(I53*D53,1)</f>
        <v>0</v>
      </c>
      <c r="K53" s="257">
        <f t="shared" si="6"/>
        <v>0</v>
      </c>
      <c r="L53" s="258">
        <f t="shared" si="6"/>
        <v>0</v>
      </c>
      <c r="M53" s="248" t="s">
        <v>52</v>
      </c>
      <c r="N53" s="1" t="s">
        <v>1062</v>
      </c>
      <c r="O53" s="1" t="s">
        <v>772</v>
      </c>
      <c r="P53" s="1" t="s">
        <v>64</v>
      </c>
      <c r="Q53" s="1" t="s">
        <v>64</v>
      </c>
      <c r="R53" s="1" t="s">
        <v>64</v>
      </c>
      <c r="S53">
        <v>0</v>
      </c>
      <c r="T53">
        <v>0</v>
      </c>
      <c r="U53">
        <v>0.13</v>
      </c>
      <c r="AV53" s="1" t="s">
        <v>52</v>
      </c>
      <c r="AW53" s="1" t="s">
        <v>1072</v>
      </c>
      <c r="AX53" s="1" t="s">
        <v>52</v>
      </c>
      <c r="AY53" s="1" t="s">
        <v>52</v>
      </c>
      <c r="AZ53" s="1" t="s">
        <v>52</v>
      </c>
    </row>
    <row r="54" spans="1:52" ht="30" customHeight="1">
      <c r="A54" s="248" t="s">
        <v>1073</v>
      </c>
      <c r="B54" s="248" t="s">
        <v>989</v>
      </c>
      <c r="C54" s="248" t="s">
        <v>401</v>
      </c>
      <c r="D54" s="249">
        <v>1</v>
      </c>
      <c r="E54" s="257">
        <f>TRUNC(단가대비표!O263*1/8*16/12*25/20, 1)</f>
        <v>0</v>
      </c>
      <c r="F54" s="258">
        <f>TRUNC(E54*D54,1)</f>
        <v>0</v>
      </c>
      <c r="G54" s="257">
        <f>TRUNC(단가대비표!P263*1/8*16/12*25/20, 1)</f>
        <v>0</v>
      </c>
      <c r="H54" s="258">
        <f>TRUNC(G54*D54,1)</f>
        <v>0</v>
      </c>
      <c r="I54" s="257">
        <f>TRUNC(단가대비표!V263*1/8*16/12*25/20, 1)</f>
        <v>0</v>
      </c>
      <c r="J54" s="258">
        <f>TRUNC(I54*D54,1)</f>
        <v>0</v>
      </c>
      <c r="K54" s="257">
        <f t="shared" si="6"/>
        <v>0</v>
      </c>
      <c r="L54" s="258">
        <f t="shared" si="6"/>
        <v>0</v>
      </c>
      <c r="M54" s="248" t="s">
        <v>1074</v>
      </c>
      <c r="N54" s="1" t="s">
        <v>1062</v>
      </c>
      <c r="O54" s="1" t="s">
        <v>1075</v>
      </c>
      <c r="P54" s="1" t="s">
        <v>64</v>
      </c>
      <c r="Q54" s="1" t="s">
        <v>64</v>
      </c>
      <c r="R54" s="1" t="s">
        <v>63</v>
      </c>
      <c r="AV54" s="1" t="s">
        <v>52</v>
      </c>
      <c r="AW54" s="1" t="s">
        <v>1076</v>
      </c>
      <c r="AX54" s="1" t="s">
        <v>63</v>
      </c>
      <c r="AY54" s="1" t="s">
        <v>52</v>
      </c>
      <c r="AZ54" s="1" t="s">
        <v>52</v>
      </c>
    </row>
    <row r="55" spans="1:52" ht="30" customHeight="1">
      <c r="A55" s="248" t="s">
        <v>993</v>
      </c>
      <c r="B55" s="248" t="s">
        <v>52</v>
      </c>
      <c r="C55" s="248" t="s">
        <v>52</v>
      </c>
      <c r="D55" s="249"/>
      <c r="E55" s="257"/>
      <c r="F55" s="258">
        <f>TRUNC(SUMIF(N51:N54, N50, F51:F54),0)</f>
        <v>0</v>
      </c>
      <c r="G55" s="257"/>
      <c r="H55" s="258">
        <f>TRUNC(SUMIF(N51:N54, N50, H51:H54),0)</f>
        <v>0</v>
      </c>
      <c r="I55" s="257"/>
      <c r="J55" s="258">
        <f>TRUNC(SUMIF(N51:N54, N50, J51:J54),0)</f>
        <v>0</v>
      </c>
      <c r="K55" s="257"/>
      <c r="L55" s="258">
        <f>F55+H55+J55</f>
        <v>0</v>
      </c>
      <c r="M55" s="248" t="s">
        <v>52</v>
      </c>
      <c r="N55" s="1" t="s">
        <v>71</v>
      </c>
      <c r="O55" s="1" t="s">
        <v>71</v>
      </c>
      <c r="P55" s="1" t="s">
        <v>52</v>
      </c>
      <c r="Q55" s="1" t="s">
        <v>52</v>
      </c>
      <c r="R55" s="1" t="s">
        <v>52</v>
      </c>
      <c r="AV55" s="1" t="s">
        <v>52</v>
      </c>
      <c r="AW55" s="1" t="s">
        <v>52</v>
      </c>
      <c r="AX55" s="1" t="s">
        <v>52</v>
      </c>
      <c r="AY55" s="1" t="s">
        <v>52</v>
      </c>
      <c r="AZ55" s="1" t="s">
        <v>52</v>
      </c>
    </row>
    <row r="56" spans="1:52" ht="30" customHeight="1">
      <c r="A56" s="249"/>
      <c r="B56" s="249"/>
      <c r="C56" s="249"/>
      <c r="D56" s="249"/>
      <c r="E56" s="257"/>
      <c r="F56" s="258"/>
      <c r="G56" s="257"/>
      <c r="H56" s="258"/>
      <c r="I56" s="257"/>
      <c r="J56" s="258"/>
      <c r="K56" s="257"/>
      <c r="L56" s="258"/>
      <c r="M56" s="249"/>
    </row>
    <row r="57" spans="1:52" ht="30" customHeight="1">
      <c r="A57" s="250" t="s">
        <v>1077</v>
      </c>
      <c r="B57" s="253"/>
      <c r="C57" s="253"/>
      <c r="D57" s="253"/>
      <c r="E57" s="254"/>
      <c r="F57" s="255"/>
      <c r="G57" s="254"/>
      <c r="H57" s="255"/>
      <c r="I57" s="254"/>
      <c r="J57" s="255"/>
      <c r="K57" s="254"/>
      <c r="L57" s="255"/>
      <c r="M57" s="256"/>
      <c r="N57" s="1" t="s">
        <v>1078</v>
      </c>
    </row>
    <row r="58" spans="1:52" ht="30" customHeight="1">
      <c r="A58" s="248" t="s">
        <v>1079</v>
      </c>
      <c r="B58" s="248" t="s">
        <v>1080</v>
      </c>
      <c r="C58" s="248" t="s">
        <v>88</v>
      </c>
      <c r="D58" s="249">
        <v>0.28249999999999997</v>
      </c>
      <c r="E58" s="257">
        <f>단가대비표!O13</f>
        <v>0</v>
      </c>
      <c r="F58" s="258">
        <f>TRUNC(E58*D58,1)</f>
        <v>0</v>
      </c>
      <c r="G58" s="257">
        <f>단가대비표!P13</f>
        <v>0</v>
      </c>
      <c r="H58" s="258">
        <f>TRUNC(G58*D58,1)</f>
        <v>0</v>
      </c>
      <c r="I58" s="257">
        <f>단가대비표!V13</f>
        <v>0</v>
      </c>
      <c r="J58" s="258">
        <f>TRUNC(I58*D58,1)</f>
        <v>0</v>
      </c>
      <c r="K58" s="257">
        <f t="shared" ref="K58:L61" si="7">TRUNC(E58+G58+I58,1)</f>
        <v>0</v>
      </c>
      <c r="L58" s="258">
        <f t="shared" si="7"/>
        <v>0</v>
      </c>
      <c r="M58" s="248" t="s">
        <v>1083</v>
      </c>
      <c r="N58" s="1" t="s">
        <v>1078</v>
      </c>
      <c r="O58" s="1" t="s">
        <v>1084</v>
      </c>
      <c r="P58" s="1" t="s">
        <v>64</v>
      </c>
      <c r="Q58" s="1" t="s">
        <v>64</v>
      </c>
      <c r="R58" s="1" t="s">
        <v>63</v>
      </c>
      <c r="AV58" s="1" t="s">
        <v>52</v>
      </c>
      <c r="AW58" s="1" t="s">
        <v>1085</v>
      </c>
      <c r="AX58" s="1" t="s">
        <v>52</v>
      </c>
      <c r="AY58" s="1" t="s">
        <v>52</v>
      </c>
      <c r="AZ58" s="1" t="s">
        <v>52</v>
      </c>
    </row>
    <row r="59" spans="1:52" ht="30" customHeight="1">
      <c r="A59" s="248" t="s">
        <v>980</v>
      </c>
      <c r="B59" s="248" t="s">
        <v>981</v>
      </c>
      <c r="C59" s="248" t="s">
        <v>982</v>
      </c>
      <c r="D59" s="249">
        <v>14.4</v>
      </c>
      <c r="E59" s="257">
        <f>단가대비표!O36</f>
        <v>0</v>
      </c>
      <c r="F59" s="258">
        <f>TRUNC(E59*D59,1)</f>
        <v>0</v>
      </c>
      <c r="G59" s="257">
        <f>단가대비표!P36</f>
        <v>0</v>
      </c>
      <c r="H59" s="258">
        <f>TRUNC(G59*D59,1)</f>
        <v>0</v>
      </c>
      <c r="I59" s="257">
        <f>단가대비표!V36</f>
        <v>0</v>
      </c>
      <c r="J59" s="258">
        <f>TRUNC(I59*D59,1)</f>
        <v>0</v>
      </c>
      <c r="K59" s="257">
        <f t="shared" si="7"/>
        <v>0</v>
      </c>
      <c r="L59" s="258">
        <f t="shared" si="7"/>
        <v>0</v>
      </c>
      <c r="M59" s="248" t="s">
        <v>983</v>
      </c>
      <c r="N59" s="1" t="s">
        <v>1078</v>
      </c>
      <c r="O59" s="1" t="s">
        <v>984</v>
      </c>
      <c r="P59" s="1" t="s">
        <v>64</v>
      </c>
      <c r="Q59" s="1" t="s">
        <v>64</v>
      </c>
      <c r="R59" s="1" t="s">
        <v>63</v>
      </c>
      <c r="V59">
        <v>1</v>
      </c>
      <c r="AV59" s="1" t="s">
        <v>52</v>
      </c>
      <c r="AW59" s="1" t="s">
        <v>1086</v>
      </c>
      <c r="AX59" s="1" t="s">
        <v>52</v>
      </c>
      <c r="AY59" s="1" t="s">
        <v>52</v>
      </c>
      <c r="AZ59" s="1" t="s">
        <v>52</v>
      </c>
    </row>
    <row r="60" spans="1:52" ht="30" customHeight="1">
      <c r="A60" s="248" t="s">
        <v>770</v>
      </c>
      <c r="B60" s="248" t="s">
        <v>1087</v>
      </c>
      <c r="C60" s="248" t="s">
        <v>555</v>
      </c>
      <c r="D60" s="249">
        <v>1</v>
      </c>
      <c r="E60" s="257">
        <f>TRUNC(SUMIF(V58:V61, RIGHTB(O60, 1), F58:F61)*U60, 2)</f>
        <v>0</v>
      </c>
      <c r="F60" s="258">
        <f>TRUNC(E60*D60,1)</f>
        <v>0</v>
      </c>
      <c r="G60" s="257">
        <v>0</v>
      </c>
      <c r="H60" s="258">
        <f>TRUNC(G60*D60,1)</f>
        <v>0</v>
      </c>
      <c r="I60" s="257">
        <v>0</v>
      </c>
      <c r="J60" s="258">
        <f>TRUNC(I60*D60,1)</f>
        <v>0</v>
      </c>
      <c r="K60" s="257">
        <f t="shared" si="7"/>
        <v>0</v>
      </c>
      <c r="L60" s="258">
        <f t="shared" si="7"/>
        <v>0</v>
      </c>
      <c r="M60" s="248" t="s">
        <v>52</v>
      </c>
      <c r="N60" s="1" t="s">
        <v>1078</v>
      </c>
      <c r="O60" s="1" t="s">
        <v>772</v>
      </c>
      <c r="P60" s="1" t="s">
        <v>64</v>
      </c>
      <c r="Q60" s="1" t="s">
        <v>64</v>
      </c>
      <c r="R60" s="1" t="s">
        <v>64</v>
      </c>
      <c r="S60">
        <v>0</v>
      </c>
      <c r="T60">
        <v>0</v>
      </c>
      <c r="U60">
        <v>0.3</v>
      </c>
      <c r="AV60" s="1" t="s">
        <v>52</v>
      </c>
      <c r="AW60" s="1" t="s">
        <v>1088</v>
      </c>
      <c r="AX60" s="1" t="s">
        <v>52</v>
      </c>
      <c r="AY60" s="1" t="s">
        <v>52</v>
      </c>
      <c r="AZ60" s="1" t="s">
        <v>52</v>
      </c>
    </row>
    <row r="61" spans="1:52" ht="30" customHeight="1">
      <c r="A61" s="248" t="s">
        <v>988</v>
      </c>
      <c r="B61" s="248" t="s">
        <v>989</v>
      </c>
      <c r="C61" s="248" t="s">
        <v>401</v>
      </c>
      <c r="D61" s="249">
        <v>1</v>
      </c>
      <c r="E61" s="257">
        <f>TRUNC(단가대비표!O261*1/8*16/12*25/20, 1)</f>
        <v>0</v>
      </c>
      <c r="F61" s="258">
        <f>TRUNC(E61*D61,1)</f>
        <v>0</v>
      </c>
      <c r="G61" s="257">
        <f>TRUNC(단가대비표!P261*1/8*16/12*25/20, 1)</f>
        <v>0</v>
      </c>
      <c r="H61" s="258">
        <f>TRUNC(G61*D61,1)</f>
        <v>0</v>
      </c>
      <c r="I61" s="257">
        <f>TRUNC(단가대비표!V261*1/8*16/12*25/20, 1)</f>
        <v>0</v>
      </c>
      <c r="J61" s="258">
        <f>TRUNC(I61*D61,1)</f>
        <v>0</v>
      </c>
      <c r="K61" s="257">
        <f t="shared" si="7"/>
        <v>0</v>
      </c>
      <c r="L61" s="258">
        <f t="shared" si="7"/>
        <v>0</v>
      </c>
      <c r="M61" s="248" t="s">
        <v>990</v>
      </c>
      <c r="N61" s="1" t="s">
        <v>1078</v>
      </c>
      <c r="O61" s="1" t="s">
        <v>991</v>
      </c>
      <c r="P61" s="1" t="s">
        <v>64</v>
      </c>
      <c r="Q61" s="1" t="s">
        <v>64</v>
      </c>
      <c r="R61" s="1" t="s">
        <v>63</v>
      </c>
      <c r="AV61" s="1" t="s">
        <v>52</v>
      </c>
      <c r="AW61" s="1" t="s">
        <v>1089</v>
      </c>
      <c r="AX61" s="1" t="s">
        <v>63</v>
      </c>
      <c r="AY61" s="1" t="s">
        <v>52</v>
      </c>
      <c r="AZ61" s="1" t="s">
        <v>52</v>
      </c>
    </row>
    <row r="62" spans="1:52" ht="30" customHeight="1">
      <c r="A62" s="248" t="s">
        <v>993</v>
      </c>
      <c r="B62" s="248" t="s">
        <v>52</v>
      </c>
      <c r="C62" s="248" t="s">
        <v>52</v>
      </c>
      <c r="D62" s="249"/>
      <c r="E62" s="257"/>
      <c r="F62" s="258">
        <f>TRUNC(SUMIF(N58:N61, N57, F58:F61),0)</f>
        <v>0</v>
      </c>
      <c r="G62" s="257"/>
      <c r="H62" s="258">
        <f>TRUNC(SUMIF(N58:N61, N57, H58:H61),0)</f>
        <v>0</v>
      </c>
      <c r="I62" s="257"/>
      <c r="J62" s="258">
        <f>TRUNC(SUMIF(N58:N61, N57, J58:J61),0)</f>
        <v>0</v>
      </c>
      <c r="K62" s="257"/>
      <c r="L62" s="258">
        <f>F62+H62+J62</f>
        <v>0</v>
      </c>
      <c r="M62" s="248" t="s">
        <v>52</v>
      </c>
      <c r="N62" s="1" t="s">
        <v>71</v>
      </c>
      <c r="O62" s="1" t="s">
        <v>71</v>
      </c>
      <c r="P62" s="1" t="s">
        <v>52</v>
      </c>
      <c r="Q62" s="1" t="s">
        <v>52</v>
      </c>
      <c r="R62" s="1" t="s">
        <v>52</v>
      </c>
      <c r="AV62" s="1" t="s">
        <v>52</v>
      </c>
      <c r="AW62" s="1" t="s">
        <v>52</v>
      </c>
      <c r="AX62" s="1" t="s">
        <v>52</v>
      </c>
      <c r="AY62" s="1" t="s">
        <v>52</v>
      </c>
      <c r="AZ62" s="1" t="s">
        <v>52</v>
      </c>
    </row>
    <row r="63" spans="1:52" ht="30" customHeight="1">
      <c r="A63" s="249"/>
      <c r="B63" s="249"/>
      <c r="C63" s="249"/>
      <c r="D63" s="249"/>
      <c r="E63" s="257"/>
      <c r="F63" s="258"/>
      <c r="G63" s="257"/>
      <c r="H63" s="258"/>
      <c r="I63" s="257"/>
      <c r="J63" s="258"/>
      <c r="K63" s="257"/>
      <c r="L63" s="258"/>
      <c r="M63" s="249"/>
    </row>
    <row r="64" spans="1:52" ht="30" customHeight="1">
      <c r="A64" s="250" t="s">
        <v>1090</v>
      </c>
      <c r="B64" s="253"/>
      <c r="C64" s="253"/>
      <c r="D64" s="253"/>
      <c r="E64" s="254"/>
      <c r="F64" s="255"/>
      <c r="G64" s="254"/>
      <c r="H64" s="255"/>
      <c r="I64" s="254"/>
      <c r="J64" s="255"/>
      <c r="K64" s="254"/>
      <c r="L64" s="255"/>
      <c r="M64" s="256"/>
      <c r="N64" s="1" t="s">
        <v>1091</v>
      </c>
    </row>
    <row r="65" spans="1:52" ht="30" customHeight="1">
      <c r="A65" s="248" t="s">
        <v>1092</v>
      </c>
      <c r="B65" s="248" t="s">
        <v>1093</v>
      </c>
      <c r="C65" s="248" t="s">
        <v>88</v>
      </c>
      <c r="D65" s="249">
        <v>0.37080000000000002</v>
      </c>
      <c r="E65" s="257">
        <f>단가대비표!O14</f>
        <v>0</v>
      </c>
      <c r="F65" s="258">
        <f>TRUNC(E65*D65,1)</f>
        <v>0</v>
      </c>
      <c r="G65" s="257">
        <f>단가대비표!P14</f>
        <v>0</v>
      </c>
      <c r="H65" s="258">
        <f>TRUNC(G65*D65,1)</f>
        <v>0</v>
      </c>
      <c r="I65" s="257">
        <f>단가대비표!V14</f>
        <v>0</v>
      </c>
      <c r="J65" s="258">
        <f>TRUNC(I65*D65,1)</f>
        <v>0</v>
      </c>
      <c r="K65" s="257">
        <f t="shared" ref="K65:L68" si="8">TRUNC(E65+G65+I65,1)</f>
        <v>0</v>
      </c>
      <c r="L65" s="258">
        <f t="shared" si="8"/>
        <v>0</v>
      </c>
      <c r="M65" s="248" t="s">
        <v>1096</v>
      </c>
      <c r="N65" s="1" t="s">
        <v>1091</v>
      </c>
      <c r="O65" s="1" t="s">
        <v>1097</v>
      </c>
      <c r="P65" s="1" t="s">
        <v>64</v>
      </c>
      <c r="Q65" s="1" t="s">
        <v>64</v>
      </c>
      <c r="R65" s="1" t="s">
        <v>63</v>
      </c>
      <c r="AV65" s="1" t="s">
        <v>52</v>
      </c>
      <c r="AW65" s="1" t="s">
        <v>1098</v>
      </c>
      <c r="AX65" s="1" t="s">
        <v>52</v>
      </c>
      <c r="AY65" s="1" t="s">
        <v>52</v>
      </c>
      <c r="AZ65" s="1" t="s">
        <v>52</v>
      </c>
    </row>
    <row r="66" spans="1:52" ht="30" customHeight="1">
      <c r="A66" s="248" t="s">
        <v>1099</v>
      </c>
      <c r="B66" s="248" t="s">
        <v>1100</v>
      </c>
      <c r="C66" s="248" t="s">
        <v>982</v>
      </c>
      <c r="D66" s="249">
        <v>1</v>
      </c>
      <c r="E66" s="257">
        <f>단가대비표!O37</f>
        <v>0</v>
      </c>
      <c r="F66" s="258">
        <f>TRUNC(E66*D66,1)</f>
        <v>0</v>
      </c>
      <c r="G66" s="257">
        <f>단가대비표!P37</f>
        <v>0</v>
      </c>
      <c r="H66" s="258">
        <f>TRUNC(G66*D66,1)</f>
        <v>0</v>
      </c>
      <c r="I66" s="257">
        <f>단가대비표!V37</f>
        <v>0</v>
      </c>
      <c r="J66" s="258">
        <f>TRUNC(I66*D66,1)</f>
        <v>0</v>
      </c>
      <c r="K66" s="257">
        <f t="shared" si="8"/>
        <v>0</v>
      </c>
      <c r="L66" s="258">
        <f t="shared" si="8"/>
        <v>0</v>
      </c>
      <c r="M66" s="248" t="s">
        <v>1101</v>
      </c>
      <c r="N66" s="1" t="s">
        <v>1091</v>
      </c>
      <c r="O66" s="1" t="s">
        <v>1102</v>
      </c>
      <c r="P66" s="1" t="s">
        <v>64</v>
      </c>
      <c r="Q66" s="1" t="s">
        <v>64</v>
      </c>
      <c r="R66" s="1" t="s">
        <v>63</v>
      </c>
      <c r="V66">
        <v>1</v>
      </c>
      <c r="AV66" s="1" t="s">
        <v>52</v>
      </c>
      <c r="AW66" s="1" t="s">
        <v>1103</v>
      </c>
      <c r="AX66" s="1" t="s">
        <v>52</v>
      </c>
      <c r="AY66" s="1" t="s">
        <v>52</v>
      </c>
      <c r="AZ66" s="1" t="s">
        <v>52</v>
      </c>
    </row>
    <row r="67" spans="1:52" ht="30" customHeight="1">
      <c r="A67" s="248" t="s">
        <v>770</v>
      </c>
      <c r="B67" s="248" t="s">
        <v>1104</v>
      </c>
      <c r="C67" s="248" t="s">
        <v>555</v>
      </c>
      <c r="D67" s="249">
        <v>1</v>
      </c>
      <c r="E67" s="257">
        <f>TRUNC(SUMIF(V65:V68, RIGHTB(O67, 1), F65:F68)*U67, 2)</f>
        <v>0</v>
      </c>
      <c r="F67" s="258">
        <f>TRUNC(E67*D67,1)</f>
        <v>0</v>
      </c>
      <c r="G67" s="257">
        <v>0</v>
      </c>
      <c r="H67" s="258">
        <f>TRUNC(G67*D67,1)</f>
        <v>0</v>
      </c>
      <c r="I67" s="257">
        <v>0</v>
      </c>
      <c r="J67" s="258">
        <f>TRUNC(I67*D67,1)</f>
        <v>0</v>
      </c>
      <c r="K67" s="257">
        <f t="shared" si="8"/>
        <v>0</v>
      </c>
      <c r="L67" s="258">
        <f t="shared" si="8"/>
        <v>0</v>
      </c>
      <c r="M67" s="248" t="s">
        <v>52</v>
      </c>
      <c r="N67" s="1" t="s">
        <v>1091</v>
      </c>
      <c r="O67" s="1" t="s">
        <v>772</v>
      </c>
      <c r="P67" s="1" t="s">
        <v>64</v>
      </c>
      <c r="Q67" s="1" t="s">
        <v>64</v>
      </c>
      <c r="R67" s="1" t="s">
        <v>64</v>
      </c>
      <c r="S67">
        <v>0</v>
      </c>
      <c r="T67">
        <v>0</v>
      </c>
      <c r="U67">
        <v>0.2</v>
      </c>
      <c r="AV67" s="1" t="s">
        <v>52</v>
      </c>
      <c r="AW67" s="1" t="s">
        <v>1105</v>
      </c>
      <c r="AX67" s="1" t="s">
        <v>52</v>
      </c>
      <c r="AY67" s="1" t="s">
        <v>52</v>
      </c>
      <c r="AZ67" s="1" t="s">
        <v>52</v>
      </c>
    </row>
    <row r="68" spans="1:52" ht="30" customHeight="1">
      <c r="A68" s="248" t="s">
        <v>1073</v>
      </c>
      <c r="B68" s="248" t="s">
        <v>989</v>
      </c>
      <c r="C68" s="248" t="s">
        <v>401</v>
      </c>
      <c r="D68" s="249">
        <v>1</v>
      </c>
      <c r="E68" s="257">
        <f>TRUNC(단가대비표!O263*1/8*16/12*25/20, 1)</f>
        <v>0</v>
      </c>
      <c r="F68" s="258">
        <f>TRUNC(E68*D68,1)</f>
        <v>0</v>
      </c>
      <c r="G68" s="257">
        <f>TRUNC(단가대비표!P263*1/8*16/12*25/20, 1)</f>
        <v>0</v>
      </c>
      <c r="H68" s="258">
        <f>TRUNC(G68*D68,1)</f>
        <v>0</v>
      </c>
      <c r="I68" s="257">
        <f>TRUNC(단가대비표!V263*1/8*16/12*25/20, 1)</f>
        <v>0</v>
      </c>
      <c r="J68" s="258">
        <f>TRUNC(I68*D68,1)</f>
        <v>0</v>
      </c>
      <c r="K68" s="257">
        <f t="shared" si="8"/>
        <v>0</v>
      </c>
      <c r="L68" s="258">
        <f t="shared" si="8"/>
        <v>0</v>
      </c>
      <c r="M68" s="248" t="s">
        <v>1074</v>
      </c>
      <c r="N68" s="1" t="s">
        <v>1091</v>
      </c>
      <c r="O68" s="1" t="s">
        <v>1075</v>
      </c>
      <c r="P68" s="1" t="s">
        <v>64</v>
      </c>
      <c r="Q68" s="1" t="s">
        <v>64</v>
      </c>
      <c r="R68" s="1" t="s">
        <v>63</v>
      </c>
      <c r="AV68" s="1" t="s">
        <v>52</v>
      </c>
      <c r="AW68" s="1" t="s">
        <v>1106</v>
      </c>
      <c r="AX68" s="1" t="s">
        <v>63</v>
      </c>
      <c r="AY68" s="1" t="s">
        <v>52</v>
      </c>
      <c r="AZ68" s="1" t="s">
        <v>52</v>
      </c>
    </row>
    <row r="69" spans="1:52" ht="30" customHeight="1">
      <c r="A69" s="248" t="s">
        <v>993</v>
      </c>
      <c r="B69" s="248" t="s">
        <v>52</v>
      </c>
      <c r="C69" s="248" t="s">
        <v>52</v>
      </c>
      <c r="D69" s="249"/>
      <c r="E69" s="257"/>
      <c r="F69" s="258">
        <f>TRUNC(SUMIF(N65:N68, N64, F65:F68),0)</f>
        <v>0</v>
      </c>
      <c r="G69" s="257"/>
      <c r="H69" s="258">
        <f>TRUNC(SUMIF(N65:N68, N64, H65:H68),0)</f>
        <v>0</v>
      </c>
      <c r="I69" s="257"/>
      <c r="J69" s="258">
        <f>TRUNC(SUMIF(N65:N68, N64, J65:J68),0)</f>
        <v>0</v>
      </c>
      <c r="K69" s="257"/>
      <c r="L69" s="258">
        <f>F69+H69+J69</f>
        <v>0</v>
      </c>
      <c r="M69" s="248" t="s">
        <v>52</v>
      </c>
      <c r="N69" s="1" t="s">
        <v>71</v>
      </c>
      <c r="O69" s="1" t="s">
        <v>71</v>
      </c>
      <c r="P69" s="1" t="s">
        <v>52</v>
      </c>
      <c r="Q69" s="1" t="s">
        <v>52</v>
      </c>
      <c r="R69" s="1" t="s">
        <v>52</v>
      </c>
      <c r="AV69" s="1" t="s">
        <v>52</v>
      </c>
      <c r="AW69" s="1" t="s">
        <v>52</v>
      </c>
      <c r="AX69" s="1" t="s">
        <v>52</v>
      </c>
      <c r="AY69" s="1" t="s">
        <v>52</v>
      </c>
      <c r="AZ69" s="1" t="s">
        <v>52</v>
      </c>
    </row>
    <row r="70" spans="1:52" ht="30" customHeight="1">
      <c r="A70" s="249"/>
      <c r="B70" s="249"/>
      <c r="C70" s="249"/>
      <c r="D70" s="249"/>
      <c r="E70" s="257"/>
      <c r="F70" s="258"/>
      <c r="G70" s="257"/>
      <c r="H70" s="258"/>
      <c r="I70" s="257"/>
      <c r="J70" s="258"/>
      <c r="K70" s="257"/>
      <c r="L70" s="258"/>
      <c r="M70" s="249"/>
    </row>
    <row r="71" spans="1:52" ht="30" customHeight="1">
      <c r="A71" s="250" t="s">
        <v>1107</v>
      </c>
      <c r="B71" s="253"/>
      <c r="C71" s="253"/>
      <c r="D71" s="253"/>
      <c r="E71" s="254"/>
      <c r="F71" s="255"/>
      <c r="G71" s="254"/>
      <c r="H71" s="255"/>
      <c r="I71" s="254"/>
      <c r="J71" s="255"/>
      <c r="K71" s="254"/>
      <c r="L71" s="255"/>
      <c r="M71" s="256"/>
      <c r="N71" s="1" t="s">
        <v>1108</v>
      </c>
    </row>
    <row r="72" spans="1:52" ht="30" customHeight="1">
      <c r="A72" s="248" t="s">
        <v>1109</v>
      </c>
      <c r="B72" s="248" t="s">
        <v>1080</v>
      </c>
      <c r="C72" s="248" t="s">
        <v>88</v>
      </c>
      <c r="D72" s="249">
        <v>0.2298</v>
      </c>
      <c r="E72" s="257">
        <f>단가대비표!O15</f>
        <v>0</v>
      </c>
      <c r="F72" s="258">
        <f>TRUNC(E72*D72,1)</f>
        <v>0</v>
      </c>
      <c r="G72" s="257">
        <f>단가대비표!P15</f>
        <v>0</v>
      </c>
      <c r="H72" s="258">
        <f>TRUNC(G72*D72,1)</f>
        <v>0</v>
      </c>
      <c r="I72" s="257">
        <f>단가대비표!V15</f>
        <v>0</v>
      </c>
      <c r="J72" s="258">
        <f>TRUNC(I72*D72,1)</f>
        <v>0</v>
      </c>
      <c r="K72" s="257">
        <f t="shared" ref="K72:L75" si="9">TRUNC(E72+G72+I72,1)</f>
        <v>0</v>
      </c>
      <c r="L72" s="258">
        <f t="shared" si="9"/>
        <v>0</v>
      </c>
      <c r="M72" s="248" t="s">
        <v>1112</v>
      </c>
      <c r="N72" s="1" t="s">
        <v>1108</v>
      </c>
      <c r="O72" s="1" t="s">
        <v>1113</v>
      </c>
      <c r="P72" s="1" t="s">
        <v>64</v>
      </c>
      <c r="Q72" s="1" t="s">
        <v>64</v>
      </c>
      <c r="R72" s="1" t="s">
        <v>63</v>
      </c>
      <c r="AV72" s="1" t="s">
        <v>52</v>
      </c>
      <c r="AW72" s="1" t="s">
        <v>1114</v>
      </c>
      <c r="AX72" s="1" t="s">
        <v>52</v>
      </c>
      <c r="AY72" s="1" t="s">
        <v>52</v>
      </c>
      <c r="AZ72" s="1" t="s">
        <v>52</v>
      </c>
    </row>
    <row r="73" spans="1:52" ht="30" customHeight="1">
      <c r="A73" s="248" t="s">
        <v>980</v>
      </c>
      <c r="B73" s="248" t="s">
        <v>981</v>
      </c>
      <c r="C73" s="248" t="s">
        <v>982</v>
      </c>
      <c r="D73" s="249">
        <v>3.8</v>
      </c>
      <c r="E73" s="257">
        <f>단가대비표!O36</f>
        <v>0</v>
      </c>
      <c r="F73" s="258">
        <f>TRUNC(E73*D73,1)</f>
        <v>0</v>
      </c>
      <c r="G73" s="257">
        <f>단가대비표!P36</f>
        <v>0</v>
      </c>
      <c r="H73" s="258">
        <f>TRUNC(G73*D73,1)</f>
        <v>0</v>
      </c>
      <c r="I73" s="257">
        <f>단가대비표!V36</f>
        <v>0</v>
      </c>
      <c r="J73" s="258">
        <f>TRUNC(I73*D73,1)</f>
        <v>0</v>
      </c>
      <c r="K73" s="257">
        <f t="shared" si="9"/>
        <v>0</v>
      </c>
      <c r="L73" s="258">
        <f t="shared" si="9"/>
        <v>0</v>
      </c>
      <c r="M73" s="248" t="s">
        <v>983</v>
      </c>
      <c r="N73" s="1" t="s">
        <v>1108</v>
      </c>
      <c r="O73" s="1" t="s">
        <v>984</v>
      </c>
      <c r="P73" s="1" t="s">
        <v>64</v>
      </c>
      <c r="Q73" s="1" t="s">
        <v>64</v>
      </c>
      <c r="R73" s="1" t="s">
        <v>63</v>
      </c>
      <c r="V73">
        <v>1</v>
      </c>
      <c r="AV73" s="1" t="s">
        <v>52</v>
      </c>
      <c r="AW73" s="1" t="s">
        <v>1115</v>
      </c>
      <c r="AX73" s="1" t="s">
        <v>52</v>
      </c>
      <c r="AY73" s="1" t="s">
        <v>52</v>
      </c>
      <c r="AZ73" s="1" t="s">
        <v>52</v>
      </c>
    </row>
    <row r="74" spans="1:52" ht="30" customHeight="1">
      <c r="A74" s="248" t="s">
        <v>770</v>
      </c>
      <c r="B74" s="248" t="s">
        <v>1116</v>
      </c>
      <c r="C74" s="248" t="s">
        <v>555</v>
      </c>
      <c r="D74" s="249">
        <v>1</v>
      </c>
      <c r="E74" s="257">
        <f>TRUNC(SUMIF(V72:V75, RIGHTB(O74, 1), F72:F75)*U74, 2)</f>
        <v>0</v>
      </c>
      <c r="F74" s="258">
        <f>TRUNC(E74*D74,1)</f>
        <v>0</v>
      </c>
      <c r="G74" s="257">
        <v>0</v>
      </c>
      <c r="H74" s="258">
        <f>TRUNC(G74*D74,1)</f>
        <v>0</v>
      </c>
      <c r="I74" s="257">
        <v>0</v>
      </c>
      <c r="J74" s="258">
        <f>TRUNC(I74*D74,1)</f>
        <v>0</v>
      </c>
      <c r="K74" s="257">
        <f t="shared" si="9"/>
        <v>0</v>
      </c>
      <c r="L74" s="258">
        <f t="shared" si="9"/>
        <v>0</v>
      </c>
      <c r="M74" s="248" t="s">
        <v>52</v>
      </c>
      <c r="N74" s="1" t="s">
        <v>1108</v>
      </c>
      <c r="O74" s="1" t="s">
        <v>772</v>
      </c>
      <c r="P74" s="1" t="s">
        <v>64</v>
      </c>
      <c r="Q74" s="1" t="s">
        <v>64</v>
      </c>
      <c r="R74" s="1" t="s">
        <v>64</v>
      </c>
      <c r="S74">
        <v>0</v>
      </c>
      <c r="T74">
        <v>0</v>
      </c>
      <c r="U74">
        <v>0.39</v>
      </c>
      <c r="AV74" s="1" t="s">
        <v>52</v>
      </c>
      <c r="AW74" s="1" t="s">
        <v>1117</v>
      </c>
      <c r="AX74" s="1" t="s">
        <v>52</v>
      </c>
      <c r="AY74" s="1" t="s">
        <v>52</v>
      </c>
      <c r="AZ74" s="1" t="s">
        <v>52</v>
      </c>
    </row>
    <row r="75" spans="1:52" ht="30" customHeight="1">
      <c r="A75" s="248" t="s">
        <v>988</v>
      </c>
      <c r="B75" s="248" t="s">
        <v>989</v>
      </c>
      <c r="C75" s="248" t="s">
        <v>401</v>
      </c>
      <c r="D75" s="249">
        <v>1</v>
      </c>
      <c r="E75" s="257">
        <f>TRUNC(단가대비표!O261*1/8*16/12*25/20, 1)</f>
        <v>0</v>
      </c>
      <c r="F75" s="258">
        <f>TRUNC(E75*D75,1)</f>
        <v>0</v>
      </c>
      <c r="G75" s="257">
        <f>TRUNC(단가대비표!P261*1/8*16/12*25/20, 1)</f>
        <v>0</v>
      </c>
      <c r="H75" s="258">
        <f>TRUNC(G75*D75,1)</f>
        <v>0</v>
      </c>
      <c r="I75" s="257">
        <f>TRUNC(단가대비표!V261*1/8*16/12*25/20, 1)</f>
        <v>0</v>
      </c>
      <c r="J75" s="258">
        <f>TRUNC(I75*D75,1)</f>
        <v>0</v>
      </c>
      <c r="K75" s="257">
        <f t="shared" si="9"/>
        <v>0</v>
      </c>
      <c r="L75" s="258">
        <f t="shared" si="9"/>
        <v>0</v>
      </c>
      <c r="M75" s="248" t="s">
        <v>990</v>
      </c>
      <c r="N75" s="1" t="s">
        <v>1108</v>
      </c>
      <c r="O75" s="1" t="s">
        <v>991</v>
      </c>
      <c r="P75" s="1" t="s">
        <v>64</v>
      </c>
      <c r="Q75" s="1" t="s">
        <v>64</v>
      </c>
      <c r="R75" s="1" t="s">
        <v>63</v>
      </c>
      <c r="AV75" s="1" t="s">
        <v>52</v>
      </c>
      <c r="AW75" s="1" t="s">
        <v>1118</v>
      </c>
      <c r="AX75" s="1" t="s">
        <v>63</v>
      </c>
      <c r="AY75" s="1" t="s">
        <v>52</v>
      </c>
      <c r="AZ75" s="1" t="s">
        <v>52</v>
      </c>
    </row>
    <row r="76" spans="1:52" ht="30" customHeight="1">
      <c r="A76" s="248" t="s">
        <v>993</v>
      </c>
      <c r="B76" s="248" t="s">
        <v>52</v>
      </c>
      <c r="C76" s="248" t="s">
        <v>52</v>
      </c>
      <c r="D76" s="249"/>
      <c r="E76" s="257"/>
      <c r="F76" s="258">
        <f>TRUNC(SUMIF(N72:N75, N71, F72:F75),0)</f>
        <v>0</v>
      </c>
      <c r="G76" s="257"/>
      <c r="H76" s="258">
        <f>TRUNC(SUMIF(N72:N75, N71, H72:H75),0)</f>
        <v>0</v>
      </c>
      <c r="I76" s="257"/>
      <c r="J76" s="258">
        <f>TRUNC(SUMIF(N72:N75, N71, J72:J75),0)</f>
        <v>0</v>
      </c>
      <c r="K76" s="257"/>
      <c r="L76" s="258">
        <f>F76+H76+J76</f>
        <v>0</v>
      </c>
      <c r="M76" s="248" t="s">
        <v>52</v>
      </c>
      <c r="N76" s="1" t="s">
        <v>71</v>
      </c>
      <c r="O76" s="1" t="s">
        <v>71</v>
      </c>
      <c r="P76" s="1" t="s">
        <v>52</v>
      </c>
      <c r="Q76" s="1" t="s">
        <v>52</v>
      </c>
      <c r="R76" s="1" t="s">
        <v>52</v>
      </c>
      <c r="AV76" s="1" t="s">
        <v>52</v>
      </c>
      <c r="AW76" s="1" t="s">
        <v>52</v>
      </c>
      <c r="AX76" s="1" t="s">
        <v>52</v>
      </c>
      <c r="AY76" s="1" t="s">
        <v>52</v>
      </c>
      <c r="AZ76" s="1" t="s">
        <v>52</v>
      </c>
    </row>
    <row r="77" spans="1:52" ht="30" customHeight="1">
      <c r="A77" s="249"/>
      <c r="B77" s="249"/>
      <c r="C77" s="249"/>
      <c r="D77" s="249"/>
      <c r="E77" s="257"/>
      <c r="F77" s="258"/>
      <c r="G77" s="257"/>
      <c r="H77" s="258"/>
      <c r="I77" s="257"/>
      <c r="J77" s="258"/>
      <c r="K77" s="257"/>
      <c r="L77" s="258"/>
      <c r="M77" s="249"/>
    </row>
    <row r="78" spans="1:52" ht="30" customHeight="1">
      <c r="A78" s="250" t="s">
        <v>1119</v>
      </c>
      <c r="B78" s="253"/>
      <c r="C78" s="253"/>
      <c r="D78" s="253"/>
      <c r="E78" s="254"/>
      <c r="F78" s="255"/>
      <c r="G78" s="254"/>
      <c r="H78" s="255"/>
      <c r="I78" s="254"/>
      <c r="J78" s="255"/>
      <c r="K78" s="254"/>
      <c r="L78" s="255"/>
      <c r="M78" s="256"/>
      <c r="N78" s="1" t="s">
        <v>1120</v>
      </c>
    </row>
    <row r="79" spans="1:52" ht="30" customHeight="1">
      <c r="A79" s="248" t="s">
        <v>1109</v>
      </c>
      <c r="B79" s="248" t="s">
        <v>1121</v>
      </c>
      <c r="C79" s="248" t="s">
        <v>88</v>
      </c>
      <c r="D79" s="249">
        <v>0.17369999999999999</v>
      </c>
      <c r="E79" s="257">
        <f>단가대비표!O16</f>
        <v>0</v>
      </c>
      <c r="F79" s="258">
        <f>TRUNC(E79*D79,1)</f>
        <v>0</v>
      </c>
      <c r="G79" s="257">
        <f>단가대비표!P16</f>
        <v>0</v>
      </c>
      <c r="H79" s="258">
        <f>TRUNC(G79*D79,1)</f>
        <v>0</v>
      </c>
      <c r="I79" s="257">
        <f>단가대비표!V16</f>
        <v>0</v>
      </c>
      <c r="J79" s="258">
        <f>TRUNC(I79*D79,1)</f>
        <v>0</v>
      </c>
      <c r="K79" s="257">
        <f t="shared" ref="K79:L82" si="10">TRUNC(E79+G79+I79,1)</f>
        <v>0</v>
      </c>
      <c r="L79" s="258">
        <f t="shared" si="10"/>
        <v>0</v>
      </c>
      <c r="M79" s="248" t="s">
        <v>1123</v>
      </c>
      <c r="N79" s="1" t="s">
        <v>1120</v>
      </c>
      <c r="O79" s="1" t="s">
        <v>1124</v>
      </c>
      <c r="P79" s="1" t="s">
        <v>64</v>
      </c>
      <c r="Q79" s="1" t="s">
        <v>64</v>
      </c>
      <c r="R79" s="1" t="s">
        <v>63</v>
      </c>
      <c r="AV79" s="1" t="s">
        <v>52</v>
      </c>
      <c r="AW79" s="1" t="s">
        <v>1125</v>
      </c>
      <c r="AX79" s="1" t="s">
        <v>52</v>
      </c>
      <c r="AY79" s="1" t="s">
        <v>52</v>
      </c>
      <c r="AZ79" s="1" t="s">
        <v>52</v>
      </c>
    </row>
    <row r="80" spans="1:52" ht="30" customHeight="1">
      <c r="A80" s="248" t="s">
        <v>980</v>
      </c>
      <c r="B80" s="248" t="s">
        <v>981</v>
      </c>
      <c r="C80" s="248" t="s">
        <v>982</v>
      </c>
      <c r="D80" s="249">
        <v>10</v>
      </c>
      <c r="E80" s="257">
        <f>단가대비표!O36</f>
        <v>0</v>
      </c>
      <c r="F80" s="258">
        <f>TRUNC(E80*D80,1)</f>
        <v>0</v>
      </c>
      <c r="G80" s="257">
        <f>단가대비표!P36</f>
        <v>0</v>
      </c>
      <c r="H80" s="258">
        <f>TRUNC(G80*D80,1)</f>
        <v>0</v>
      </c>
      <c r="I80" s="257">
        <f>단가대비표!V36</f>
        <v>0</v>
      </c>
      <c r="J80" s="258">
        <f>TRUNC(I80*D80,1)</f>
        <v>0</v>
      </c>
      <c r="K80" s="257">
        <f t="shared" si="10"/>
        <v>0</v>
      </c>
      <c r="L80" s="258">
        <f t="shared" si="10"/>
        <v>0</v>
      </c>
      <c r="M80" s="248" t="s">
        <v>983</v>
      </c>
      <c r="N80" s="1" t="s">
        <v>1120</v>
      </c>
      <c r="O80" s="1" t="s">
        <v>984</v>
      </c>
      <c r="P80" s="1" t="s">
        <v>64</v>
      </c>
      <c r="Q80" s="1" t="s">
        <v>64</v>
      </c>
      <c r="R80" s="1" t="s">
        <v>63</v>
      </c>
      <c r="V80">
        <v>1</v>
      </c>
      <c r="AV80" s="1" t="s">
        <v>52</v>
      </c>
      <c r="AW80" s="1" t="s">
        <v>1126</v>
      </c>
      <c r="AX80" s="1" t="s">
        <v>52</v>
      </c>
      <c r="AY80" s="1" t="s">
        <v>52</v>
      </c>
      <c r="AZ80" s="1" t="s">
        <v>52</v>
      </c>
    </row>
    <row r="81" spans="1:52" ht="30" customHeight="1">
      <c r="A81" s="248" t="s">
        <v>770</v>
      </c>
      <c r="B81" s="248" t="s">
        <v>1127</v>
      </c>
      <c r="C81" s="248" t="s">
        <v>555</v>
      </c>
      <c r="D81" s="249">
        <v>1</v>
      </c>
      <c r="E81" s="257">
        <f>TRUNC(SUMIF(V79:V82, RIGHTB(O81, 1), F79:F82)*U81, 2)</f>
        <v>0</v>
      </c>
      <c r="F81" s="258">
        <f>TRUNC(E81*D81,1)</f>
        <v>0</v>
      </c>
      <c r="G81" s="257">
        <v>0</v>
      </c>
      <c r="H81" s="258">
        <f>TRUNC(G81*D81,1)</f>
        <v>0</v>
      </c>
      <c r="I81" s="257">
        <v>0</v>
      </c>
      <c r="J81" s="258">
        <f>TRUNC(I81*D81,1)</f>
        <v>0</v>
      </c>
      <c r="K81" s="257">
        <f t="shared" si="10"/>
        <v>0</v>
      </c>
      <c r="L81" s="258">
        <f t="shared" si="10"/>
        <v>0</v>
      </c>
      <c r="M81" s="248" t="s">
        <v>52</v>
      </c>
      <c r="N81" s="1" t="s">
        <v>1120</v>
      </c>
      <c r="O81" s="1" t="s">
        <v>772</v>
      </c>
      <c r="P81" s="1" t="s">
        <v>64</v>
      </c>
      <c r="Q81" s="1" t="s">
        <v>64</v>
      </c>
      <c r="R81" s="1" t="s">
        <v>64</v>
      </c>
      <c r="S81">
        <v>0</v>
      </c>
      <c r="T81">
        <v>0</v>
      </c>
      <c r="U81">
        <v>0.56999999999999995</v>
      </c>
      <c r="AV81" s="1" t="s">
        <v>52</v>
      </c>
      <c r="AW81" s="1" t="s">
        <v>1128</v>
      </c>
      <c r="AX81" s="1" t="s">
        <v>52</v>
      </c>
      <c r="AY81" s="1" t="s">
        <v>52</v>
      </c>
      <c r="AZ81" s="1" t="s">
        <v>52</v>
      </c>
    </row>
    <row r="82" spans="1:52" ht="30" customHeight="1">
      <c r="A82" s="248" t="s">
        <v>988</v>
      </c>
      <c r="B82" s="248" t="s">
        <v>989</v>
      </c>
      <c r="C82" s="248" t="s">
        <v>401</v>
      </c>
      <c r="D82" s="249">
        <v>1</v>
      </c>
      <c r="E82" s="257">
        <f>TRUNC(단가대비표!O261*1/8*16/12*25/20, 1)</f>
        <v>0</v>
      </c>
      <c r="F82" s="258">
        <f>TRUNC(E82*D82,1)</f>
        <v>0</v>
      </c>
      <c r="G82" s="257">
        <f>TRUNC(단가대비표!P261*1/8*16/12*25/20, 1)</f>
        <v>0</v>
      </c>
      <c r="H82" s="258">
        <f>TRUNC(G82*D82,1)</f>
        <v>0</v>
      </c>
      <c r="I82" s="257">
        <f>TRUNC(단가대비표!V261*1/8*16/12*25/20, 1)</f>
        <v>0</v>
      </c>
      <c r="J82" s="258">
        <f>TRUNC(I82*D82,1)</f>
        <v>0</v>
      </c>
      <c r="K82" s="257">
        <f t="shared" si="10"/>
        <v>0</v>
      </c>
      <c r="L82" s="258">
        <f t="shared" si="10"/>
        <v>0</v>
      </c>
      <c r="M82" s="248" t="s">
        <v>990</v>
      </c>
      <c r="N82" s="1" t="s">
        <v>1120</v>
      </c>
      <c r="O82" s="1" t="s">
        <v>991</v>
      </c>
      <c r="P82" s="1" t="s">
        <v>64</v>
      </c>
      <c r="Q82" s="1" t="s">
        <v>64</v>
      </c>
      <c r="R82" s="1" t="s">
        <v>63</v>
      </c>
      <c r="AV82" s="1" t="s">
        <v>52</v>
      </c>
      <c r="AW82" s="1" t="s">
        <v>1129</v>
      </c>
      <c r="AX82" s="1" t="s">
        <v>63</v>
      </c>
      <c r="AY82" s="1" t="s">
        <v>52</v>
      </c>
      <c r="AZ82" s="1" t="s">
        <v>52</v>
      </c>
    </row>
    <row r="83" spans="1:52" ht="30" customHeight="1">
      <c r="A83" s="248" t="s">
        <v>993</v>
      </c>
      <c r="B83" s="248" t="s">
        <v>52</v>
      </c>
      <c r="C83" s="248" t="s">
        <v>52</v>
      </c>
      <c r="D83" s="249"/>
      <c r="E83" s="257"/>
      <c r="F83" s="258">
        <f>TRUNC(SUMIF(N79:N82, N78, F79:F82),0)</f>
        <v>0</v>
      </c>
      <c r="G83" s="257"/>
      <c r="H83" s="258">
        <f>TRUNC(SUMIF(N79:N82, N78, H79:H82),0)</f>
        <v>0</v>
      </c>
      <c r="I83" s="257"/>
      <c r="J83" s="258">
        <f>TRUNC(SUMIF(N79:N82, N78, J79:J82),0)</f>
        <v>0</v>
      </c>
      <c r="K83" s="257"/>
      <c r="L83" s="258">
        <f>F83+H83+J83</f>
        <v>0</v>
      </c>
      <c r="M83" s="248" t="s">
        <v>52</v>
      </c>
      <c r="N83" s="1" t="s">
        <v>71</v>
      </c>
      <c r="O83" s="1" t="s">
        <v>71</v>
      </c>
      <c r="P83" s="1" t="s">
        <v>52</v>
      </c>
      <c r="Q83" s="1" t="s">
        <v>52</v>
      </c>
      <c r="R83" s="1" t="s">
        <v>52</v>
      </c>
      <c r="AV83" s="1" t="s">
        <v>52</v>
      </c>
      <c r="AW83" s="1" t="s">
        <v>52</v>
      </c>
      <c r="AX83" s="1" t="s">
        <v>52</v>
      </c>
      <c r="AY83" s="1" t="s">
        <v>52</v>
      </c>
      <c r="AZ83" s="1" t="s">
        <v>52</v>
      </c>
    </row>
    <row r="84" spans="1:52" ht="30" customHeight="1">
      <c r="A84" s="249"/>
      <c r="B84" s="249"/>
      <c r="C84" s="249"/>
      <c r="D84" s="249"/>
      <c r="E84" s="257"/>
      <c r="F84" s="258"/>
      <c r="G84" s="257"/>
      <c r="H84" s="258"/>
      <c r="I84" s="257"/>
      <c r="J84" s="258"/>
      <c r="K84" s="257"/>
      <c r="L84" s="258"/>
      <c r="M84" s="249"/>
    </row>
    <row r="85" spans="1:52" ht="30" customHeight="1">
      <c r="A85" s="250" t="s">
        <v>1130</v>
      </c>
      <c r="B85" s="253"/>
      <c r="C85" s="253"/>
      <c r="D85" s="253"/>
      <c r="E85" s="254"/>
      <c r="F85" s="255"/>
      <c r="G85" s="254"/>
      <c r="H85" s="255"/>
      <c r="I85" s="254"/>
      <c r="J85" s="255"/>
      <c r="K85" s="254"/>
      <c r="L85" s="255"/>
      <c r="M85" s="256"/>
      <c r="N85" s="1" t="s">
        <v>1131</v>
      </c>
    </row>
    <row r="86" spans="1:52" ht="30" customHeight="1">
      <c r="A86" s="248" t="s">
        <v>1132</v>
      </c>
      <c r="B86" s="248" t="s">
        <v>1080</v>
      </c>
      <c r="C86" s="248" t="s">
        <v>88</v>
      </c>
      <c r="D86" s="249">
        <v>0.25979999999999998</v>
      </c>
      <c r="E86" s="257">
        <f>단가대비표!O17</f>
        <v>0</v>
      </c>
      <c r="F86" s="258">
        <f>TRUNC(E86*D86,1)</f>
        <v>0</v>
      </c>
      <c r="G86" s="257">
        <f>단가대비표!P17</f>
        <v>0</v>
      </c>
      <c r="H86" s="258">
        <f>TRUNC(G86*D86,1)</f>
        <v>0</v>
      </c>
      <c r="I86" s="257">
        <f>단가대비표!V17</f>
        <v>0</v>
      </c>
      <c r="J86" s="258">
        <f>TRUNC(I86*D86,1)</f>
        <v>0</v>
      </c>
      <c r="K86" s="257">
        <f t="shared" ref="K86:L89" si="11">TRUNC(E86+G86+I86,1)</f>
        <v>0</v>
      </c>
      <c r="L86" s="258">
        <f t="shared" si="11"/>
        <v>0</v>
      </c>
      <c r="M86" s="248" t="s">
        <v>1135</v>
      </c>
      <c r="N86" s="1" t="s">
        <v>1131</v>
      </c>
      <c r="O86" s="1" t="s">
        <v>1136</v>
      </c>
      <c r="P86" s="1" t="s">
        <v>64</v>
      </c>
      <c r="Q86" s="1" t="s">
        <v>64</v>
      </c>
      <c r="R86" s="1" t="s">
        <v>63</v>
      </c>
      <c r="AV86" s="1" t="s">
        <v>52</v>
      </c>
      <c r="AW86" s="1" t="s">
        <v>1137</v>
      </c>
      <c r="AX86" s="1" t="s">
        <v>52</v>
      </c>
      <c r="AY86" s="1" t="s">
        <v>52</v>
      </c>
      <c r="AZ86" s="1" t="s">
        <v>52</v>
      </c>
    </row>
    <row r="87" spans="1:52" ht="30" customHeight="1">
      <c r="A87" s="248" t="s">
        <v>980</v>
      </c>
      <c r="B87" s="248" t="s">
        <v>981</v>
      </c>
      <c r="C87" s="248" t="s">
        <v>982</v>
      </c>
      <c r="D87" s="249">
        <v>10.3</v>
      </c>
      <c r="E87" s="257">
        <f>단가대비표!O36</f>
        <v>0</v>
      </c>
      <c r="F87" s="258">
        <f>TRUNC(E87*D87,1)</f>
        <v>0</v>
      </c>
      <c r="G87" s="257">
        <f>단가대비표!P36</f>
        <v>0</v>
      </c>
      <c r="H87" s="258">
        <f>TRUNC(G87*D87,1)</f>
        <v>0</v>
      </c>
      <c r="I87" s="257">
        <f>단가대비표!V36</f>
        <v>0</v>
      </c>
      <c r="J87" s="258">
        <f>TRUNC(I87*D87,1)</f>
        <v>0</v>
      </c>
      <c r="K87" s="257">
        <f t="shared" si="11"/>
        <v>0</v>
      </c>
      <c r="L87" s="258">
        <f t="shared" si="11"/>
        <v>0</v>
      </c>
      <c r="M87" s="248" t="s">
        <v>983</v>
      </c>
      <c r="N87" s="1" t="s">
        <v>1131</v>
      </c>
      <c r="O87" s="1" t="s">
        <v>984</v>
      </c>
      <c r="P87" s="1" t="s">
        <v>64</v>
      </c>
      <c r="Q87" s="1" t="s">
        <v>64</v>
      </c>
      <c r="R87" s="1" t="s">
        <v>63</v>
      </c>
      <c r="V87">
        <v>1</v>
      </c>
      <c r="AV87" s="1" t="s">
        <v>52</v>
      </c>
      <c r="AW87" s="1" t="s">
        <v>1138</v>
      </c>
      <c r="AX87" s="1" t="s">
        <v>52</v>
      </c>
      <c r="AY87" s="1" t="s">
        <v>52</v>
      </c>
      <c r="AZ87" s="1" t="s">
        <v>52</v>
      </c>
    </row>
    <row r="88" spans="1:52" ht="30" customHeight="1">
      <c r="A88" s="248" t="s">
        <v>770</v>
      </c>
      <c r="B88" s="248" t="s">
        <v>1104</v>
      </c>
      <c r="C88" s="248" t="s">
        <v>555</v>
      </c>
      <c r="D88" s="249">
        <v>1</v>
      </c>
      <c r="E88" s="257">
        <f>TRUNC(SUMIF(V86:V89, RIGHTB(O88, 1), F86:F89)*U88, 2)</f>
        <v>0</v>
      </c>
      <c r="F88" s="258">
        <f>TRUNC(E88*D88,1)</f>
        <v>0</v>
      </c>
      <c r="G88" s="257">
        <v>0</v>
      </c>
      <c r="H88" s="258">
        <f>TRUNC(G88*D88,1)</f>
        <v>0</v>
      </c>
      <c r="I88" s="257">
        <v>0</v>
      </c>
      <c r="J88" s="258">
        <f>TRUNC(I88*D88,1)</f>
        <v>0</v>
      </c>
      <c r="K88" s="257">
        <f t="shared" si="11"/>
        <v>0</v>
      </c>
      <c r="L88" s="258">
        <f t="shared" si="11"/>
        <v>0</v>
      </c>
      <c r="M88" s="248" t="s">
        <v>52</v>
      </c>
      <c r="N88" s="1" t="s">
        <v>1131</v>
      </c>
      <c r="O88" s="1" t="s">
        <v>772</v>
      </c>
      <c r="P88" s="1" t="s">
        <v>64</v>
      </c>
      <c r="Q88" s="1" t="s">
        <v>64</v>
      </c>
      <c r="R88" s="1" t="s">
        <v>64</v>
      </c>
      <c r="S88">
        <v>0</v>
      </c>
      <c r="T88">
        <v>0</v>
      </c>
      <c r="U88">
        <v>0.2</v>
      </c>
      <c r="AV88" s="1" t="s">
        <v>52</v>
      </c>
      <c r="AW88" s="1" t="s">
        <v>1139</v>
      </c>
      <c r="AX88" s="1" t="s">
        <v>52</v>
      </c>
      <c r="AY88" s="1" t="s">
        <v>52</v>
      </c>
      <c r="AZ88" s="1" t="s">
        <v>52</v>
      </c>
    </row>
    <row r="89" spans="1:52" ht="30" customHeight="1">
      <c r="A89" s="248" t="s">
        <v>1039</v>
      </c>
      <c r="B89" s="248" t="s">
        <v>989</v>
      </c>
      <c r="C89" s="248" t="s">
        <v>401</v>
      </c>
      <c r="D89" s="249">
        <v>1</v>
      </c>
      <c r="E89" s="257">
        <f>TRUNC(단가대비표!O262*1/8*16/12*25/20, 1)</f>
        <v>0</v>
      </c>
      <c r="F89" s="258">
        <f>TRUNC(E89*D89,1)</f>
        <v>0</v>
      </c>
      <c r="G89" s="257">
        <f>TRUNC(단가대비표!P262*1/8*16/12*25/20, 1)</f>
        <v>0</v>
      </c>
      <c r="H89" s="258">
        <f>TRUNC(G89*D89,1)</f>
        <v>0</v>
      </c>
      <c r="I89" s="257">
        <f>TRUNC(단가대비표!V262*1/8*16/12*25/20, 1)</f>
        <v>0</v>
      </c>
      <c r="J89" s="258">
        <f>TRUNC(I89*D89,1)</f>
        <v>0</v>
      </c>
      <c r="K89" s="257">
        <f t="shared" si="11"/>
        <v>0</v>
      </c>
      <c r="L89" s="258">
        <f t="shared" si="11"/>
        <v>0</v>
      </c>
      <c r="M89" s="248" t="s">
        <v>1040</v>
      </c>
      <c r="N89" s="1" t="s">
        <v>1131</v>
      </c>
      <c r="O89" s="1" t="s">
        <v>1041</v>
      </c>
      <c r="P89" s="1" t="s">
        <v>64</v>
      </c>
      <c r="Q89" s="1" t="s">
        <v>64</v>
      </c>
      <c r="R89" s="1" t="s">
        <v>63</v>
      </c>
      <c r="AV89" s="1" t="s">
        <v>52</v>
      </c>
      <c r="AW89" s="1" t="s">
        <v>1140</v>
      </c>
      <c r="AX89" s="1" t="s">
        <v>63</v>
      </c>
      <c r="AY89" s="1" t="s">
        <v>52</v>
      </c>
      <c r="AZ89" s="1" t="s">
        <v>52</v>
      </c>
    </row>
    <row r="90" spans="1:52" ht="30" customHeight="1">
      <c r="A90" s="248" t="s">
        <v>993</v>
      </c>
      <c r="B90" s="248" t="s">
        <v>52</v>
      </c>
      <c r="C90" s="248" t="s">
        <v>52</v>
      </c>
      <c r="D90" s="249"/>
      <c r="E90" s="257"/>
      <c r="F90" s="258">
        <f>TRUNC(SUMIF(N86:N89, N85, F86:F89),0)</f>
        <v>0</v>
      </c>
      <c r="G90" s="257"/>
      <c r="H90" s="258">
        <f>TRUNC(SUMIF(N86:N89, N85, H86:H89),0)</f>
        <v>0</v>
      </c>
      <c r="I90" s="257"/>
      <c r="J90" s="258">
        <f>TRUNC(SUMIF(N86:N89, N85, J86:J89),0)</f>
        <v>0</v>
      </c>
      <c r="K90" s="257"/>
      <c r="L90" s="258">
        <f>F90+H90+J90</f>
        <v>0</v>
      </c>
      <c r="M90" s="248" t="s">
        <v>52</v>
      </c>
      <c r="N90" s="1" t="s">
        <v>71</v>
      </c>
      <c r="O90" s="1" t="s">
        <v>71</v>
      </c>
      <c r="P90" s="1" t="s">
        <v>52</v>
      </c>
      <c r="Q90" s="1" t="s">
        <v>52</v>
      </c>
      <c r="R90" s="1" t="s">
        <v>52</v>
      </c>
      <c r="AV90" s="1" t="s">
        <v>52</v>
      </c>
      <c r="AW90" s="1" t="s">
        <v>52</v>
      </c>
      <c r="AX90" s="1" t="s">
        <v>52</v>
      </c>
      <c r="AY90" s="1" t="s">
        <v>52</v>
      </c>
      <c r="AZ90" s="1" t="s">
        <v>52</v>
      </c>
    </row>
    <row r="91" spans="1:52" ht="30" customHeight="1">
      <c r="A91" s="249"/>
      <c r="B91" s="249"/>
      <c r="C91" s="249"/>
      <c r="D91" s="249"/>
      <c r="E91" s="257"/>
      <c r="F91" s="258"/>
      <c r="G91" s="257"/>
      <c r="H91" s="258"/>
      <c r="I91" s="257"/>
      <c r="J91" s="258"/>
      <c r="K91" s="257"/>
      <c r="L91" s="258"/>
      <c r="M91" s="249"/>
    </row>
    <row r="92" spans="1:52" ht="30" customHeight="1">
      <c r="A92" s="250" t="s">
        <v>1141</v>
      </c>
      <c r="B92" s="253"/>
      <c r="C92" s="253"/>
      <c r="D92" s="253"/>
      <c r="E92" s="254"/>
      <c r="F92" s="255"/>
      <c r="G92" s="254"/>
      <c r="H92" s="255"/>
      <c r="I92" s="254"/>
      <c r="J92" s="255"/>
      <c r="K92" s="254"/>
      <c r="L92" s="255"/>
      <c r="M92" s="256"/>
      <c r="N92" s="1" t="s">
        <v>1142</v>
      </c>
    </row>
    <row r="93" spans="1:52" ht="30" customHeight="1">
      <c r="A93" s="248" t="s">
        <v>1143</v>
      </c>
      <c r="B93" s="248" t="s">
        <v>1144</v>
      </c>
      <c r="C93" s="248" t="s">
        <v>88</v>
      </c>
      <c r="D93" s="249">
        <v>0.2576</v>
      </c>
      <c r="E93" s="257">
        <f>단가대비표!O18</f>
        <v>0</v>
      </c>
      <c r="F93" s="258">
        <f>TRUNC(E93*D93,1)</f>
        <v>0</v>
      </c>
      <c r="G93" s="257">
        <f>단가대비표!P18</f>
        <v>0</v>
      </c>
      <c r="H93" s="258">
        <f>TRUNC(G93*D93,1)</f>
        <v>0</v>
      </c>
      <c r="I93" s="257">
        <f>단가대비표!V18</f>
        <v>0</v>
      </c>
      <c r="J93" s="258">
        <f>TRUNC(I93*D93,1)</f>
        <v>0</v>
      </c>
      <c r="K93" s="257">
        <f t="shared" ref="K93:L96" si="12">TRUNC(E93+G93+I93,1)</f>
        <v>0</v>
      </c>
      <c r="L93" s="258">
        <f t="shared" si="12"/>
        <v>0</v>
      </c>
      <c r="M93" s="248" t="s">
        <v>1147</v>
      </c>
      <c r="N93" s="1" t="s">
        <v>1142</v>
      </c>
      <c r="O93" s="1" t="s">
        <v>1148</v>
      </c>
      <c r="P93" s="1" t="s">
        <v>64</v>
      </c>
      <c r="Q93" s="1" t="s">
        <v>64</v>
      </c>
      <c r="R93" s="1" t="s">
        <v>63</v>
      </c>
      <c r="AV93" s="1" t="s">
        <v>52</v>
      </c>
      <c r="AW93" s="1" t="s">
        <v>1149</v>
      </c>
      <c r="AX93" s="1" t="s">
        <v>52</v>
      </c>
      <c r="AY93" s="1" t="s">
        <v>52</v>
      </c>
      <c r="AZ93" s="1" t="s">
        <v>52</v>
      </c>
    </row>
    <row r="94" spans="1:52" ht="30" customHeight="1">
      <c r="A94" s="248" t="s">
        <v>980</v>
      </c>
      <c r="B94" s="248" t="s">
        <v>981</v>
      </c>
      <c r="C94" s="248" t="s">
        <v>982</v>
      </c>
      <c r="D94" s="249">
        <v>16.5</v>
      </c>
      <c r="E94" s="257">
        <f>단가대비표!O36</f>
        <v>0</v>
      </c>
      <c r="F94" s="258">
        <f>TRUNC(E94*D94,1)</f>
        <v>0</v>
      </c>
      <c r="G94" s="257">
        <f>단가대비표!P36</f>
        <v>0</v>
      </c>
      <c r="H94" s="258">
        <f>TRUNC(G94*D94,1)</f>
        <v>0</v>
      </c>
      <c r="I94" s="257">
        <f>단가대비표!V36</f>
        <v>0</v>
      </c>
      <c r="J94" s="258">
        <f>TRUNC(I94*D94,1)</f>
        <v>0</v>
      </c>
      <c r="K94" s="257">
        <f t="shared" si="12"/>
        <v>0</v>
      </c>
      <c r="L94" s="258">
        <f t="shared" si="12"/>
        <v>0</v>
      </c>
      <c r="M94" s="248" t="s">
        <v>983</v>
      </c>
      <c r="N94" s="1" t="s">
        <v>1142</v>
      </c>
      <c r="O94" s="1" t="s">
        <v>984</v>
      </c>
      <c r="P94" s="1" t="s">
        <v>64</v>
      </c>
      <c r="Q94" s="1" t="s">
        <v>64</v>
      </c>
      <c r="R94" s="1" t="s">
        <v>63</v>
      </c>
      <c r="V94">
        <v>1</v>
      </c>
      <c r="AV94" s="1" t="s">
        <v>52</v>
      </c>
      <c r="AW94" s="1" t="s">
        <v>1150</v>
      </c>
      <c r="AX94" s="1" t="s">
        <v>52</v>
      </c>
      <c r="AY94" s="1" t="s">
        <v>52</v>
      </c>
      <c r="AZ94" s="1" t="s">
        <v>52</v>
      </c>
    </row>
    <row r="95" spans="1:52" ht="30" customHeight="1">
      <c r="A95" s="248" t="s">
        <v>770</v>
      </c>
      <c r="B95" s="248" t="s">
        <v>1116</v>
      </c>
      <c r="C95" s="248" t="s">
        <v>555</v>
      </c>
      <c r="D95" s="249">
        <v>1</v>
      </c>
      <c r="E95" s="257">
        <f>TRUNC(SUMIF(V93:V96, RIGHTB(O95, 1), F93:F96)*U95, 2)</f>
        <v>0</v>
      </c>
      <c r="F95" s="258">
        <f>TRUNC(E95*D95,1)</f>
        <v>0</v>
      </c>
      <c r="G95" s="257">
        <v>0</v>
      </c>
      <c r="H95" s="258">
        <f>TRUNC(G95*D95,1)</f>
        <v>0</v>
      </c>
      <c r="I95" s="257">
        <v>0</v>
      </c>
      <c r="J95" s="258">
        <f>TRUNC(I95*D95,1)</f>
        <v>0</v>
      </c>
      <c r="K95" s="257">
        <f t="shared" si="12"/>
        <v>0</v>
      </c>
      <c r="L95" s="258">
        <f t="shared" si="12"/>
        <v>0</v>
      </c>
      <c r="M95" s="248" t="s">
        <v>52</v>
      </c>
      <c r="N95" s="1" t="s">
        <v>1142</v>
      </c>
      <c r="O95" s="1" t="s">
        <v>772</v>
      </c>
      <c r="P95" s="1" t="s">
        <v>64</v>
      </c>
      <c r="Q95" s="1" t="s">
        <v>64</v>
      </c>
      <c r="R95" s="1" t="s">
        <v>64</v>
      </c>
      <c r="S95">
        <v>0</v>
      </c>
      <c r="T95">
        <v>0</v>
      </c>
      <c r="U95">
        <v>0.39</v>
      </c>
      <c r="AV95" s="1" t="s">
        <v>52</v>
      </c>
      <c r="AW95" s="1" t="s">
        <v>1151</v>
      </c>
      <c r="AX95" s="1" t="s">
        <v>52</v>
      </c>
      <c r="AY95" s="1" t="s">
        <v>52</v>
      </c>
      <c r="AZ95" s="1" t="s">
        <v>52</v>
      </c>
    </row>
    <row r="96" spans="1:52" ht="30" customHeight="1">
      <c r="A96" s="248" t="s">
        <v>988</v>
      </c>
      <c r="B96" s="248" t="s">
        <v>989</v>
      </c>
      <c r="C96" s="248" t="s">
        <v>401</v>
      </c>
      <c r="D96" s="249">
        <v>1</v>
      </c>
      <c r="E96" s="257">
        <f>TRUNC(단가대비표!O261*1/8*16/12*25/20, 1)</f>
        <v>0</v>
      </c>
      <c r="F96" s="258">
        <f>TRUNC(E96*D96,1)</f>
        <v>0</v>
      </c>
      <c r="G96" s="257">
        <f>TRUNC(단가대비표!P261*1/8*16/12*25/20, 1)</f>
        <v>0</v>
      </c>
      <c r="H96" s="258">
        <f>TRUNC(G96*D96,1)</f>
        <v>0</v>
      </c>
      <c r="I96" s="257">
        <f>TRUNC(단가대비표!V261*1/8*16/12*25/20, 1)</f>
        <v>0</v>
      </c>
      <c r="J96" s="258">
        <f>TRUNC(I96*D96,1)</f>
        <v>0</v>
      </c>
      <c r="K96" s="257">
        <f t="shared" si="12"/>
        <v>0</v>
      </c>
      <c r="L96" s="258">
        <f t="shared" si="12"/>
        <v>0</v>
      </c>
      <c r="M96" s="248" t="s">
        <v>990</v>
      </c>
      <c r="N96" s="1" t="s">
        <v>1142</v>
      </c>
      <c r="O96" s="1" t="s">
        <v>991</v>
      </c>
      <c r="P96" s="1" t="s">
        <v>64</v>
      </c>
      <c r="Q96" s="1" t="s">
        <v>64</v>
      </c>
      <c r="R96" s="1" t="s">
        <v>63</v>
      </c>
      <c r="AV96" s="1" t="s">
        <v>52</v>
      </c>
      <c r="AW96" s="1" t="s">
        <v>1152</v>
      </c>
      <c r="AX96" s="1" t="s">
        <v>63</v>
      </c>
      <c r="AY96" s="1" t="s">
        <v>52</v>
      </c>
      <c r="AZ96" s="1" t="s">
        <v>52</v>
      </c>
    </row>
    <row r="97" spans="1:52" ht="30" customHeight="1">
      <c r="A97" s="248" t="s">
        <v>993</v>
      </c>
      <c r="B97" s="248" t="s">
        <v>52</v>
      </c>
      <c r="C97" s="248" t="s">
        <v>52</v>
      </c>
      <c r="D97" s="249"/>
      <c r="E97" s="257"/>
      <c r="F97" s="258">
        <f>TRUNC(SUMIF(N93:N96, N92, F93:F96),0)</f>
        <v>0</v>
      </c>
      <c r="G97" s="257"/>
      <c r="H97" s="258">
        <f>TRUNC(SUMIF(N93:N96, N92, H93:H96),0)</f>
        <v>0</v>
      </c>
      <c r="I97" s="257"/>
      <c r="J97" s="258">
        <f>TRUNC(SUMIF(N93:N96, N92, J93:J96),0)</f>
        <v>0</v>
      </c>
      <c r="K97" s="257"/>
      <c r="L97" s="258">
        <f>F97+H97+J97</f>
        <v>0</v>
      </c>
      <c r="M97" s="248" t="s">
        <v>52</v>
      </c>
      <c r="N97" s="1" t="s">
        <v>71</v>
      </c>
      <c r="O97" s="1" t="s">
        <v>71</v>
      </c>
      <c r="P97" s="1" t="s">
        <v>52</v>
      </c>
      <c r="Q97" s="1" t="s">
        <v>52</v>
      </c>
      <c r="R97" s="1" t="s">
        <v>52</v>
      </c>
      <c r="AV97" s="1" t="s">
        <v>52</v>
      </c>
      <c r="AW97" s="1" t="s">
        <v>52</v>
      </c>
      <c r="AX97" s="1" t="s">
        <v>52</v>
      </c>
      <c r="AY97" s="1" t="s">
        <v>52</v>
      </c>
      <c r="AZ97" s="1" t="s">
        <v>52</v>
      </c>
    </row>
    <row r="98" spans="1:52" ht="30" customHeight="1">
      <c r="A98" s="249"/>
      <c r="B98" s="249"/>
      <c r="C98" s="249"/>
      <c r="D98" s="249"/>
      <c r="E98" s="257"/>
      <c r="F98" s="258"/>
      <c r="G98" s="257"/>
      <c r="H98" s="258"/>
      <c r="I98" s="257"/>
      <c r="J98" s="258"/>
      <c r="K98" s="257"/>
      <c r="L98" s="258"/>
      <c r="M98" s="249"/>
    </row>
    <row r="99" spans="1:52" ht="30" customHeight="1">
      <c r="A99" s="250" t="s">
        <v>1153</v>
      </c>
      <c r="B99" s="253"/>
      <c r="C99" s="253"/>
      <c r="D99" s="253"/>
      <c r="E99" s="254"/>
      <c r="F99" s="255"/>
      <c r="G99" s="254"/>
      <c r="H99" s="255"/>
      <c r="I99" s="254"/>
      <c r="J99" s="255"/>
      <c r="K99" s="254"/>
      <c r="L99" s="255"/>
      <c r="M99" s="256"/>
      <c r="N99" s="1" t="s">
        <v>1154</v>
      </c>
    </row>
    <row r="100" spans="1:52" ht="30" customHeight="1">
      <c r="A100" s="248" t="s">
        <v>1155</v>
      </c>
      <c r="B100" s="248" t="s">
        <v>1156</v>
      </c>
      <c r="C100" s="248" t="s">
        <v>88</v>
      </c>
      <c r="D100" s="249">
        <v>0.26400000000000001</v>
      </c>
      <c r="E100" s="257">
        <f>단가대비표!O19</f>
        <v>0</v>
      </c>
      <c r="F100" s="258">
        <f>TRUNC(E100*D100,1)</f>
        <v>0</v>
      </c>
      <c r="G100" s="257">
        <f>단가대비표!P19</f>
        <v>0</v>
      </c>
      <c r="H100" s="258">
        <f>TRUNC(G100*D100,1)</f>
        <v>0</v>
      </c>
      <c r="I100" s="257">
        <f>단가대비표!V19</f>
        <v>0</v>
      </c>
      <c r="J100" s="258">
        <f>TRUNC(I100*D100,1)</f>
        <v>0</v>
      </c>
      <c r="K100" s="257">
        <f t="shared" ref="K100:L103" si="13">TRUNC(E100+G100+I100,1)</f>
        <v>0</v>
      </c>
      <c r="L100" s="258">
        <f t="shared" si="13"/>
        <v>0</v>
      </c>
      <c r="M100" s="248" t="s">
        <v>1159</v>
      </c>
      <c r="N100" s="1" t="s">
        <v>1154</v>
      </c>
      <c r="O100" s="1" t="s">
        <v>1160</v>
      </c>
      <c r="P100" s="1" t="s">
        <v>64</v>
      </c>
      <c r="Q100" s="1" t="s">
        <v>64</v>
      </c>
      <c r="R100" s="1" t="s">
        <v>63</v>
      </c>
      <c r="AV100" s="1" t="s">
        <v>52</v>
      </c>
      <c r="AW100" s="1" t="s">
        <v>1161</v>
      </c>
      <c r="AX100" s="1" t="s">
        <v>52</v>
      </c>
      <c r="AY100" s="1" t="s">
        <v>52</v>
      </c>
      <c r="AZ100" s="1" t="s">
        <v>52</v>
      </c>
    </row>
    <row r="101" spans="1:52" ht="30" customHeight="1">
      <c r="A101" s="248" t="s">
        <v>980</v>
      </c>
      <c r="B101" s="248" t="s">
        <v>981</v>
      </c>
      <c r="C101" s="248" t="s">
        <v>982</v>
      </c>
      <c r="D101" s="249">
        <v>17.7</v>
      </c>
      <c r="E101" s="257">
        <f>단가대비표!O36</f>
        <v>0</v>
      </c>
      <c r="F101" s="258">
        <f>TRUNC(E101*D101,1)</f>
        <v>0</v>
      </c>
      <c r="G101" s="257">
        <f>단가대비표!P36</f>
        <v>0</v>
      </c>
      <c r="H101" s="258">
        <f>TRUNC(G101*D101,1)</f>
        <v>0</v>
      </c>
      <c r="I101" s="257">
        <f>단가대비표!V36</f>
        <v>0</v>
      </c>
      <c r="J101" s="258">
        <f>TRUNC(I101*D101,1)</f>
        <v>0</v>
      </c>
      <c r="K101" s="257">
        <f t="shared" si="13"/>
        <v>0</v>
      </c>
      <c r="L101" s="258">
        <f t="shared" si="13"/>
        <v>0</v>
      </c>
      <c r="M101" s="248" t="s">
        <v>983</v>
      </c>
      <c r="N101" s="1" t="s">
        <v>1154</v>
      </c>
      <c r="O101" s="1" t="s">
        <v>984</v>
      </c>
      <c r="P101" s="1" t="s">
        <v>64</v>
      </c>
      <c r="Q101" s="1" t="s">
        <v>64</v>
      </c>
      <c r="R101" s="1" t="s">
        <v>63</v>
      </c>
      <c r="V101">
        <v>1</v>
      </c>
      <c r="AV101" s="1" t="s">
        <v>52</v>
      </c>
      <c r="AW101" s="1" t="s">
        <v>1162</v>
      </c>
      <c r="AX101" s="1" t="s">
        <v>52</v>
      </c>
      <c r="AY101" s="1" t="s">
        <v>52</v>
      </c>
      <c r="AZ101" s="1" t="s">
        <v>52</v>
      </c>
    </row>
    <row r="102" spans="1:52" ht="30" customHeight="1">
      <c r="A102" s="248" t="s">
        <v>770</v>
      </c>
      <c r="B102" s="248" t="s">
        <v>1163</v>
      </c>
      <c r="C102" s="248" t="s">
        <v>555</v>
      </c>
      <c r="D102" s="249">
        <v>1</v>
      </c>
      <c r="E102" s="257">
        <f>TRUNC(SUMIF(V100:V103, RIGHTB(O102, 1), F100:F103)*U102, 2)</f>
        <v>0</v>
      </c>
      <c r="F102" s="258">
        <f>TRUNC(E102*D102,1)</f>
        <v>0</v>
      </c>
      <c r="G102" s="257">
        <v>0</v>
      </c>
      <c r="H102" s="258">
        <f>TRUNC(G102*D102,1)</f>
        <v>0</v>
      </c>
      <c r="I102" s="257">
        <v>0</v>
      </c>
      <c r="J102" s="258">
        <f>TRUNC(I102*D102,1)</f>
        <v>0</v>
      </c>
      <c r="K102" s="257">
        <f t="shared" si="13"/>
        <v>0</v>
      </c>
      <c r="L102" s="258">
        <f t="shared" si="13"/>
        <v>0</v>
      </c>
      <c r="M102" s="248" t="s">
        <v>52</v>
      </c>
      <c r="N102" s="1" t="s">
        <v>1154</v>
      </c>
      <c r="O102" s="1" t="s">
        <v>772</v>
      </c>
      <c r="P102" s="1" t="s">
        <v>64</v>
      </c>
      <c r="Q102" s="1" t="s">
        <v>64</v>
      </c>
      <c r="R102" s="1" t="s">
        <v>64</v>
      </c>
      <c r="S102">
        <v>0</v>
      </c>
      <c r="T102">
        <v>0</v>
      </c>
      <c r="U102">
        <v>0.35</v>
      </c>
      <c r="AV102" s="1" t="s">
        <v>52</v>
      </c>
      <c r="AW102" s="1" t="s">
        <v>1164</v>
      </c>
      <c r="AX102" s="1" t="s">
        <v>52</v>
      </c>
      <c r="AY102" s="1" t="s">
        <v>52</v>
      </c>
      <c r="AZ102" s="1" t="s">
        <v>52</v>
      </c>
    </row>
    <row r="103" spans="1:52" ht="30" customHeight="1">
      <c r="A103" s="248" t="s">
        <v>988</v>
      </c>
      <c r="B103" s="248" t="s">
        <v>989</v>
      </c>
      <c r="C103" s="248" t="s">
        <v>401</v>
      </c>
      <c r="D103" s="249">
        <v>1</v>
      </c>
      <c r="E103" s="257">
        <f>TRUNC(단가대비표!O261*1/8*16/12*25/20, 1)</f>
        <v>0</v>
      </c>
      <c r="F103" s="258">
        <f>TRUNC(E103*D103,1)</f>
        <v>0</v>
      </c>
      <c r="G103" s="257">
        <f>TRUNC(단가대비표!P261*1/8*16/12*25/20, 1)</f>
        <v>0</v>
      </c>
      <c r="H103" s="258">
        <f>TRUNC(G103*D103,1)</f>
        <v>0</v>
      </c>
      <c r="I103" s="257">
        <f>TRUNC(단가대비표!V261*1/8*16/12*25/20, 1)</f>
        <v>0</v>
      </c>
      <c r="J103" s="258">
        <f>TRUNC(I103*D103,1)</f>
        <v>0</v>
      </c>
      <c r="K103" s="257">
        <f t="shared" si="13"/>
        <v>0</v>
      </c>
      <c r="L103" s="258">
        <f t="shared" si="13"/>
        <v>0</v>
      </c>
      <c r="M103" s="248" t="s">
        <v>990</v>
      </c>
      <c r="N103" s="1" t="s">
        <v>1154</v>
      </c>
      <c r="O103" s="1" t="s">
        <v>991</v>
      </c>
      <c r="P103" s="1" t="s">
        <v>64</v>
      </c>
      <c r="Q103" s="1" t="s">
        <v>64</v>
      </c>
      <c r="R103" s="1" t="s">
        <v>63</v>
      </c>
      <c r="AV103" s="1" t="s">
        <v>52</v>
      </c>
      <c r="AW103" s="1" t="s">
        <v>1165</v>
      </c>
      <c r="AX103" s="1" t="s">
        <v>63</v>
      </c>
      <c r="AY103" s="1" t="s">
        <v>52</v>
      </c>
      <c r="AZ103" s="1" t="s">
        <v>52</v>
      </c>
    </row>
    <row r="104" spans="1:52" ht="30" customHeight="1">
      <c r="A104" s="248" t="s">
        <v>993</v>
      </c>
      <c r="B104" s="248" t="s">
        <v>52</v>
      </c>
      <c r="C104" s="248" t="s">
        <v>52</v>
      </c>
      <c r="D104" s="249"/>
      <c r="E104" s="257"/>
      <c r="F104" s="258">
        <f>TRUNC(SUMIF(N100:N103, N99, F100:F103),0)</f>
        <v>0</v>
      </c>
      <c r="G104" s="257"/>
      <c r="H104" s="258">
        <f>TRUNC(SUMIF(N100:N103, N99, H100:H103),0)</f>
        <v>0</v>
      </c>
      <c r="I104" s="257"/>
      <c r="J104" s="258">
        <f>TRUNC(SUMIF(N100:N103, N99, J100:J103),0)</f>
        <v>0</v>
      </c>
      <c r="K104" s="257"/>
      <c r="L104" s="258">
        <f>F104+H104+J104</f>
        <v>0</v>
      </c>
      <c r="M104" s="248" t="s">
        <v>52</v>
      </c>
      <c r="N104" s="1" t="s">
        <v>71</v>
      </c>
      <c r="O104" s="1" t="s">
        <v>71</v>
      </c>
      <c r="P104" s="1" t="s">
        <v>52</v>
      </c>
      <c r="Q104" s="1" t="s">
        <v>52</v>
      </c>
      <c r="R104" s="1" t="s">
        <v>52</v>
      </c>
      <c r="AV104" s="1" t="s">
        <v>52</v>
      </c>
      <c r="AW104" s="1" t="s">
        <v>52</v>
      </c>
      <c r="AX104" s="1" t="s">
        <v>52</v>
      </c>
      <c r="AY104" s="1" t="s">
        <v>52</v>
      </c>
      <c r="AZ104" s="1" t="s">
        <v>52</v>
      </c>
    </row>
    <row r="105" spans="1:52" ht="30" customHeight="1">
      <c r="A105" s="249"/>
      <c r="B105" s="249"/>
      <c r="C105" s="249"/>
      <c r="D105" s="249"/>
      <c r="E105" s="257"/>
      <c r="F105" s="258"/>
      <c r="G105" s="257"/>
      <c r="H105" s="258"/>
      <c r="I105" s="257"/>
      <c r="J105" s="258"/>
      <c r="K105" s="257"/>
      <c r="L105" s="258"/>
      <c r="M105" s="249"/>
    </row>
    <row r="106" spans="1:52" ht="30" customHeight="1">
      <c r="A106" s="250" t="s">
        <v>1166</v>
      </c>
      <c r="B106" s="253"/>
      <c r="C106" s="253"/>
      <c r="D106" s="253"/>
      <c r="E106" s="254"/>
      <c r="F106" s="255"/>
      <c r="G106" s="254"/>
      <c r="H106" s="255"/>
      <c r="I106" s="254"/>
      <c r="J106" s="255"/>
      <c r="K106" s="254"/>
      <c r="L106" s="255"/>
      <c r="M106" s="256"/>
      <c r="N106" s="1" t="s">
        <v>1167</v>
      </c>
    </row>
    <row r="107" spans="1:52" ht="30" customHeight="1">
      <c r="A107" s="248" t="s">
        <v>1168</v>
      </c>
      <c r="B107" s="248" t="s">
        <v>1169</v>
      </c>
      <c r="C107" s="248" t="s">
        <v>88</v>
      </c>
      <c r="D107" s="249">
        <v>0.1719</v>
      </c>
      <c r="E107" s="257">
        <f>단가대비표!O20</f>
        <v>0</v>
      </c>
      <c r="F107" s="258">
        <f>TRUNC(E107*D107,1)</f>
        <v>0</v>
      </c>
      <c r="G107" s="257">
        <f>단가대비표!P20</f>
        <v>0</v>
      </c>
      <c r="H107" s="258">
        <f>TRUNC(G107*D107,1)</f>
        <v>0</v>
      </c>
      <c r="I107" s="257">
        <f>단가대비표!V20</f>
        <v>0</v>
      </c>
      <c r="J107" s="258">
        <f>TRUNC(I107*D107,1)</f>
        <v>0</v>
      </c>
      <c r="K107" s="257">
        <f t="shared" ref="K107:L110" si="14">TRUNC(E107+G107+I107,1)</f>
        <v>0</v>
      </c>
      <c r="L107" s="258">
        <f t="shared" si="14"/>
        <v>0</v>
      </c>
      <c r="M107" s="248" t="s">
        <v>1172</v>
      </c>
      <c r="N107" s="1" t="s">
        <v>1167</v>
      </c>
      <c r="O107" s="1" t="s">
        <v>1173</v>
      </c>
      <c r="P107" s="1" t="s">
        <v>64</v>
      </c>
      <c r="Q107" s="1" t="s">
        <v>64</v>
      </c>
      <c r="R107" s="1" t="s">
        <v>63</v>
      </c>
      <c r="AV107" s="1" t="s">
        <v>52</v>
      </c>
      <c r="AW107" s="1" t="s">
        <v>1174</v>
      </c>
      <c r="AX107" s="1" t="s">
        <v>52</v>
      </c>
      <c r="AY107" s="1" t="s">
        <v>52</v>
      </c>
      <c r="AZ107" s="1" t="s">
        <v>52</v>
      </c>
    </row>
    <row r="108" spans="1:52" ht="30" customHeight="1">
      <c r="A108" s="248" t="s">
        <v>980</v>
      </c>
      <c r="B108" s="248" t="s">
        <v>981</v>
      </c>
      <c r="C108" s="248" t="s">
        <v>982</v>
      </c>
      <c r="D108" s="249">
        <v>6.2</v>
      </c>
      <c r="E108" s="257">
        <f>단가대비표!O36</f>
        <v>0</v>
      </c>
      <c r="F108" s="258">
        <f>TRUNC(E108*D108,1)</f>
        <v>0</v>
      </c>
      <c r="G108" s="257">
        <f>단가대비표!P36</f>
        <v>0</v>
      </c>
      <c r="H108" s="258">
        <f>TRUNC(G108*D108,1)</f>
        <v>0</v>
      </c>
      <c r="I108" s="257">
        <f>단가대비표!V36</f>
        <v>0</v>
      </c>
      <c r="J108" s="258">
        <f>TRUNC(I108*D108,1)</f>
        <v>0</v>
      </c>
      <c r="K108" s="257">
        <f t="shared" si="14"/>
        <v>0</v>
      </c>
      <c r="L108" s="258">
        <f t="shared" si="14"/>
        <v>0</v>
      </c>
      <c r="M108" s="248" t="s">
        <v>983</v>
      </c>
      <c r="N108" s="1" t="s">
        <v>1167</v>
      </c>
      <c r="O108" s="1" t="s">
        <v>984</v>
      </c>
      <c r="P108" s="1" t="s">
        <v>64</v>
      </c>
      <c r="Q108" s="1" t="s">
        <v>64</v>
      </c>
      <c r="R108" s="1" t="s">
        <v>63</v>
      </c>
      <c r="V108">
        <v>1</v>
      </c>
      <c r="AV108" s="1" t="s">
        <v>52</v>
      </c>
      <c r="AW108" s="1" t="s">
        <v>1175</v>
      </c>
      <c r="AX108" s="1" t="s">
        <v>52</v>
      </c>
      <c r="AY108" s="1" t="s">
        <v>52</v>
      </c>
      <c r="AZ108" s="1" t="s">
        <v>52</v>
      </c>
    </row>
    <row r="109" spans="1:52" ht="30" customHeight="1">
      <c r="A109" s="248" t="s">
        <v>770</v>
      </c>
      <c r="B109" s="248" t="s">
        <v>1176</v>
      </c>
      <c r="C109" s="248" t="s">
        <v>555</v>
      </c>
      <c r="D109" s="249">
        <v>1</v>
      </c>
      <c r="E109" s="257">
        <f>TRUNC(SUMIF(V107:V110, RIGHTB(O109, 1), F107:F110)*U109, 2)</f>
        <v>0</v>
      </c>
      <c r="F109" s="258">
        <f>TRUNC(E109*D109,1)</f>
        <v>0</v>
      </c>
      <c r="G109" s="257">
        <v>0</v>
      </c>
      <c r="H109" s="258">
        <f>TRUNC(G109*D109,1)</f>
        <v>0</v>
      </c>
      <c r="I109" s="257">
        <v>0</v>
      </c>
      <c r="J109" s="258">
        <f>TRUNC(I109*D109,1)</f>
        <v>0</v>
      </c>
      <c r="K109" s="257">
        <f t="shared" si="14"/>
        <v>0</v>
      </c>
      <c r="L109" s="258">
        <f t="shared" si="14"/>
        <v>0</v>
      </c>
      <c r="M109" s="248" t="s">
        <v>52</v>
      </c>
      <c r="N109" s="1" t="s">
        <v>1167</v>
      </c>
      <c r="O109" s="1" t="s">
        <v>772</v>
      </c>
      <c r="P109" s="1" t="s">
        <v>64</v>
      </c>
      <c r="Q109" s="1" t="s">
        <v>64</v>
      </c>
      <c r="R109" s="1" t="s">
        <v>64</v>
      </c>
      <c r="S109">
        <v>0</v>
      </c>
      <c r="T109">
        <v>0</v>
      </c>
      <c r="U109">
        <v>0.16</v>
      </c>
      <c r="AV109" s="1" t="s">
        <v>52</v>
      </c>
      <c r="AW109" s="1" t="s">
        <v>1177</v>
      </c>
      <c r="AX109" s="1" t="s">
        <v>52</v>
      </c>
      <c r="AY109" s="1" t="s">
        <v>52</v>
      </c>
      <c r="AZ109" s="1" t="s">
        <v>52</v>
      </c>
    </row>
    <row r="110" spans="1:52" ht="30" customHeight="1">
      <c r="A110" s="248" t="s">
        <v>988</v>
      </c>
      <c r="B110" s="248" t="s">
        <v>989</v>
      </c>
      <c r="C110" s="248" t="s">
        <v>401</v>
      </c>
      <c r="D110" s="249">
        <v>1</v>
      </c>
      <c r="E110" s="257">
        <f>TRUNC(단가대비표!O261*1/8*16/12*25/20, 1)</f>
        <v>0</v>
      </c>
      <c r="F110" s="258">
        <f>TRUNC(E110*D110,1)</f>
        <v>0</v>
      </c>
      <c r="G110" s="257">
        <f>TRUNC(단가대비표!P261*1/8*16/12*25/20, 1)</f>
        <v>0</v>
      </c>
      <c r="H110" s="258">
        <f>TRUNC(G110*D110,1)</f>
        <v>0</v>
      </c>
      <c r="I110" s="257">
        <f>TRUNC(단가대비표!V261*1/8*16/12*25/20, 1)</f>
        <v>0</v>
      </c>
      <c r="J110" s="258">
        <f>TRUNC(I110*D110,1)</f>
        <v>0</v>
      </c>
      <c r="K110" s="257">
        <f t="shared" si="14"/>
        <v>0</v>
      </c>
      <c r="L110" s="258">
        <f t="shared" si="14"/>
        <v>0</v>
      </c>
      <c r="M110" s="248" t="s">
        <v>990</v>
      </c>
      <c r="N110" s="1" t="s">
        <v>1167</v>
      </c>
      <c r="O110" s="1" t="s">
        <v>991</v>
      </c>
      <c r="P110" s="1" t="s">
        <v>64</v>
      </c>
      <c r="Q110" s="1" t="s">
        <v>64</v>
      </c>
      <c r="R110" s="1" t="s">
        <v>63</v>
      </c>
      <c r="AV110" s="1" t="s">
        <v>52</v>
      </c>
      <c r="AW110" s="1" t="s">
        <v>1178</v>
      </c>
      <c r="AX110" s="1" t="s">
        <v>63</v>
      </c>
      <c r="AY110" s="1" t="s">
        <v>52</v>
      </c>
      <c r="AZ110" s="1" t="s">
        <v>52</v>
      </c>
    </row>
    <row r="111" spans="1:52" ht="30" customHeight="1">
      <c r="A111" s="248" t="s">
        <v>993</v>
      </c>
      <c r="B111" s="248" t="s">
        <v>52</v>
      </c>
      <c r="C111" s="248" t="s">
        <v>52</v>
      </c>
      <c r="D111" s="249"/>
      <c r="E111" s="257"/>
      <c r="F111" s="258">
        <f>TRUNC(SUMIF(N107:N110, N106, F107:F110),0)</f>
        <v>0</v>
      </c>
      <c r="G111" s="257"/>
      <c r="H111" s="258">
        <f>TRUNC(SUMIF(N107:N110, N106, H107:H110),0)</f>
        <v>0</v>
      </c>
      <c r="I111" s="257"/>
      <c r="J111" s="258">
        <f>TRUNC(SUMIF(N107:N110, N106, J107:J110),0)</f>
        <v>0</v>
      </c>
      <c r="K111" s="257"/>
      <c r="L111" s="258">
        <f>F111+H111+J111</f>
        <v>0</v>
      </c>
      <c r="M111" s="248" t="s">
        <v>52</v>
      </c>
      <c r="N111" s="1" t="s">
        <v>71</v>
      </c>
      <c r="O111" s="1" t="s">
        <v>71</v>
      </c>
      <c r="P111" s="1" t="s">
        <v>52</v>
      </c>
      <c r="Q111" s="1" t="s">
        <v>52</v>
      </c>
      <c r="R111" s="1" t="s">
        <v>52</v>
      </c>
      <c r="AV111" s="1" t="s">
        <v>52</v>
      </c>
      <c r="AW111" s="1" t="s">
        <v>52</v>
      </c>
      <c r="AX111" s="1" t="s">
        <v>52</v>
      </c>
      <c r="AY111" s="1" t="s">
        <v>52</v>
      </c>
      <c r="AZ111" s="1" t="s">
        <v>52</v>
      </c>
    </row>
    <row r="112" spans="1:52" ht="30" customHeight="1">
      <c r="A112" s="249"/>
      <c r="B112" s="249"/>
      <c r="C112" s="249"/>
      <c r="D112" s="249"/>
      <c r="E112" s="257"/>
      <c r="F112" s="258"/>
      <c r="G112" s="257"/>
      <c r="H112" s="258"/>
      <c r="I112" s="257"/>
      <c r="J112" s="258"/>
      <c r="K112" s="257"/>
      <c r="L112" s="258"/>
      <c r="M112" s="249"/>
    </row>
    <row r="113" spans="1:52" ht="30" customHeight="1">
      <c r="A113" s="250" t="s">
        <v>1179</v>
      </c>
      <c r="B113" s="253"/>
      <c r="C113" s="253"/>
      <c r="D113" s="253"/>
      <c r="E113" s="254"/>
      <c r="F113" s="255"/>
      <c r="G113" s="254"/>
      <c r="H113" s="255"/>
      <c r="I113" s="254"/>
      <c r="J113" s="255"/>
      <c r="K113" s="254"/>
      <c r="L113" s="255"/>
      <c r="M113" s="256"/>
      <c r="N113" s="1" t="s">
        <v>1180</v>
      </c>
    </row>
    <row r="114" spans="1:52" ht="30" customHeight="1">
      <c r="A114" s="248" t="s">
        <v>1181</v>
      </c>
      <c r="B114" s="248" t="s">
        <v>1182</v>
      </c>
      <c r="C114" s="248" t="s">
        <v>88</v>
      </c>
      <c r="D114" s="249">
        <v>0.25</v>
      </c>
      <c r="E114" s="257">
        <f>단가대비표!O21</f>
        <v>0</v>
      </c>
      <c r="F114" s="258">
        <f>TRUNC(E114*D114,1)</f>
        <v>0</v>
      </c>
      <c r="G114" s="257">
        <f>단가대비표!P21</f>
        <v>0</v>
      </c>
      <c r="H114" s="258">
        <f>TRUNC(G114*D114,1)</f>
        <v>0</v>
      </c>
      <c r="I114" s="257">
        <f>단가대비표!V21</f>
        <v>0</v>
      </c>
      <c r="J114" s="258">
        <f>TRUNC(I114*D114,1)</f>
        <v>0</v>
      </c>
      <c r="K114" s="257">
        <f>TRUNC(E114+G114+I114,1)</f>
        <v>0</v>
      </c>
      <c r="L114" s="258">
        <f>TRUNC(F114+H114+J114,1)</f>
        <v>0</v>
      </c>
      <c r="M114" s="248" t="s">
        <v>1185</v>
      </c>
      <c r="N114" s="1" t="s">
        <v>1180</v>
      </c>
      <c r="O114" s="1" t="s">
        <v>1186</v>
      </c>
      <c r="P114" s="1" t="s">
        <v>64</v>
      </c>
      <c r="Q114" s="1" t="s">
        <v>64</v>
      </c>
      <c r="R114" s="1" t="s">
        <v>63</v>
      </c>
      <c r="AV114" s="1" t="s">
        <v>52</v>
      </c>
      <c r="AW114" s="1" t="s">
        <v>1187</v>
      </c>
      <c r="AX114" s="1" t="s">
        <v>52</v>
      </c>
      <c r="AY114" s="1" t="s">
        <v>52</v>
      </c>
      <c r="AZ114" s="1" t="s">
        <v>52</v>
      </c>
    </row>
    <row r="115" spans="1:52" ht="30" customHeight="1">
      <c r="A115" s="248" t="s">
        <v>993</v>
      </c>
      <c r="B115" s="248" t="s">
        <v>52</v>
      </c>
      <c r="C115" s="248" t="s">
        <v>52</v>
      </c>
      <c r="D115" s="249"/>
      <c r="E115" s="257"/>
      <c r="F115" s="258">
        <f>TRUNC(SUMIF(N114:N114, N113, F114:F114),0)</f>
        <v>0</v>
      </c>
      <c r="G115" s="257"/>
      <c r="H115" s="258">
        <f>TRUNC(SUMIF(N114:N114, N113, H114:H114),0)</f>
        <v>0</v>
      </c>
      <c r="I115" s="257"/>
      <c r="J115" s="258">
        <f>TRUNC(SUMIF(N114:N114, N113, J114:J114),0)</f>
        <v>0</v>
      </c>
      <c r="K115" s="257"/>
      <c r="L115" s="258">
        <f>F115+H115+J115</f>
        <v>0</v>
      </c>
      <c r="M115" s="248" t="s">
        <v>52</v>
      </c>
      <c r="N115" s="1" t="s">
        <v>71</v>
      </c>
      <c r="O115" s="1" t="s">
        <v>71</v>
      </c>
      <c r="P115" s="1" t="s">
        <v>52</v>
      </c>
      <c r="Q115" s="1" t="s">
        <v>52</v>
      </c>
      <c r="R115" s="1" t="s">
        <v>52</v>
      </c>
      <c r="AV115" s="1" t="s">
        <v>52</v>
      </c>
      <c r="AW115" s="1" t="s">
        <v>52</v>
      </c>
      <c r="AX115" s="1" t="s">
        <v>52</v>
      </c>
      <c r="AY115" s="1" t="s">
        <v>52</v>
      </c>
      <c r="AZ115" s="1" t="s">
        <v>52</v>
      </c>
    </row>
    <row r="116" spans="1:52" ht="30" customHeight="1">
      <c r="A116" s="249"/>
      <c r="B116" s="249"/>
      <c r="C116" s="249"/>
      <c r="D116" s="249"/>
      <c r="E116" s="257"/>
      <c r="F116" s="258"/>
      <c r="G116" s="257"/>
      <c r="H116" s="258"/>
      <c r="I116" s="257"/>
      <c r="J116" s="258"/>
      <c r="K116" s="257"/>
      <c r="L116" s="258"/>
      <c r="M116" s="249"/>
    </row>
    <row r="117" spans="1:52" ht="30" customHeight="1">
      <c r="A117" s="250" t="s">
        <v>1188</v>
      </c>
      <c r="B117" s="253"/>
      <c r="C117" s="253"/>
      <c r="D117" s="253"/>
      <c r="E117" s="254"/>
      <c r="F117" s="255"/>
      <c r="G117" s="254"/>
      <c r="H117" s="255"/>
      <c r="I117" s="254"/>
      <c r="J117" s="255"/>
      <c r="K117" s="254"/>
      <c r="L117" s="255"/>
      <c r="M117" s="256"/>
      <c r="N117" s="1" t="s">
        <v>1189</v>
      </c>
    </row>
    <row r="118" spans="1:52" ht="30" customHeight="1">
      <c r="A118" s="248" t="s">
        <v>1190</v>
      </c>
      <c r="B118" s="248" t="s">
        <v>1191</v>
      </c>
      <c r="C118" s="248" t="s">
        <v>88</v>
      </c>
      <c r="D118" s="249">
        <v>0.21129999999999999</v>
      </c>
      <c r="E118" s="257">
        <f>단가대비표!O22</f>
        <v>0</v>
      </c>
      <c r="F118" s="258">
        <f>TRUNC(E118*D118,1)</f>
        <v>0</v>
      </c>
      <c r="G118" s="257">
        <f>단가대비표!P22</f>
        <v>0</v>
      </c>
      <c r="H118" s="258">
        <f>TRUNC(G118*D118,1)</f>
        <v>0</v>
      </c>
      <c r="I118" s="257">
        <f>단가대비표!V22</f>
        <v>0</v>
      </c>
      <c r="J118" s="258">
        <f>TRUNC(I118*D118,1)</f>
        <v>0</v>
      </c>
      <c r="K118" s="257">
        <f t="shared" ref="K118:L121" si="15">TRUNC(E118+G118+I118,1)</f>
        <v>0</v>
      </c>
      <c r="L118" s="258">
        <f t="shared" si="15"/>
        <v>0</v>
      </c>
      <c r="M118" s="248" t="s">
        <v>1194</v>
      </c>
      <c r="N118" s="1" t="s">
        <v>1189</v>
      </c>
      <c r="O118" s="1" t="s">
        <v>1195</v>
      </c>
      <c r="P118" s="1" t="s">
        <v>64</v>
      </c>
      <c r="Q118" s="1" t="s">
        <v>64</v>
      </c>
      <c r="R118" s="1" t="s">
        <v>63</v>
      </c>
      <c r="AV118" s="1" t="s">
        <v>52</v>
      </c>
      <c r="AW118" s="1" t="s">
        <v>1196</v>
      </c>
      <c r="AX118" s="1" t="s">
        <v>52</v>
      </c>
      <c r="AY118" s="1" t="s">
        <v>52</v>
      </c>
      <c r="AZ118" s="1" t="s">
        <v>52</v>
      </c>
    </row>
    <row r="119" spans="1:52" ht="30" customHeight="1">
      <c r="A119" s="248" t="s">
        <v>980</v>
      </c>
      <c r="B119" s="248" t="s">
        <v>981</v>
      </c>
      <c r="C119" s="248" t="s">
        <v>982</v>
      </c>
      <c r="D119" s="249">
        <v>9.3000000000000007</v>
      </c>
      <c r="E119" s="257">
        <f>단가대비표!O36</f>
        <v>0</v>
      </c>
      <c r="F119" s="258">
        <f>TRUNC(E119*D119,1)</f>
        <v>0</v>
      </c>
      <c r="G119" s="257">
        <f>단가대비표!P36</f>
        <v>0</v>
      </c>
      <c r="H119" s="258">
        <f>TRUNC(G119*D119,1)</f>
        <v>0</v>
      </c>
      <c r="I119" s="257">
        <f>단가대비표!V36</f>
        <v>0</v>
      </c>
      <c r="J119" s="258">
        <f>TRUNC(I119*D119,1)</f>
        <v>0</v>
      </c>
      <c r="K119" s="257">
        <f t="shared" si="15"/>
        <v>0</v>
      </c>
      <c r="L119" s="258">
        <f t="shared" si="15"/>
        <v>0</v>
      </c>
      <c r="M119" s="248" t="s">
        <v>983</v>
      </c>
      <c r="N119" s="1" t="s">
        <v>1189</v>
      </c>
      <c r="O119" s="1" t="s">
        <v>984</v>
      </c>
      <c r="P119" s="1" t="s">
        <v>64</v>
      </c>
      <c r="Q119" s="1" t="s">
        <v>64</v>
      </c>
      <c r="R119" s="1" t="s">
        <v>63</v>
      </c>
      <c r="V119">
        <v>1</v>
      </c>
      <c r="AV119" s="1" t="s">
        <v>52</v>
      </c>
      <c r="AW119" s="1" t="s">
        <v>1197</v>
      </c>
      <c r="AX119" s="1" t="s">
        <v>52</v>
      </c>
      <c r="AY119" s="1" t="s">
        <v>52</v>
      </c>
      <c r="AZ119" s="1" t="s">
        <v>52</v>
      </c>
    </row>
    <row r="120" spans="1:52" ht="30" customHeight="1">
      <c r="A120" s="248" t="s">
        <v>770</v>
      </c>
      <c r="B120" s="248" t="s">
        <v>1087</v>
      </c>
      <c r="C120" s="248" t="s">
        <v>555</v>
      </c>
      <c r="D120" s="249">
        <v>1</v>
      </c>
      <c r="E120" s="257">
        <f>TRUNC(SUMIF(V118:V121, RIGHTB(O120, 1), F118:F121)*U120, 2)</f>
        <v>0</v>
      </c>
      <c r="F120" s="258">
        <f>TRUNC(E120*D120,1)</f>
        <v>0</v>
      </c>
      <c r="G120" s="257">
        <v>0</v>
      </c>
      <c r="H120" s="258">
        <f>TRUNC(G120*D120,1)</f>
        <v>0</v>
      </c>
      <c r="I120" s="257">
        <v>0</v>
      </c>
      <c r="J120" s="258">
        <f>TRUNC(I120*D120,1)</f>
        <v>0</v>
      </c>
      <c r="K120" s="257">
        <f t="shared" si="15"/>
        <v>0</v>
      </c>
      <c r="L120" s="258">
        <f t="shared" si="15"/>
        <v>0</v>
      </c>
      <c r="M120" s="248" t="s">
        <v>52</v>
      </c>
      <c r="N120" s="1" t="s">
        <v>1189</v>
      </c>
      <c r="O120" s="1" t="s">
        <v>772</v>
      </c>
      <c r="P120" s="1" t="s">
        <v>64</v>
      </c>
      <c r="Q120" s="1" t="s">
        <v>64</v>
      </c>
      <c r="R120" s="1" t="s">
        <v>64</v>
      </c>
      <c r="S120">
        <v>0</v>
      </c>
      <c r="T120">
        <v>0</v>
      </c>
      <c r="U120">
        <v>0.3</v>
      </c>
      <c r="AV120" s="1" t="s">
        <v>52</v>
      </c>
      <c r="AW120" s="1" t="s">
        <v>1198</v>
      </c>
      <c r="AX120" s="1" t="s">
        <v>52</v>
      </c>
      <c r="AY120" s="1" t="s">
        <v>52</v>
      </c>
      <c r="AZ120" s="1" t="s">
        <v>52</v>
      </c>
    </row>
    <row r="121" spans="1:52" ht="30" customHeight="1">
      <c r="A121" s="248" t="s">
        <v>1039</v>
      </c>
      <c r="B121" s="248" t="s">
        <v>989</v>
      </c>
      <c r="C121" s="248" t="s">
        <v>401</v>
      </c>
      <c r="D121" s="249">
        <v>1</v>
      </c>
      <c r="E121" s="257">
        <f>TRUNC(단가대비표!O262*1/8*16/12*25/20, 1)</f>
        <v>0</v>
      </c>
      <c r="F121" s="258">
        <f>TRUNC(E121*D121,1)</f>
        <v>0</v>
      </c>
      <c r="G121" s="257">
        <f>TRUNC(단가대비표!P262*1/8*16/12*25/20, 1)</f>
        <v>0</v>
      </c>
      <c r="H121" s="258">
        <f>TRUNC(G121*D121,1)</f>
        <v>0</v>
      </c>
      <c r="I121" s="257">
        <f>TRUNC(단가대비표!V262*1/8*16/12*25/20, 1)</f>
        <v>0</v>
      </c>
      <c r="J121" s="258">
        <f>TRUNC(I121*D121,1)</f>
        <v>0</v>
      </c>
      <c r="K121" s="257">
        <f t="shared" si="15"/>
        <v>0</v>
      </c>
      <c r="L121" s="258">
        <f t="shared" si="15"/>
        <v>0</v>
      </c>
      <c r="M121" s="248" t="s">
        <v>1040</v>
      </c>
      <c r="N121" s="1" t="s">
        <v>1189</v>
      </c>
      <c r="O121" s="1" t="s">
        <v>1041</v>
      </c>
      <c r="P121" s="1" t="s">
        <v>64</v>
      </c>
      <c r="Q121" s="1" t="s">
        <v>64</v>
      </c>
      <c r="R121" s="1" t="s">
        <v>63</v>
      </c>
      <c r="AV121" s="1" t="s">
        <v>52</v>
      </c>
      <c r="AW121" s="1" t="s">
        <v>1199</v>
      </c>
      <c r="AX121" s="1" t="s">
        <v>63</v>
      </c>
      <c r="AY121" s="1" t="s">
        <v>52</v>
      </c>
      <c r="AZ121" s="1" t="s">
        <v>52</v>
      </c>
    </row>
    <row r="122" spans="1:52" ht="30" customHeight="1">
      <c r="A122" s="248" t="s">
        <v>993</v>
      </c>
      <c r="B122" s="248" t="s">
        <v>52</v>
      </c>
      <c r="C122" s="248" t="s">
        <v>52</v>
      </c>
      <c r="D122" s="249"/>
      <c r="E122" s="257"/>
      <c r="F122" s="258">
        <f>TRUNC(SUMIF(N118:N121, N117, F118:F121),0)</f>
        <v>0</v>
      </c>
      <c r="G122" s="257"/>
      <c r="H122" s="258">
        <f>TRUNC(SUMIF(N118:N121, N117, H118:H121),0)</f>
        <v>0</v>
      </c>
      <c r="I122" s="257"/>
      <c r="J122" s="258">
        <f>TRUNC(SUMIF(N118:N121, N117, J118:J121),0)</f>
        <v>0</v>
      </c>
      <c r="K122" s="257"/>
      <c r="L122" s="258">
        <f>F122+H122+J122</f>
        <v>0</v>
      </c>
      <c r="M122" s="248" t="s">
        <v>52</v>
      </c>
      <c r="N122" s="1" t="s">
        <v>71</v>
      </c>
      <c r="O122" s="1" t="s">
        <v>71</v>
      </c>
      <c r="P122" s="1" t="s">
        <v>52</v>
      </c>
      <c r="Q122" s="1" t="s">
        <v>52</v>
      </c>
      <c r="R122" s="1" t="s">
        <v>52</v>
      </c>
      <c r="AV122" s="1" t="s">
        <v>52</v>
      </c>
      <c r="AW122" s="1" t="s">
        <v>52</v>
      </c>
      <c r="AX122" s="1" t="s">
        <v>52</v>
      </c>
      <c r="AY122" s="1" t="s">
        <v>52</v>
      </c>
      <c r="AZ122" s="1" t="s">
        <v>52</v>
      </c>
    </row>
    <row r="123" spans="1:52" ht="30" customHeight="1">
      <c r="A123" s="249"/>
      <c r="B123" s="249"/>
      <c r="C123" s="249"/>
      <c r="D123" s="249"/>
      <c r="E123" s="257"/>
      <c r="F123" s="258"/>
      <c r="G123" s="257"/>
      <c r="H123" s="258"/>
      <c r="I123" s="257"/>
      <c r="J123" s="258"/>
      <c r="K123" s="257"/>
      <c r="L123" s="258"/>
      <c r="M123" s="249"/>
    </row>
    <row r="124" spans="1:52" ht="30" customHeight="1">
      <c r="A124" s="250" t="s">
        <v>1200</v>
      </c>
      <c r="B124" s="253"/>
      <c r="C124" s="253"/>
      <c r="D124" s="253"/>
      <c r="E124" s="254"/>
      <c r="F124" s="255"/>
      <c r="G124" s="254"/>
      <c r="H124" s="255"/>
      <c r="I124" s="254"/>
      <c r="J124" s="255"/>
      <c r="K124" s="254"/>
      <c r="L124" s="255"/>
      <c r="M124" s="256"/>
      <c r="N124" s="1" t="s">
        <v>1201</v>
      </c>
    </row>
    <row r="125" spans="1:52" ht="30" customHeight="1">
      <c r="A125" s="248" t="s">
        <v>1202</v>
      </c>
      <c r="B125" s="248" t="s">
        <v>1206</v>
      </c>
      <c r="C125" s="248" t="s">
        <v>88</v>
      </c>
      <c r="D125" s="249">
        <v>0.33750000000000002</v>
      </c>
      <c r="E125" s="257">
        <f>단가대비표!O23</f>
        <v>0</v>
      </c>
      <c r="F125" s="258">
        <f>TRUNC(E125*D125,1)</f>
        <v>0</v>
      </c>
      <c r="G125" s="257">
        <f>단가대비표!P23</f>
        <v>0</v>
      </c>
      <c r="H125" s="258">
        <f>TRUNC(G125*D125,1)</f>
        <v>0</v>
      </c>
      <c r="I125" s="257">
        <f>단가대비표!V23</f>
        <v>0</v>
      </c>
      <c r="J125" s="258">
        <f>TRUNC(I125*D125,1)</f>
        <v>0</v>
      </c>
      <c r="K125" s="257">
        <f>TRUNC(E125+G125+I125,1)</f>
        <v>0</v>
      </c>
      <c r="L125" s="258">
        <f>TRUNC(F125+H125+J125,1)</f>
        <v>0</v>
      </c>
      <c r="M125" s="248" t="s">
        <v>1207</v>
      </c>
      <c r="N125" s="1" t="s">
        <v>1201</v>
      </c>
      <c r="O125" s="1" t="s">
        <v>1208</v>
      </c>
      <c r="P125" s="1" t="s">
        <v>64</v>
      </c>
      <c r="Q125" s="1" t="s">
        <v>64</v>
      </c>
      <c r="R125" s="1" t="s">
        <v>63</v>
      </c>
      <c r="AV125" s="1" t="s">
        <v>52</v>
      </c>
      <c r="AW125" s="1" t="s">
        <v>1209</v>
      </c>
      <c r="AX125" s="1" t="s">
        <v>52</v>
      </c>
      <c r="AY125" s="1" t="s">
        <v>52</v>
      </c>
      <c r="AZ125" s="1" t="s">
        <v>52</v>
      </c>
    </row>
    <row r="126" spans="1:52" ht="30" customHeight="1">
      <c r="A126" s="248" t="s">
        <v>1210</v>
      </c>
      <c r="B126" s="248" t="s">
        <v>1211</v>
      </c>
      <c r="C126" s="248" t="s">
        <v>1212</v>
      </c>
      <c r="D126" s="249">
        <v>1.49</v>
      </c>
      <c r="E126" s="257">
        <f>단가대비표!O228</f>
        <v>0</v>
      </c>
      <c r="F126" s="258">
        <f>TRUNC(E126*D126,1)</f>
        <v>0</v>
      </c>
      <c r="G126" s="257">
        <f>단가대비표!P228</f>
        <v>0</v>
      </c>
      <c r="H126" s="258">
        <f>TRUNC(G126*D126,1)</f>
        <v>0</v>
      </c>
      <c r="I126" s="257">
        <f>단가대비표!V228</f>
        <v>0</v>
      </c>
      <c r="J126" s="258">
        <f>TRUNC(I126*D126,1)</f>
        <v>0</v>
      </c>
      <c r="K126" s="257">
        <f>TRUNC(E126+G126+I126,1)</f>
        <v>0</v>
      </c>
      <c r="L126" s="258">
        <f>TRUNC(F126+H126+J126,1)</f>
        <v>0</v>
      </c>
      <c r="M126" s="248" t="s">
        <v>1213</v>
      </c>
      <c r="N126" s="1" t="s">
        <v>1201</v>
      </c>
      <c r="O126" s="1" t="s">
        <v>1214</v>
      </c>
      <c r="P126" s="1" t="s">
        <v>64</v>
      </c>
      <c r="Q126" s="1" t="s">
        <v>64</v>
      </c>
      <c r="R126" s="1" t="s">
        <v>63</v>
      </c>
      <c r="AV126" s="1" t="s">
        <v>52</v>
      </c>
      <c r="AW126" s="1" t="s">
        <v>1215</v>
      </c>
      <c r="AX126" s="1" t="s">
        <v>52</v>
      </c>
      <c r="AY126" s="1" t="s">
        <v>52</v>
      </c>
      <c r="AZ126" s="1" t="s">
        <v>52</v>
      </c>
    </row>
    <row r="127" spans="1:52" ht="30" customHeight="1">
      <c r="A127" s="248" t="s">
        <v>993</v>
      </c>
      <c r="B127" s="248" t="s">
        <v>52</v>
      </c>
      <c r="C127" s="248" t="s">
        <v>52</v>
      </c>
      <c r="D127" s="249"/>
      <c r="E127" s="257"/>
      <c r="F127" s="258">
        <f>TRUNC(SUMIF(N125:N126, N124, F125:F126),0)</f>
        <v>0</v>
      </c>
      <c r="G127" s="257"/>
      <c r="H127" s="258">
        <f>TRUNC(SUMIF(N125:N126, N124, H125:H126),0)</f>
        <v>0</v>
      </c>
      <c r="I127" s="257"/>
      <c r="J127" s="258">
        <f>TRUNC(SUMIF(N125:N126, N124, J125:J126),0)</f>
        <v>0</v>
      </c>
      <c r="K127" s="257"/>
      <c r="L127" s="258">
        <f>F127+H127+J127</f>
        <v>0</v>
      </c>
      <c r="M127" s="248" t="s">
        <v>52</v>
      </c>
      <c r="N127" s="1" t="s">
        <v>71</v>
      </c>
      <c r="O127" s="1" t="s">
        <v>71</v>
      </c>
      <c r="P127" s="1" t="s">
        <v>52</v>
      </c>
      <c r="Q127" s="1" t="s">
        <v>52</v>
      </c>
      <c r="R127" s="1" t="s">
        <v>52</v>
      </c>
      <c r="AV127" s="1" t="s">
        <v>52</v>
      </c>
      <c r="AW127" s="1" t="s">
        <v>52</v>
      </c>
      <c r="AX127" s="1" t="s">
        <v>52</v>
      </c>
      <c r="AY127" s="1" t="s">
        <v>52</v>
      </c>
      <c r="AZ127" s="1" t="s">
        <v>52</v>
      </c>
    </row>
    <row r="128" spans="1:52" ht="30" customHeight="1">
      <c r="A128" s="249"/>
      <c r="B128" s="249"/>
      <c r="C128" s="249"/>
      <c r="D128" s="249"/>
      <c r="E128" s="257"/>
      <c r="F128" s="258"/>
      <c r="G128" s="257"/>
      <c r="H128" s="258"/>
      <c r="I128" s="257"/>
      <c r="J128" s="258"/>
      <c r="K128" s="257"/>
      <c r="L128" s="258"/>
      <c r="M128" s="249"/>
    </row>
    <row r="129" spans="1:52" ht="30" customHeight="1">
      <c r="A129" s="250" t="s">
        <v>1216</v>
      </c>
      <c r="B129" s="253"/>
      <c r="C129" s="253"/>
      <c r="D129" s="253"/>
      <c r="E129" s="254"/>
      <c r="F129" s="255"/>
      <c r="G129" s="254"/>
      <c r="H129" s="255"/>
      <c r="I129" s="254"/>
      <c r="J129" s="255"/>
      <c r="K129" s="254"/>
      <c r="L129" s="255"/>
      <c r="M129" s="256"/>
      <c r="N129" s="1" t="s">
        <v>78</v>
      </c>
    </row>
    <row r="130" spans="1:52" ht="30" customHeight="1">
      <c r="A130" s="248" t="s">
        <v>1218</v>
      </c>
      <c r="B130" s="248" t="s">
        <v>1219</v>
      </c>
      <c r="C130" s="248" t="s">
        <v>76</v>
      </c>
      <c r="D130" s="249">
        <v>13.9533</v>
      </c>
      <c r="E130" s="257">
        <f>단가대비표!O214</f>
        <v>0</v>
      </c>
      <c r="F130" s="258">
        <f t="shared" ref="F130:F137" si="16">TRUNC(E130*D130,1)</f>
        <v>0</v>
      </c>
      <c r="G130" s="257">
        <f>단가대비표!P214</f>
        <v>0</v>
      </c>
      <c r="H130" s="258">
        <f t="shared" ref="H130:H137" si="17">TRUNC(G130*D130,1)</f>
        <v>0</v>
      </c>
      <c r="I130" s="257">
        <f>단가대비표!V214</f>
        <v>0</v>
      </c>
      <c r="J130" s="258">
        <f t="shared" ref="J130:J137" si="18">TRUNC(I130*D130,1)</f>
        <v>0</v>
      </c>
      <c r="K130" s="257">
        <f t="shared" ref="K130:L137" si="19">TRUNC(E130+G130+I130,1)</f>
        <v>0</v>
      </c>
      <c r="L130" s="258">
        <f t="shared" si="19"/>
        <v>0</v>
      </c>
      <c r="M130" s="248" t="s">
        <v>1220</v>
      </c>
      <c r="N130" s="1" t="s">
        <v>52</v>
      </c>
      <c r="O130" s="1" t="s">
        <v>1221</v>
      </c>
      <c r="P130" s="1" t="s">
        <v>64</v>
      </c>
      <c r="Q130" s="1" t="s">
        <v>64</v>
      </c>
      <c r="R130" s="1" t="s">
        <v>63</v>
      </c>
      <c r="V130">
        <v>1</v>
      </c>
      <c r="AV130" s="1" t="s">
        <v>52</v>
      </c>
      <c r="AW130" s="1" t="s">
        <v>1222</v>
      </c>
      <c r="AX130" s="1" t="s">
        <v>52</v>
      </c>
      <c r="AY130" s="1" t="s">
        <v>1223</v>
      </c>
      <c r="AZ130" s="1" t="s">
        <v>52</v>
      </c>
    </row>
    <row r="131" spans="1:52" ht="30" customHeight="1">
      <c r="A131" s="248" t="s">
        <v>1224</v>
      </c>
      <c r="B131" s="248" t="s">
        <v>1225</v>
      </c>
      <c r="C131" s="248" t="s">
        <v>555</v>
      </c>
      <c r="D131" s="249">
        <v>1</v>
      </c>
      <c r="E131" s="257">
        <v>0</v>
      </c>
      <c r="F131" s="258">
        <f t="shared" si="16"/>
        <v>0</v>
      </c>
      <c r="G131" s="257">
        <v>0</v>
      </c>
      <c r="H131" s="258">
        <f t="shared" si="17"/>
        <v>0</v>
      </c>
      <c r="I131" s="257">
        <f>TRUNC(SUMIF(V130:V137, RIGHTB(O131, 1), F130:F137)*U131, 2)</f>
        <v>0</v>
      </c>
      <c r="J131" s="258">
        <f t="shared" si="18"/>
        <v>0</v>
      </c>
      <c r="K131" s="257">
        <f t="shared" si="19"/>
        <v>0</v>
      </c>
      <c r="L131" s="258">
        <f t="shared" si="19"/>
        <v>0</v>
      </c>
      <c r="M131" s="248" t="s">
        <v>52</v>
      </c>
      <c r="N131" s="1" t="s">
        <v>78</v>
      </c>
      <c r="O131" s="1" t="s">
        <v>772</v>
      </c>
      <c r="P131" s="1" t="s">
        <v>64</v>
      </c>
      <c r="Q131" s="1" t="s">
        <v>64</v>
      </c>
      <c r="R131" s="1" t="s">
        <v>64</v>
      </c>
      <c r="S131">
        <v>0</v>
      </c>
      <c r="T131">
        <v>2</v>
      </c>
      <c r="U131">
        <v>0.15</v>
      </c>
      <c r="AV131" s="1" t="s">
        <v>52</v>
      </c>
      <c r="AW131" s="1" t="s">
        <v>1226</v>
      </c>
      <c r="AX131" s="1" t="s">
        <v>52</v>
      </c>
      <c r="AY131" s="1" t="s">
        <v>52</v>
      </c>
      <c r="AZ131" s="1" t="s">
        <v>52</v>
      </c>
    </row>
    <row r="132" spans="1:52" ht="30" customHeight="1">
      <c r="A132" s="248" t="s">
        <v>1227</v>
      </c>
      <c r="B132" s="248" t="s">
        <v>1228</v>
      </c>
      <c r="C132" s="248" t="s">
        <v>82</v>
      </c>
      <c r="D132" s="249">
        <v>2.73</v>
      </c>
      <c r="E132" s="257">
        <f>단가대비표!O72</f>
        <v>0</v>
      </c>
      <c r="F132" s="258">
        <f t="shared" si="16"/>
        <v>0</v>
      </c>
      <c r="G132" s="257">
        <f>단가대비표!P72</f>
        <v>0</v>
      </c>
      <c r="H132" s="258">
        <f t="shared" si="17"/>
        <v>0</v>
      </c>
      <c r="I132" s="257">
        <f>단가대비표!V72</f>
        <v>0</v>
      </c>
      <c r="J132" s="258">
        <f t="shared" si="18"/>
        <v>0</v>
      </c>
      <c r="K132" s="257">
        <f t="shared" si="19"/>
        <v>0</v>
      </c>
      <c r="L132" s="258">
        <f t="shared" si="19"/>
        <v>0</v>
      </c>
      <c r="M132" s="248" t="s">
        <v>1220</v>
      </c>
      <c r="N132" s="1" t="s">
        <v>52</v>
      </c>
      <c r="O132" s="1" t="s">
        <v>1229</v>
      </c>
      <c r="P132" s="1" t="s">
        <v>64</v>
      </c>
      <c r="Q132" s="1" t="s">
        <v>64</v>
      </c>
      <c r="R132" s="1" t="s">
        <v>63</v>
      </c>
      <c r="W132">
        <v>2</v>
      </c>
      <c r="AV132" s="1" t="s">
        <v>52</v>
      </c>
      <c r="AW132" s="1" t="s">
        <v>1230</v>
      </c>
      <c r="AX132" s="1" t="s">
        <v>52</v>
      </c>
      <c r="AY132" s="1" t="s">
        <v>1223</v>
      </c>
      <c r="AZ132" s="1" t="s">
        <v>52</v>
      </c>
    </row>
    <row r="133" spans="1:52" ht="30" customHeight="1">
      <c r="A133" s="248" t="s">
        <v>1231</v>
      </c>
      <c r="B133" s="248" t="s">
        <v>1232</v>
      </c>
      <c r="C133" s="248" t="s">
        <v>76</v>
      </c>
      <c r="D133" s="249">
        <v>2</v>
      </c>
      <c r="E133" s="257">
        <f>단가대비표!O73</f>
        <v>0</v>
      </c>
      <c r="F133" s="258">
        <f t="shared" si="16"/>
        <v>0</v>
      </c>
      <c r="G133" s="257">
        <f>단가대비표!P73</f>
        <v>0</v>
      </c>
      <c r="H133" s="258">
        <f t="shared" si="17"/>
        <v>0</v>
      </c>
      <c r="I133" s="257">
        <f>단가대비표!V73</f>
        <v>0</v>
      </c>
      <c r="J133" s="258">
        <f t="shared" si="18"/>
        <v>0</v>
      </c>
      <c r="K133" s="257">
        <f t="shared" si="19"/>
        <v>0</v>
      </c>
      <c r="L133" s="258">
        <f t="shared" si="19"/>
        <v>0</v>
      </c>
      <c r="M133" s="248" t="s">
        <v>1220</v>
      </c>
      <c r="N133" s="1" t="s">
        <v>52</v>
      </c>
      <c r="O133" s="1" t="s">
        <v>1233</v>
      </c>
      <c r="P133" s="1" t="s">
        <v>64</v>
      </c>
      <c r="Q133" s="1" t="s">
        <v>64</v>
      </c>
      <c r="R133" s="1" t="s">
        <v>63</v>
      </c>
      <c r="W133">
        <v>2</v>
      </c>
      <c r="AV133" s="1" t="s">
        <v>52</v>
      </c>
      <c r="AW133" s="1" t="s">
        <v>1234</v>
      </c>
      <c r="AX133" s="1" t="s">
        <v>52</v>
      </c>
      <c r="AY133" s="1" t="s">
        <v>1223</v>
      </c>
      <c r="AZ133" s="1" t="s">
        <v>52</v>
      </c>
    </row>
    <row r="134" spans="1:52" ht="30" customHeight="1">
      <c r="A134" s="248" t="s">
        <v>1235</v>
      </c>
      <c r="B134" s="248" t="s">
        <v>1236</v>
      </c>
      <c r="C134" s="248" t="s">
        <v>555</v>
      </c>
      <c r="D134" s="249">
        <v>1</v>
      </c>
      <c r="E134" s="257">
        <v>0</v>
      </c>
      <c r="F134" s="258">
        <f t="shared" si="16"/>
        <v>0</v>
      </c>
      <c r="G134" s="257">
        <v>0</v>
      </c>
      <c r="H134" s="258">
        <f t="shared" si="17"/>
        <v>0</v>
      </c>
      <c r="I134" s="257">
        <f>TRUNC(SUMIF(W130:W137, RIGHTB(O134, 1), F130:F137)*U134, 2)</f>
        <v>0</v>
      </c>
      <c r="J134" s="258">
        <f t="shared" si="18"/>
        <v>0</v>
      </c>
      <c r="K134" s="257">
        <f t="shared" si="19"/>
        <v>0</v>
      </c>
      <c r="L134" s="258">
        <f t="shared" si="19"/>
        <v>0</v>
      </c>
      <c r="M134" s="248" t="s">
        <v>52</v>
      </c>
      <c r="N134" s="1" t="s">
        <v>78</v>
      </c>
      <c r="O134" s="1" t="s">
        <v>1237</v>
      </c>
      <c r="P134" s="1" t="s">
        <v>64</v>
      </c>
      <c r="Q134" s="1" t="s">
        <v>64</v>
      </c>
      <c r="R134" s="1" t="s">
        <v>64</v>
      </c>
      <c r="S134">
        <v>0</v>
      </c>
      <c r="T134">
        <v>2</v>
      </c>
      <c r="U134">
        <v>0.28999999999999998</v>
      </c>
      <c r="AV134" s="1" t="s">
        <v>52</v>
      </c>
      <c r="AW134" s="1" t="s">
        <v>1238</v>
      </c>
      <c r="AX134" s="1" t="s">
        <v>52</v>
      </c>
      <c r="AY134" s="1" t="s">
        <v>52</v>
      </c>
      <c r="AZ134" s="1" t="s">
        <v>52</v>
      </c>
    </row>
    <row r="135" spans="1:52" ht="30" customHeight="1">
      <c r="A135" s="248" t="s">
        <v>1239</v>
      </c>
      <c r="B135" s="248" t="s">
        <v>989</v>
      </c>
      <c r="C135" s="248" t="s">
        <v>401</v>
      </c>
      <c r="D135" s="249">
        <v>3.3000000000000002E-2</v>
      </c>
      <c r="E135" s="257">
        <f>단가대비표!O249</f>
        <v>0</v>
      </c>
      <c r="F135" s="258">
        <f t="shared" si="16"/>
        <v>0</v>
      </c>
      <c r="G135" s="257">
        <f>단가대비표!P249</f>
        <v>0</v>
      </c>
      <c r="H135" s="258">
        <f t="shared" si="17"/>
        <v>0</v>
      </c>
      <c r="I135" s="257">
        <f>단가대비표!V249</f>
        <v>0</v>
      </c>
      <c r="J135" s="258">
        <f t="shared" si="18"/>
        <v>0</v>
      </c>
      <c r="K135" s="257">
        <f t="shared" si="19"/>
        <v>0</v>
      </c>
      <c r="L135" s="258">
        <f t="shared" si="19"/>
        <v>0</v>
      </c>
      <c r="M135" s="248" t="s">
        <v>1240</v>
      </c>
      <c r="N135" s="1" t="s">
        <v>78</v>
      </c>
      <c r="O135" s="1" t="s">
        <v>1241</v>
      </c>
      <c r="P135" s="1" t="s">
        <v>64</v>
      </c>
      <c r="Q135" s="1" t="s">
        <v>64</v>
      </c>
      <c r="R135" s="1" t="s">
        <v>63</v>
      </c>
      <c r="X135">
        <v>3</v>
      </c>
      <c r="AV135" s="1" t="s">
        <v>52</v>
      </c>
      <c r="AW135" s="1" t="s">
        <v>1242</v>
      </c>
      <c r="AX135" s="1" t="s">
        <v>52</v>
      </c>
      <c r="AY135" s="1" t="s">
        <v>52</v>
      </c>
      <c r="AZ135" s="1" t="s">
        <v>52</v>
      </c>
    </row>
    <row r="136" spans="1:52" ht="30" customHeight="1">
      <c r="A136" s="248" t="s">
        <v>1243</v>
      </c>
      <c r="B136" s="248" t="s">
        <v>989</v>
      </c>
      <c r="C136" s="248" t="s">
        <v>401</v>
      </c>
      <c r="D136" s="249">
        <v>1.6500000000000001E-2</v>
      </c>
      <c r="E136" s="257">
        <f>단가대비표!O237</f>
        <v>0</v>
      </c>
      <c r="F136" s="258">
        <f t="shared" si="16"/>
        <v>0</v>
      </c>
      <c r="G136" s="257">
        <f>단가대비표!P237</f>
        <v>0</v>
      </c>
      <c r="H136" s="258">
        <f t="shared" si="17"/>
        <v>0</v>
      </c>
      <c r="I136" s="257">
        <f>단가대비표!V237</f>
        <v>0</v>
      </c>
      <c r="J136" s="258">
        <f t="shared" si="18"/>
        <v>0</v>
      </c>
      <c r="K136" s="257">
        <f t="shared" si="19"/>
        <v>0</v>
      </c>
      <c r="L136" s="258">
        <f t="shared" si="19"/>
        <v>0</v>
      </c>
      <c r="M136" s="248" t="s">
        <v>1244</v>
      </c>
      <c r="N136" s="1" t="s">
        <v>78</v>
      </c>
      <c r="O136" s="1" t="s">
        <v>1245</v>
      </c>
      <c r="P136" s="1" t="s">
        <v>64</v>
      </c>
      <c r="Q136" s="1" t="s">
        <v>64</v>
      </c>
      <c r="R136" s="1" t="s">
        <v>63</v>
      </c>
      <c r="X136">
        <v>3</v>
      </c>
      <c r="AV136" s="1" t="s">
        <v>52</v>
      </c>
      <c r="AW136" s="1" t="s">
        <v>1246</v>
      </c>
      <c r="AX136" s="1" t="s">
        <v>52</v>
      </c>
      <c r="AY136" s="1" t="s">
        <v>52</v>
      </c>
      <c r="AZ136" s="1" t="s">
        <v>52</v>
      </c>
    </row>
    <row r="137" spans="1:52" ht="30" customHeight="1">
      <c r="A137" s="248" t="s">
        <v>1247</v>
      </c>
      <c r="B137" s="248" t="s">
        <v>1248</v>
      </c>
      <c r="C137" s="248" t="s">
        <v>555</v>
      </c>
      <c r="D137" s="249">
        <v>1</v>
      </c>
      <c r="E137" s="257">
        <v>0</v>
      </c>
      <c r="F137" s="258">
        <f t="shared" si="16"/>
        <v>0</v>
      </c>
      <c r="G137" s="257">
        <f>TRUNC(SUMIF(X130:X137, RIGHTB(O137, 1), H130:H137)*U137, 2)</f>
        <v>0</v>
      </c>
      <c r="H137" s="258">
        <f t="shared" si="17"/>
        <v>0</v>
      </c>
      <c r="I137" s="257">
        <v>0</v>
      </c>
      <c r="J137" s="258">
        <f t="shared" si="18"/>
        <v>0</v>
      </c>
      <c r="K137" s="257">
        <f t="shared" si="19"/>
        <v>0</v>
      </c>
      <c r="L137" s="258">
        <f t="shared" si="19"/>
        <v>0</v>
      </c>
      <c r="M137" s="248" t="s">
        <v>52</v>
      </c>
      <c r="N137" s="1" t="s">
        <v>78</v>
      </c>
      <c r="O137" s="1" t="s">
        <v>1249</v>
      </c>
      <c r="P137" s="1" t="s">
        <v>64</v>
      </c>
      <c r="Q137" s="1" t="s">
        <v>64</v>
      </c>
      <c r="R137" s="1" t="s">
        <v>64</v>
      </c>
      <c r="S137">
        <v>1</v>
      </c>
      <c r="T137">
        <v>1</v>
      </c>
      <c r="U137">
        <v>0.6</v>
      </c>
      <c r="AV137" s="1" t="s">
        <v>52</v>
      </c>
      <c r="AW137" s="1" t="s">
        <v>1250</v>
      </c>
      <c r="AX137" s="1" t="s">
        <v>52</v>
      </c>
      <c r="AY137" s="1" t="s">
        <v>52</v>
      </c>
      <c r="AZ137" s="1" t="s">
        <v>52</v>
      </c>
    </row>
    <row r="138" spans="1:52" ht="30" customHeight="1">
      <c r="A138" s="248" t="s">
        <v>993</v>
      </c>
      <c r="B138" s="248" t="s">
        <v>52</v>
      </c>
      <c r="C138" s="248" t="s">
        <v>52</v>
      </c>
      <c r="D138" s="249"/>
      <c r="E138" s="257"/>
      <c r="F138" s="258">
        <f>TRUNC(SUMIF(N130:N137, N129, F130:F137),0)</f>
        <v>0</v>
      </c>
      <c r="G138" s="257"/>
      <c r="H138" s="258">
        <f>TRUNC(SUMIF(N130:N137, N129, H130:H137),0)</f>
        <v>0</v>
      </c>
      <c r="I138" s="257"/>
      <c r="J138" s="258">
        <f>TRUNC(SUMIF(N130:N137, N129, J130:J137),0)</f>
        <v>0</v>
      </c>
      <c r="K138" s="257"/>
      <c r="L138" s="258">
        <f>F138+H138+J138</f>
        <v>0</v>
      </c>
      <c r="M138" s="248" t="s">
        <v>52</v>
      </c>
      <c r="N138" s="1" t="s">
        <v>71</v>
      </c>
      <c r="O138" s="1" t="s">
        <v>71</v>
      </c>
      <c r="P138" s="1" t="s">
        <v>52</v>
      </c>
      <c r="Q138" s="1" t="s">
        <v>52</v>
      </c>
      <c r="R138" s="1" t="s">
        <v>52</v>
      </c>
      <c r="AV138" s="1" t="s">
        <v>52</v>
      </c>
      <c r="AW138" s="1" t="s">
        <v>52</v>
      </c>
      <c r="AX138" s="1" t="s">
        <v>52</v>
      </c>
      <c r="AY138" s="1" t="s">
        <v>52</v>
      </c>
      <c r="AZ138" s="1" t="s">
        <v>52</v>
      </c>
    </row>
    <row r="139" spans="1:52" ht="30" customHeight="1">
      <c r="A139" s="249"/>
      <c r="B139" s="249"/>
      <c r="C139" s="249"/>
      <c r="D139" s="249"/>
      <c r="E139" s="257"/>
      <c r="F139" s="258"/>
      <c r="G139" s="257"/>
      <c r="H139" s="258"/>
      <c r="I139" s="257"/>
      <c r="J139" s="258"/>
      <c r="K139" s="257"/>
      <c r="L139" s="258"/>
      <c r="M139" s="249"/>
    </row>
    <row r="140" spans="1:52" ht="30" customHeight="1">
      <c r="A140" s="250" t="s">
        <v>1251</v>
      </c>
      <c r="B140" s="253"/>
      <c r="C140" s="253"/>
      <c r="D140" s="253"/>
      <c r="E140" s="254"/>
      <c r="F140" s="255"/>
      <c r="G140" s="254"/>
      <c r="H140" s="255"/>
      <c r="I140" s="254"/>
      <c r="J140" s="255"/>
      <c r="K140" s="254"/>
      <c r="L140" s="255"/>
      <c r="M140" s="256"/>
      <c r="N140" s="1" t="s">
        <v>84</v>
      </c>
    </row>
    <row r="141" spans="1:52" ht="30" customHeight="1">
      <c r="A141" s="248" t="s">
        <v>1253</v>
      </c>
      <c r="B141" s="248" t="s">
        <v>1254</v>
      </c>
      <c r="C141" s="248" t="s">
        <v>1255</v>
      </c>
      <c r="D141" s="249">
        <v>0.3009</v>
      </c>
      <c r="E141" s="257">
        <f>단가대비표!O145</f>
        <v>0</v>
      </c>
      <c r="F141" s="258">
        <f t="shared" ref="F141:F153" si="20">TRUNC(E141*D141,1)</f>
        <v>0</v>
      </c>
      <c r="G141" s="257">
        <f>단가대비표!P145</f>
        <v>0</v>
      </c>
      <c r="H141" s="258">
        <f t="shared" ref="H141:H153" si="21">TRUNC(G141*D141,1)</f>
        <v>0</v>
      </c>
      <c r="I141" s="257">
        <f>단가대비표!V145</f>
        <v>0</v>
      </c>
      <c r="J141" s="258">
        <f t="shared" ref="J141:J153" si="22">TRUNC(I141*D141,1)</f>
        <v>0</v>
      </c>
      <c r="K141" s="257">
        <f t="shared" ref="K141:K153" si="23">TRUNC(E141+G141+I141,1)</f>
        <v>0</v>
      </c>
      <c r="L141" s="258">
        <f t="shared" ref="L141:L153" si="24">TRUNC(F141+H141+J141,1)</f>
        <v>0</v>
      </c>
      <c r="M141" s="248" t="s">
        <v>1220</v>
      </c>
      <c r="N141" s="1" t="s">
        <v>52</v>
      </c>
      <c r="O141" s="1" t="s">
        <v>1256</v>
      </c>
      <c r="P141" s="1" t="s">
        <v>64</v>
      </c>
      <c r="Q141" s="1" t="s">
        <v>64</v>
      </c>
      <c r="R141" s="1" t="s">
        <v>63</v>
      </c>
      <c r="V141">
        <v>1</v>
      </c>
      <c r="AV141" s="1" t="s">
        <v>52</v>
      </c>
      <c r="AW141" s="1" t="s">
        <v>1257</v>
      </c>
      <c r="AX141" s="1" t="s">
        <v>52</v>
      </c>
      <c r="AY141" s="1" t="s">
        <v>1223</v>
      </c>
      <c r="AZ141" s="1" t="s">
        <v>52</v>
      </c>
    </row>
    <row r="142" spans="1:52" ht="30" customHeight="1">
      <c r="A142" s="248" t="s">
        <v>1258</v>
      </c>
      <c r="B142" s="248" t="s">
        <v>1259</v>
      </c>
      <c r="C142" s="248" t="s">
        <v>1255</v>
      </c>
      <c r="D142" s="249">
        <v>5.4300000000000001E-2</v>
      </c>
      <c r="E142" s="257">
        <f>단가대비표!O146</f>
        <v>0</v>
      </c>
      <c r="F142" s="258">
        <f t="shared" si="20"/>
        <v>0</v>
      </c>
      <c r="G142" s="257">
        <f>단가대비표!P146</f>
        <v>0</v>
      </c>
      <c r="H142" s="258">
        <f t="shared" si="21"/>
        <v>0</v>
      </c>
      <c r="I142" s="257">
        <f>단가대비표!V146</f>
        <v>0</v>
      </c>
      <c r="J142" s="258">
        <f t="shared" si="22"/>
        <v>0</v>
      </c>
      <c r="K142" s="257">
        <f t="shared" si="23"/>
        <v>0</v>
      </c>
      <c r="L142" s="258">
        <f t="shared" si="24"/>
        <v>0</v>
      </c>
      <c r="M142" s="248" t="s">
        <v>1220</v>
      </c>
      <c r="N142" s="1" t="s">
        <v>52</v>
      </c>
      <c r="O142" s="1" t="s">
        <v>1260</v>
      </c>
      <c r="P142" s="1" t="s">
        <v>64</v>
      </c>
      <c r="Q142" s="1" t="s">
        <v>64</v>
      </c>
      <c r="R142" s="1" t="s">
        <v>63</v>
      </c>
      <c r="V142">
        <v>1</v>
      </c>
      <c r="AV142" s="1" t="s">
        <v>52</v>
      </c>
      <c r="AW142" s="1" t="s">
        <v>1261</v>
      </c>
      <c r="AX142" s="1" t="s">
        <v>52</v>
      </c>
      <c r="AY142" s="1" t="s">
        <v>1223</v>
      </c>
      <c r="AZ142" s="1" t="s">
        <v>52</v>
      </c>
    </row>
    <row r="143" spans="1:52" ht="30" customHeight="1">
      <c r="A143" s="248" t="s">
        <v>1262</v>
      </c>
      <c r="B143" s="248" t="s">
        <v>1263</v>
      </c>
      <c r="C143" s="248" t="s">
        <v>1255</v>
      </c>
      <c r="D143" s="249">
        <v>0.3009</v>
      </c>
      <c r="E143" s="257">
        <f>단가대비표!O147</f>
        <v>0</v>
      </c>
      <c r="F143" s="258">
        <f t="shared" si="20"/>
        <v>0</v>
      </c>
      <c r="G143" s="257">
        <f>단가대비표!P147</f>
        <v>0</v>
      </c>
      <c r="H143" s="258">
        <f t="shared" si="21"/>
        <v>0</v>
      </c>
      <c r="I143" s="257">
        <f>단가대비표!V147</f>
        <v>0</v>
      </c>
      <c r="J143" s="258">
        <f t="shared" si="22"/>
        <v>0</v>
      </c>
      <c r="K143" s="257">
        <f t="shared" si="23"/>
        <v>0</v>
      </c>
      <c r="L143" s="258">
        <f t="shared" si="24"/>
        <v>0</v>
      </c>
      <c r="M143" s="248" t="s">
        <v>1220</v>
      </c>
      <c r="N143" s="1" t="s">
        <v>52</v>
      </c>
      <c r="O143" s="1" t="s">
        <v>1264</v>
      </c>
      <c r="P143" s="1" t="s">
        <v>64</v>
      </c>
      <c r="Q143" s="1" t="s">
        <v>64</v>
      </c>
      <c r="R143" s="1" t="s">
        <v>63</v>
      </c>
      <c r="V143">
        <v>1</v>
      </c>
      <c r="AV143" s="1" t="s">
        <v>52</v>
      </c>
      <c r="AW143" s="1" t="s">
        <v>1265</v>
      </c>
      <c r="AX143" s="1" t="s">
        <v>52</v>
      </c>
      <c r="AY143" s="1" t="s">
        <v>1223</v>
      </c>
      <c r="AZ143" s="1" t="s">
        <v>52</v>
      </c>
    </row>
    <row r="144" spans="1:52" ht="30" customHeight="1">
      <c r="A144" s="248" t="s">
        <v>1262</v>
      </c>
      <c r="B144" s="248" t="s">
        <v>1266</v>
      </c>
      <c r="C144" s="248" t="s">
        <v>1255</v>
      </c>
      <c r="D144" s="249">
        <v>0.5847</v>
      </c>
      <c r="E144" s="257">
        <f>단가대비표!O148</f>
        <v>0</v>
      </c>
      <c r="F144" s="258">
        <f t="shared" si="20"/>
        <v>0</v>
      </c>
      <c r="G144" s="257">
        <f>단가대비표!P148</f>
        <v>0</v>
      </c>
      <c r="H144" s="258">
        <f t="shared" si="21"/>
        <v>0</v>
      </c>
      <c r="I144" s="257">
        <f>단가대비표!V148</f>
        <v>0</v>
      </c>
      <c r="J144" s="258">
        <f t="shared" si="22"/>
        <v>0</v>
      </c>
      <c r="K144" s="257">
        <f t="shared" si="23"/>
        <v>0</v>
      </c>
      <c r="L144" s="258">
        <f t="shared" si="24"/>
        <v>0</v>
      </c>
      <c r="M144" s="248" t="s">
        <v>1220</v>
      </c>
      <c r="N144" s="1" t="s">
        <v>52</v>
      </c>
      <c r="O144" s="1" t="s">
        <v>1267</v>
      </c>
      <c r="P144" s="1" t="s">
        <v>64</v>
      </c>
      <c r="Q144" s="1" t="s">
        <v>64</v>
      </c>
      <c r="R144" s="1" t="s">
        <v>63</v>
      </c>
      <c r="V144">
        <v>1</v>
      </c>
      <c r="AV144" s="1" t="s">
        <v>52</v>
      </c>
      <c r="AW144" s="1" t="s">
        <v>1268</v>
      </c>
      <c r="AX144" s="1" t="s">
        <v>52</v>
      </c>
      <c r="AY144" s="1" t="s">
        <v>1223</v>
      </c>
      <c r="AZ144" s="1" t="s">
        <v>52</v>
      </c>
    </row>
    <row r="145" spans="1:52" ht="30" customHeight="1">
      <c r="A145" s="248" t="s">
        <v>1269</v>
      </c>
      <c r="B145" s="248" t="s">
        <v>1263</v>
      </c>
      <c r="C145" s="248" t="s">
        <v>1255</v>
      </c>
      <c r="D145" s="249">
        <v>3.09E-2</v>
      </c>
      <c r="E145" s="257">
        <f>단가대비표!O149</f>
        <v>0</v>
      </c>
      <c r="F145" s="258">
        <f t="shared" si="20"/>
        <v>0</v>
      </c>
      <c r="G145" s="257">
        <f>단가대비표!P149</f>
        <v>0</v>
      </c>
      <c r="H145" s="258">
        <f t="shared" si="21"/>
        <v>0</v>
      </c>
      <c r="I145" s="257">
        <f>단가대비표!V149</f>
        <v>0</v>
      </c>
      <c r="J145" s="258">
        <f t="shared" si="22"/>
        <v>0</v>
      </c>
      <c r="K145" s="257">
        <f t="shared" si="23"/>
        <v>0</v>
      </c>
      <c r="L145" s="258">
        <f t="shared" si="24"/>
        <v>0</v>
      </c>
      <c r="M145" s="248" t="s">
        <v>1220</v>
      </c>
      <c r="N145" s="1" t="s">
        <v>52</v>
      </c>
      <c r="O145" s="1" t="s">
        <v>1270</v>
      </c>
      <c r="P145" s="1" t="s">
        <v>64</v>
      </c>
      <c r="Q145" s="1" t="s">
        <v>64</v>
      </c>
      <c r="R145" s="1" t="s">
        <v>63</v>
      </c>
      <c r="V145">
        <v>1</v>
      </c>
      <c r="AV145" s="1" t="s">
        <v>52</v>
      </c>
      <c r="AW145" s="1" t="s">
        <v>1271</v>
      </c>
      <c r="AX145" s="1" t="s">
        <v>52</v>
      </c>
      <c r="AY145" s="1" t="s">
        <v>1223</v>
      </c>
      <c r="AZ145" s="1" t="s">
        <v>52</v>
      </c>
    </row>
    <row r="146" spans="1:52" ht="30" customHeight="1">
      <c r="A146" s="248" t="s">
        <v>1269</v>
      </c>
      <c r="B146" s="248" t="s">
        <v>1272</v>
      </c>
      <c r="C146" s="248" t="s">
        <v>1255</v>
      </c>
      <c r="D146" s="249">
        <v>0.78939999999999999</v>
      </c>
      <c r="E146" s="257">
        <f>단가대비표!O150</f>
        <v>0</v>
      </c>
      <c r="F146" s="258">
        <f t="shared" si="20"/>
        <v>0</v>
      </c>
      <c r="G146" s="257">
        <f>단가대비표!P150</f>
        <v>0</v>
      </c>
      <c r="H146" s="258">
        <f t="shared" si="21"/>
        <v>0</v>
      </c>
      <c r="I146" s="257">
        <f>단가대비표!V150</f>
        <v>0</v>
      </c>
      <c r="J146" s="258">
        <f t="shared" si="22"/>
        <v>0</v>
      </c>
      <c r="K146" s="257">
        <f t="shared" si="23"/>
        <v>0</v>
      </c>
      <c r="L146" s="258">
        <f t="shared" si="24"/>
        <v>0</v>
      </c>
      <c r="M146" s="248" t="s">
        <v>1220</v>
      </c>
      <c r="N146" s="1" t="s">
        <v>52</v>
      </c>
      <c r="O146" s="1" t="s">
        <v>1273</v>
      </c>
      <c r="P146" s="1" t="s">
        <v>64</v>
      </c>
      <c r="Q146" s="1" t="s">
        <v>64</v>
      </c>
      <c r="R146" s="1" t="s">
        <v>63</v>
      </c>
      <c r="V146">
        <v>1</v>
      </c>
      <c r="AV146" s="1" t="s">
        <v>52</v>
      </c>
      <c r="AW146" s="1" t="s">
        <v>1274</v>
      </c>
      <c r="AX146" s="1" t="s">
        <v>52</v>
      </c>
      <c r="AY146" s="1" t="s">
        <v>1223</v>
      </c>
      <c r="AZ146" s="1" t="s">
        <v>52</v>
      </c>
    </row>
    <row r="147" spans="1:52" ht="30" customHeight="1">
      <c r="A147" s="248" t="s">
        <v>1275</v>
      </c>
      <c r="B147" s="248" t="s">
        <v>1276</v>
      </c>
      <c r="C147" s="248" t="s">
        <v>555</v>
      </c>
      <c r="D147" s="249">
        <v>1</v>
      </c>
      <c r="E147" s="257">
        <f>TRUNC(SUMIF(V141:V153, RIGHTB(O147, 1), F141:F153)*U147, 2)</f>
        <v>0</v>
      </c>
      <c r="F147" s="258">
        <f t="shared" si="20"/>
        <v>0</v>
      </c>
      <c r="G147" s="257">
        <v>0</v>
      </c>
      <c r="H147" s="258">
        <f t="shared" si="21"/>
        <v>0</v>
      </c>
      <c r="I147" s="257">
        <v>0</v>
      </c>
      <c r="J147" s="258">
        <f t="shared" si="22"/>
        <v>0</v>
      </c>
      <c r="K147" s="257">
        <f t="shared" si="23"/>
        <v>0</v>
      </c>
      <c r="L147" s="258">
        <f t="shared" si="24"/>
        <v>0</v>
      </c>
      <c r="M147" s="248" t="s">
        <v>52</v>
      </c>
      <c r="N147" s="1" t="s">
        <v>84</v>
      </c>
      <c r="O147" s="1" t="s">
        <v>772</v>
      </c>
      <c r="P147" s="1" t="s">
        <v>64</v>
      </c>
      <c r="Q147" s="1" t="s">
        <v>64</v>
      </c>
      <c r="R147" s="1" t="s">
        <v>64</v>
      </c>
      <c r="S147">
        <v>0</v>
      </c>
      <c r="T147">
        <v>0</v>
      </c>
      <c r="U147">
        <v>0.06</v>
      </c>
      <c r="AV147" s="1" t="s">
        <v>52</v>
      </c>
      <c r="AW147" s="1" t="s">
        <v>1277</v>
      </c>
      <c r="AX147" s="1" t="s">
        <v>52</v>
      </c>
      <c r="AY147" s="1" t="s">
        <v>52</v>
      </c>
      <c r="AZ147" s="1" t="s">
        <v>52</v>
      </c>
    </row>
    <row r="148" spans="1:52" ht="30" customHeight="1">
      <c r="A148" s="248" t="s">
        <v>1278</v>
      </c>
      <c r="B148" s="248" t="s">
        <v>1279</v>
      </c>
      <c r="C148" s="248" t="s">
        <v>223</v>
      </c>
      <c r="D148" s="249">
        <v>6.0100000000000001E-2</v>
      </c>
      <c r="E148" s="257">
        <f>단가대비표!O151</f>
        <v>0</v>
      </c>
      <c r="F148" s="258">
        <f t="shared" si="20"/>
        <v>0</v>
      </c>
      <c r="G148" s="257">
        <f>단가대비표!P151</f>
        <v>0</v>
      </c>
      <c r="H148" s="258">
        <f t="shared" si="21"/>
        <v>0</v>
      </c>
      <c r="I148" s="257">
        <f>단가대비표!V151</f>
        <v>0</v>
      </c>
      <c r="J148" s="258">
        <f t="shared" si="22"/>
        <v>0</v>
      </c>
      <c r="K148" s="257">
        <f t="shared" si="23"/>
        <v>0</v>
      </c>
      <c r="L148" s="258">
        <f t="shared" si="24"/>
        <v>0</v>
      </c>
      <c r="M148" s="248" t="s">
        <v>1220</v>
      </c>
      <c r="N148" s="1" t="s">
        <v>52</v>
      </c>
      <c r="O148" s="1" t="s">
        <v>1280</v>
      </c>
      <c r="P148" s="1" t="s">
        <v>64</v>
      </c>
      <c r="Q148" s="1" t="s">
        <v>64</v>
      </c>
      <c r="R148" s="1" t="s">
        <v>63</v>
      </c>
      <c r="W148">
        <v>2</v>
      </c>
      <c r="AV148" s="1" t="s">
        <v>52</v>
      </c>
      <c r="AW148" s="1" t="s">
        <v>1281</v>
      </c>
      <c r="AX148" s="1" t="s">
        <v>52</v>
      </c>
      <c r="AY148" s="1" t="s">
        <v>1223</v>
      </c>
      <c r="AZ148" s="1" t="s">
        <v>52</v>
      </c>
    </row>
    <row r="149" spans="1:52" ht="30" customHeight="1">
      <c r="A149" s="248" t="s">
        <v>1282</v>
      </c>
      <c r="B149" s="248" t="s">
        <v>1283</v>
      </c>
      <c r="C149" s="248" t="s">
        <v>252</v>
      </c>
      <c r="D149" s="249">
        <v>0.52629999999999999</v>
      </c>
      <c r="E149" s="257">
        <f>단가대비표!O153</f>
        <v>0</v>
      </c>
      <c r="F149" s="258">
        <f t="shared" si="20"/>
        <v>0</v>
      </c>
      <c r="G149" s="257">
        <f>단가대비표!P153</f>
        <v>0</v>
      </c>
      <c r="H149" s="258">
        <f t="shared" si="21"/>
        <v>0</v>
      </c>
      <c r="I149" s="257">
        <f>단가대비표!V153</f>
        <v>0</v>
      </c>
      <c r="J149" s="258">
        <f t="shared" si="22"/>
        <v>0</v>
      </c>
      <c r="K149" s="257">
        <f t="shared" si="23"/>
        <v>0</v>
      </c>
      <c r="L149" s="258">
        <f t="shared" si="24"/>
        <v>0</v>
      </c>
      <c r="M149" s="248" t="s">
        <v>1220</v>
      </c>
      <c r="N149" s="1" t="s">
        <v>52</v>
      </c>
      <c r="O149" s="1" t="s">
        <v>1284</v>
      </c>
      <c r="P149" s="1" t="s">
        <v>64</v>
      </c>
      <c r="Q149" s="1" t="s">
        <v>64</v>
      </c>
      <c r="R149" s="1" t="s">
        <v>63</v>
      </c>
      <c r="W149">
        <v>2</v>
      </c>
      <c r="AV149" s="1" t="s">
        <v>52</v>
      </c>
      <c r="AW149" s="1" t="s">
        <v>1285</v>
      </c>
      <c r="AX149" s="1" t="s">
        <v>52</v>
      </c>
      <c r="AY149" s="1" t="s">
        <v>1223</v>
      </c>
      <c r="AZ149" s="1" t="s">
        <v>52</v>
      </c>
    </row>
    <row r="150" spans="1:52" ht="30" customHeight="1">
      <c r="A150" s="248" t="s">
        <v>1286</v>
      </c>
      <c r="B150" s="248" t="s">
        <v>1287</v>
      </c>
      <c r="C150" s="248" t="s">
        <v>555</v>
      </c>
      <c r="D150" s="249">
        <v>1</v>
      </c>
      <c r="E150" s="257">
        <f>TRUNC(SUMIF(W141:W153, RIGHTB(O150, 1), F141:F153)*U150, 2)</f>
        <v>0</v>
      </c>
      <c r="F150" s="258">
        <f t="shared" si="20"/>
        <v>0</v>
      </c>
      <c r="G150" s="257">
        <v>0</v>
      </c>
      <c r="H150" s="258">
        <f t="shared" si="21"/>
        <v>0</v>
      </c>
      <c r="I150" s="257">
        <v>0</v>
      </c>
      <c r="J150" s="258">
        <f t="shared" si="22"/>
        <v>0</v>
      </c>
      <c r="K150" s="257">
        <f t="shared" si="23"/>
        <v>0</v>
      </c>
      <c r="L150" s="258">
        <f t="shared" si="24"/>
        <v>0</v>
      </c>
      <c r="M150" s="248" t="s">
        <v>52</v>
      </c>
      <c r="N150" s="1" t="s">
        <v>84</v>
      </c>
      <c r="O150" s="1" t="s">
        <v>1237</v>
      </c>
      <c r="P150" s="1" t="s">
        <v>64</v>
      </c>
      <c r="Q150" s="1" t="s">
        <v>64</v>
      </c>
      <c r="R150" s="1" t="s">
        <v>64</v>
      </c>
      <c r="S150">
        <v>0</v>
      </c>
      <c r="T150">
        <v>0</v>
      </c>
      <c r="U150">
        <v>0.09</v>
      </c>
      <c r="AV150" s="1" t="s">
        <v>52</v>
      </c>
      <c r="AW150" s="1" t="s">
        <v>1288</v>
      </c>
      <c r="AX150" s="1" t="s">
        <v>52</v>
      </c>
      <c r="AY150" s="1" t="s">
        <v>52</v>
      </c>
      <c r="AZ150" s="1" t="s">
        <v>52</v>
      </c>
    </row>
    <row r="151" spans="1:52" ht="30" customHeight="1">
      <c r="A151" s="248" t="s">
        <v>1289</v>
      </c>
      <c r="B151" s="248" t="s">
        <v>1290</v>
      </c>
      <c r="C151" s="248" t="s">
        <v>223</v>
      </c>
      <c r="D151" s="249">
        <v>3.8600000000000002E-2</v>
      </c>
      <c r="E151" s="257">
        <f>단가대비표!O152</f>
        <v>0</v>
      </c>
      <c r="F151" s="258">
        <f t="shared" si="20"/>
        <v>0</v>
      </c>
      <c r="G151" s="257">
        <f>단가대비표!P152</f>
        <v>0</v>
      </c>
      <c r="H151" s="258">
        <f t="shared" si="21"/>
        <v>0</v>
      </c>
      <c r="I151" s="257">
        <f>단가대비표!V152</f>
        <v>0</v>
      </c>
      <c r="J151" s="258">
        <f t="shared" si="22"/>
        <v>0</v>
      </c>
      <c r="K151" s="257">
        <f t="shared" si="23"/>
        <v>0</v>
      </c>
      <c r="L151" s="258">
        <f t="shared" si="24"/>
        <v>0</v>
      </c>
      <c r="M151" s="248" t="s">
        <v>1220</v>
      </c>
      <c r="N151" s="1" t="s">
        <v>52</v>
      </c>
      <c r="O151" s="1" t="s">
        <v>1291</v>
      </c>
      <c r="P151" s="1" t="s">
        <v>64</v>
      </c>
      <c r="Q151" s="1" t="s">
        <v>64</v>
      </c>
      <c r="R151" s="1" t="s">
        <v>63</v>
      </c>
      <c r="X151">
        <v>3</v>
      </c>
      <c r="AV151" s="1" t="s">
        <v>52</v>
      </c>
      <c r="AW151" s="1" t="s">
        <v>1292</v>
      </c>
      <c r="AX151" s="1" t="s">
        <v>52</v>
      </c>
      <c r="AY151" s="1" t="s">
        <v>1223</v>
      </c>
      <c r="AZ151" s="1" t="s">
        <v>52</v>
      </c>
    </row>
    <row r="152" spans="1:52" ht="30" customHeight="1">
      <c r="A152" s="248" t="s">
        <v>1293</v>
      </c>
      <c r="B152" s="248" t="s">
        <v>1294</v>
      </c>
      <c r="C152" s="248" t="s">
        <v>555</v>
      </c>
      <c r="D152" s="249">
        <v>1</v>
      </c>
      <c r="E152" s="257">
        <f>TRUNC(SUMIF(X141:X153, RIGHTB(O152, 1), F141:F153)*U152, 2)</f>
        <v>0</v>
      </c>
      <c r="F152" s="258">
        <f t="shared" si="20"/>
        <v>0</v>
      </c>
      <c r="G152" s="257">
        <v>0</v>
      </c>
      <c r="H152" s="258">
        <f t="shared" si="21"/>
        <v>0</v>
      </c>
      <c r="I152" s="257">
        <v>0</v>
      </c>
      <c r="J152" s="258">
        <f t="shared" si="22"/>
        <v>0</v>
      </c>
      <c r="K152" s="257">
        <f t="shared" si="23"/>
        <v>0</v>
      </c>
      <c r="L152" s="258">
        <f t="shared" si="24"/>
        <v>0</v>
      </c>
      <c r="M152" s="248" t="s">
        <v>52</v>
      </c>
      <c r="N152" s="1" t="s">
        <v>84</v>
      </c>
      <c r="O152" s="1" t="s">
        <v>1249</v>
      </c>
      <c r="P152" s="1" t="s">
        <v>64</v>
      </c>
      <c r="Q152" s="1" t="s">
        <v>64</v>
      </c>
      <c r="R152" s="1" t="s">
        <v>64</v>
      </c>
      <c r="S152">
        <v>0</v>
      </c>
      <c r="T152">
        <v>0</v>
      </c>
      <c r="U152">
        <v>1</v>
      </c>
      <c r="AV152" s="1" t="s">
        <v>52</v>
      </c>
      <c r="AW152" s="1" t="s">
        <v>1295</v>
      </c>
      <c r="AX152" s="1" t="s">
        <v>52</v>
      </c>
      <c r="AY152" s="1" t="s">
        <v>52</v>
      </c>
      <c r="AZ152" s="1" t="s">
        <v>52</v>
      </c>
    </row>
    <row r="153" spans="1:52" ht="30" customHeight="1">
      <c r="A153" s="248" t="s">
        <v>1296</v>
      </c>
      <c r="B153" s="248" t="s">
        <v>1297</v>
      </c>
      <c r="C153" s="248" t="s">
        <v>82</v>
      </c>
      <c r="D153" s="249">
        <v>1</v>
      </c>
      <c r="E153" s="257">
        <f>일위대가목록!E27</f>
        <v>0</v>
      </c>
      <c r="F153" s="258">
        <f t="shared" si="20"/>
        <v>0</v>
      </c>
      <c r="G153" s="257">
        <f>일위대가목록!F27</f>
        <v>0</v>
      </c>
      <c r="H153" s="258">
        <f t="shared" si="21"/>
        <v>0</v>
      </c>
      <c r="I153" s="257">
        <f>일위대가목록!G27</f>
        <v>0</v>
      </c>
      <c r="J153" s="258">
        <f t="shared" si="22"/>
        <v>0</v>
      </c>
      <c r="K153" s="257">
        <f t="shared" si="23"/>
        <v>0</v>
      </c>
      <c r="L153" s="258">
        <f t="shared" si="24"/>
        <v>0</v>
      </c>
      <c r="M153" s="248" t="s">
        <v>1298</v>
      </c>
      <c r="N153" s="1" t="s">
        <v>84</v>
      </c>
      <c r="O153" s="1" t="s">
        <v>1299</v>
      </c>
      <c r="P153" s="1" t="s">
        <v>63</v>
      </c>
      <c r="Q153" s="1" t="s">
        <v>64</v>
      </c>
      <c r="R153" s="1" t="s">
        <v>64</v>
      </c>
      <c r="AV153" s="1" t="s">
        <v>52</v>
      </c>
      <c r="AW153" s="1" t="s">
        <v>1300</v>
      </c>
      <c r="AX153" s="1" t="s">
        <v>52</v>
      </c>
      <c r="AY153" s="1" t="s">
        <v>52</v>
      </c>
      <c r="AZ153" s="1" t="s">
        <v>52</v>
      </c>
    </row>
    <row r="154" spans="1:52" ht="30" customHeight="1">
      <c r="A154" s="248" t="s">
        <v>993</v>
      </c>
      <c r="B154" s="248" t="s">
        <v>52</v>
      </c>
      <c r="C154" s="248" t="s">
        <v>52</v>
      </c>
      <c r="D154" s="249"/>
      <c r="E154" s="257"/>
      <c r="F154" s="258">
        <f>TRUNC(SUMIF(N141:N153, N140, F141:F153),0)</f>
        <v>0</v>
      </c>
      <c r="G154" s="257"/>
      <c r="H154" s="258">
        <f>TRUNC(SUMIF(N141:N153, N140, H141:H153),0)</f>
        <v>0</v>
      </c>
      <c r="I154" s="257"/>
      <c r="J154" s="258">
        <f>TRUNC(SUMIF(N141:N153, N140, J141:J153),0)</f>
        <v>0</v>
      </c>
      <c r="K154" s="257"/>
      <c r="L154" s="258">
        <f>F154+H154+J154</f>
        <v>0</v>
      </c>
      <c r="M154" s="248" t="s">
        <v>52</v>
      </c>
      <c r="N154" s="1" t="s">
        <v>71</v>
      </c>
      <c r="O154" s="1" t="s">
        <v>71</v>
      </c>
      <c r="P154" s="1" t="s">
        <v>52</v>
      </c>
      <c r="Q154" s="1" t="s">
        <v>52</v>
      </c>
      <c r="R154" s="1" t="s">
        <v>52</v>
      </c>
      <c r="AV154" s="1" t="s">
        <v>52</v>
      </c>
      <c r="AW154" s="1" t="s">
        <v>52</v>
      </c>
      <c r="AX154" s="1" t="s">
        <v>52</v>
      </c>
      <c r="AY154" s="1" t="s">
        <v>52</v>
      </c>
      <c r="AZ154" s="1" t="s">
        <v>52</v>
      </c>
    </row>
    <row r="155" spans="1:52" ht="30" customHeight="1">
      <c r="A155" s="249"/>
      <c r="B155" s="249"/>
      <c r="C155" s="249"/>
      <c r="D155" s="249"/>
      <c r="E155" s="257"/>
      <c r="F155" s="258"/>
      <c r="G155" s="257"/>
      <c r="H155" s="258"/>
      <c r="I155" s="257"/>
      <c r="J155" s="258"/>
      <c r="K155" s="257"/>
      <c r="L155" s="258"/>
      <c r="M155" s="249"/>
    </row>
    <row r="156" spans="1:52" ht="30" customHeight="1">
      <c r="A156" s="250" t="s">
        <v>1301</v>
      </c>
      <c r="B156" s="253"/>
      <c r="C156" s="253"/>
      <c r="D156" s="253"/>
      <c r="E156" s="254"/>
      <c r="F156" s="255"/>
      <c r="G156" s="254"/>
      <c r="H156" s="255"/>
      <c r="I156" s="254"/>
      <c r="J156" s="255"/>
      <c r="K156" s="254"/>
      <c r="L156" s="255"/>
      <c r="M156" s="256"/>
      <c r="N156" s="1" t="s">
        <v>1302</v>
      </c>
    </row>
    <row r="157" spans="1:52" ht="30" customHeight="1">
      <c r="A157" s="248" t="s">
        <v>1306</v>
      </c>
      <c r="B157" s="248" t="s">
        <v>989</v>
      </c>
      <c r="C157" s="248" t="s">
        <v>401</v>
      </c>
      <c r="D157" s="249">
        <v>0.25</v>
      </c>
      <c r="E157" s="257">
        <f>단가대비표!O239</f>
        <v>0</v>
      </c>
      <c r="F157" s="258">
        <f>TRUNC(E157*D157,1)</f>
        <v>0</v>
      </c>
      <c r="G157" s="257">
        <f>단가대비표!P239</f>
        <v>0</v>
      </c>
      <c r="H157" s="258">
        <f>TRUNC(G157*D157,1)</f>
        <v>0</v>
      </c>
      <c r="I157" s="257">
        <f>단가대비표!V239</f>
        <v>0</v>
      </c>
      <c r="J157" s="258">
        <f>TRUNC(I157*D157,1)</f>
        <v>0</v>
      </c>
      <c r="K157" s="257">
        <f>TRUNC(E157+G157+I157,1)</f>
        <v>0</v>
      </c>
      <c r="L157" s="258">
        <f>TRUNC(F157+H157+J157,1)</f>
        <v>0</v>
      </c>
      <c r="M157" s="248" t="s">
        <v>1307</v>
      </c>
      <c r="N157" s="1" t="s">
        <v>1302</v>
      </c>
      <c r="O157" s="1" t="s">
        <v>1308</v>
      </c>
      <c r="P157" s="1" t="s">
        <v>64</v>
      </c>
      <c r="Q157" s="1" t="s">
        <v>64</v>
      </c>
      <c r="R157" s="1" t="s">
        <v>63</v>
      </c>
      <c r="AV157" s="1" t="s">
        <v>52</v>
      </c>
      <c r="AW157" s="1" t="s">
        <v>1309</v>
      </c>
      <c r="AX157" s="1" t="s">
        <v>52</v>
      </c>
      <c r="AY157" s="1" t="s">
        <v>52</v>
      </c>
      <c r="AZ157" s="1" t="s">
        <v>52</v>
      </c>
    </row>
    <row r="158" spans="1:52" ht="30" customHeight="1">
      <c r="A158" s="248" t="s">
        <v>1243</v>
      </c>
      <c r="B158" s="248" t="s">
        <v>989</v>
      </c>
      <c r="C158" s="248" t="s">
        <v>401</v>
      </c>
      <c r="D158" s="249">
        <v>0.14000000000000001</v>
      </c>
      <c r="E158" s="257">
        <f>단가대비표!O237</f>
        <v>0</v>
      </c>
      <c r="F158" s="258">
        <f>TRUNC(E158*D158,1)</f>
        <v>0</v>
      </c>
      <c r="G158" s="257">
        <f>단가대비표!P237</f>
        <v>0</v>
      </c>
      <c r="H158" s="258">
        <f>TRUNC(G158*D158,1)</f>
        <v>0</v>
      </c>
      <c r="I158" s="257">
        <f>단가대비표!V237</f>
        <v>0</v>
      </c>
      <c r="J158" s="258">
        <f>TRUNC(I158*D158,1)</f>
        <v>0</v>
      </c>
      <c r="K158" s="257">
        <f>TRUNC(E158+G158+I158,1)</f>
        <v>0</v>
      </c>
      <c r="L158" s="258">
        <f>TRUNC(F158+H158+J158,1)</f>
        <v>0</v>
      </c>
      <c r="M158" s="248" t="s">
        <v>1244</v>
      </c>
      <c r="N158" s="1" t="s">
        <v>1302</v>
      </c>
      <c r="O158" s="1" t="s">
        <v>1245</v>
      </c>
      <c r="P158" s="1" t="s">
        <v>64</v>
      </c>
      <c r="Q158" s="1" t="s">
        <v>64</v>
      </c>
      <c r="R158" s="1" t="s">
        <v>63</v>
      </c>
      <c r="AV158" s="1" t="s">
        <v>52</v>
      </c>
      <c r="AW158" s="1" t="s">
        <v>1310</v>
      </c>
      <c r="AX158" s="1" t="s">
        <v>52</v>
      </c>
      <c r="AY158" s="1" t="s">
        <v>52</v>
      </c>
      <c r="AZ158" s="1" t="s">
        <v>52</v>
      </c>
    </row>
    <row r="159" spans="1:52" ht="30" customHeight="1">
      <c r="A159" s="248" t="s">
        <v>993</v>
      </c>
      <c r="B159" s="248" t="s">
        <v>52</v>
      </c>
      <c r="C159" s="248" t="s">
        <v>52</v>
      </c>
      <c r="D159" s="249"/>
      <c r="E159" s="257"/>
      <c r="F159" s="258">
        <f>TRUNC(SUMIF(N157:N158, N156, F157:F158),0)</f>
        <v>0</v>
      </c>
      <c r="G159" s="257"/>
      <c r="H159" s="258">
        <f>TRUNC(SUMIF(N157:N158, N156, H157:H158),0)</f>
        <v>0</v>
      </c>
      <c r="I159" s="257"/>
      <c r="J159" s="258">
        <f>TRUNC(SUMIF(N157:N158, N156, J157:J158),0)</f>
        <v>0</v>
      </c>
      <c r="K159" s="257"/>
      <c r="L159" s="258">
        <f>F159+H159+J159</f>
        <v>0</v>
      </c>
      <c r="M159" s="248" t="s">
        <v>52</v>
      </c>
      <c r="N159" s="1" t="s">
        <v>71</v>
      </c>
      <c r="O159" s="1" t="s">
        <v>71</v>
      </c>
      <c r="P159" s="1" t="s">
        <v>52</v>
      </c>
      <c r="Q159" s="1" t="s">
        <v>52</v>
      </c>
      <c r="R159" s="1" t="s">
        <v>52</v>
      </c>
      <c r="AV159" s="1" t="s">
        <v>52</v>
      </c>
      <c r="AW159" s="1" t="s">
        <v>52</v>
      </c>
      <c r="AX159" s="1" t="s">
        <v>52</v>
      </c>
      <c r="AY159" s="1" t="s">
        <v>52</v>
      </c>
      <c r="AZ159" s="1" t="s">
        <v>52</v>
      </c>
    </row>
    <row r="160" spans="1:52" ht="30" customHeight="1">
      <c r="A160" s="249"/>
      <c r="B160" s="249"/>
      <c r="C160" s="249"/>
      <c r="D160" s="249"/>
      <c r="E160" s="257"/>
      <c r="F160" s="258"/>
      <c r="G160" s="257"/>
      <c r="H160" s="258"/>
      <c r="I160" s="257"/>
      <c r="J160" s="258"/>
      <c r="K160" s="257"/>
      <c r="L160" s="258"/>
      <c r="M160" s="249"/>
    </row>
    <row r="161" spans="1:52" ht="30" customHeight="1">
      <c r="A161" s="250" t="s">
        <v>1311</v>
      </c>
      <c r="B161" s="253"/>
      <c r="C161" s="253"/>
      <c r="D161" s="253"/>
      <c r="E161" s="254"/>
      <c r="F161" s="255"/>
      <c r="G161" s="254"/>
      <c r="H161" s="255"/>
      <c r="I161" s="254"/>
      <c r="J161" s="255"/>
      <c r="K161" s="254"/>
      <c r="L161" s="255"/>
      <c r="M161" s="256"/>
      <c r="N161" s="1" t="s">
        <v>90</v>
      </c>
    </row>
    <row r="162" spans="1:52" ht="30" customHeight="1">
      <c r="A162" s="248" t="s">
        <v>1313</v>
      </c>
      <c r="B162" s="248" t="s">
        <v>1314</v>
      </c>
      <c r="C162" s="248" t="s">
        <v>223</v>
      </c>
      <c r="D162" s="249">
        <v>0.12</v>
      </c>
      <c r="E162" s="257">
        <f>단가대비표!O136</f>
        <v>0</v>
      </c>
      <c r="F162" s="258">
        <f t="shared" ref="F162:F171" si="25">TRUNC(E162*D162,1)</f>
        <v>0</v>
      </c>
      <c r="G162" s="257">
        <f>단가대비표!P136</f>
        <v>0</v>
      </c>
      <c r="H162" s="258">
        <f t="shared" ref="H162:H171" si="26">TRUNC(G162*D162,1)</f>
        <v>0</v>
      </c>
      <c r="I162" s="257">
        <f>단가대비표!V136</f>
        <v>0</v>
      </c>
      <c r="J162" s="258">
        <f t="shared" ref="J162:J171" si="27">TRUNC(I162*D162,1)</f>
        <v>0</v>
      </c>
      <c r="K162" s="257">
        <f t="shared" ref="K162:K171" si="28">TRUNC(E162+G162+I162,1)</f>
        <v>0</v>
      </c>
      <c r="L162" s="258">
        <f t="shared" ref="L162:L171" si="29">TRUNC(F162+H162+J162,1)</f>
        <v>0</v>
      </c>
      <c r="M162" s="248" t="s">
        <v>1315</v>
      </c>
      <c r="N162" s="1" t="s">
        <v>90</v>
      </c>
      <c r="O162" s="1" t="s">
        <v>1316</v>
      </c>
      <c r="P162" s="1" t="s">
        <v>64</v>
      </c>
      <c r="Q162" s="1" t="s">
        <v>64</v>
      </c>
      <c r="R162" s="1" t="s">
        <v>63</v>
      </c>
      <c r="AV162" s="1" t="s">
        <v>52</v>
      </c>
      <c r="AW162" s="1" t="s">
        <v>1317</v>
      </c>
      <c r="AX162" s="1" t="s">
        <v>52</v>
      </c>
      <c r="AY162" s="1" t="s">
        <v>52</v>
      </c>
      <c r="AZ162" s="1" t="s">
        <v>52</v>
      </c>
    </row>
    <row r="163" spans="1:52" ht="30" customHeight="1">
      <c r="A163" s="248" t="s">
        <v>1313</v>
      </c>
      <c r="B163" s="248" t="s">
        <v>1318</v>
      </c>
      <c r="C163" s="248" t="s">
        <v>223</v>
      </c>
      <c r="D163" s="249">
        <v>0.12</v>
      </c>
      <c r="E163" s="257">
        <f>단가대비표!O137</f>
        <v>0</v>
      </c>
      <c r="F163" s="258">
        <f t="shared" si="25"/>
        <v>0</v>
      </c>
      <c r="G163" s="257">
        <f>단가대비표!P137</f>
        <v>0</v>
      </c>
      <c r="H163" s="258">
        <f t="shared" si="26"/>
        <v>0</v>
      </c>
      <c r="I163" s="257">
        <f>단가대비표!V137</f>
        <v>0</v>
      </c>
      <c r="J163" s="258">
        <f t="shared" si="27"/>
        <v>0</v>
      </c>
      <c r="K163" s="257">
        <f t="shared" si="28"/>
        <v>0</v>
      </c>
      <c r="L163" s="258">
        <f t="shared" si="29"/>
        <v>0</v>
      </c>
      <c r="M163" s="248" t="s">
        <v>1319</v>
      </c>
      <c r="N163" s="1" t="s">
        <v>90</v>
      </c>
      <c r="O163" s="1" t="s">
        <v>1320</v>
      </c>
      <c r="P163" s="1" t="s">
        <v>64</v>
      </c>
      <c r="Q163" s="1" t="s">
        <v>64</v>
      </c>
      <c r="R163" s="1" t="s">
        <v>63</v>
      </c>
      <c r="AV163" s="1" t="s">
        <v>52</v>
      </c>
      <c r="AW163" s="1" t="s">
        <v>1321</v>
      </c>
      <c r="AX163" s="1" t="s">
        <v>52</v>
      </c>
      <c r="AY163" s="1" t="s">
        <v>52</v>
      </c>
      <c r="AZ163" s="1" t="s">
        <v>52</v>
      </c>
    </row>
    <row r="164" spans="1:52" ht="30" customHeight="1">
      <c r="A164" s="248" t="s">
        <v>1313</v>
      </c>
      <c r="B164" s="248" t="s">
        <v>1322</v>
      </c>
      <c r="C164" s="248" t="s">
        <v>223</v>
      </c>
      <c r="D164" s="249">
        <v>0.24</v>
      </c>
      <c r="E164" s="257">
        <f>단가대비표!O138</f>
        <v>0</v>
      </c>
      <c r="F164" s="258">
        <f t="shared" si="25"/>
        <v>0</v>
      </c>
      <c r="G164" s="257">
        <f>단가대비표!P138</f>
        <v>0</v>
      </c>
      <c r="H164" s="258">
        <f t="shared" si="26"/>
        <v>0</v>
      </c>
      <c r="I164" s="257">
        <f>단가대비표!V138</f>
        <v>0</v>
      </c>
      <c r="J164" s="258">
        <f t="shared" si="27"/>
        <v>0</v>
      </c>
      <c r="K164" s="257">
        <f t="shared" si="28"/>
        <v>0</v>
      </c>
      <c r="L164" s="258">
        <f t="shared" si="29"/>
        <v>0</v>
      </c>
      <c r="M164" s="248" t="s">
        <v>1323</v>
      </c>
      <c r="N164" s="1" t="s">
        <v>90</v>
      </c>
      <c r="O164" s="1" t="s">
        <v>1324</v>
      </c>
      <c r="P164" s="1" t="s">
        <v>64</v>
      </c>
      <c r="Q164" s="1" t="s">
        <v>64</v>
      </c>
      <c r="R164" s="1" t="s">
        <v>63</v>
      </c>
      <c r="AV164" s="1" t="s">
        <v>52</v>
      </c>
      <c r="AW164" s="1" t="s">
        <v>1325</v>
      </c>
      <c r="AX164" s="1" t="s">
        <v>52</v>
      </c>
      <c r="AY164" s="1" t="s">
        <v>52</v>
      </c>
      <c r="AZ164" s="1" t="s">
        <v>52</v>
      </c>
    </row>
    <row r="165" spans="1:52" ht="30" customHeight="1">
      <c r="A165" s="248" t="s">
        <v>1313</v>
      </c>
      <c r="B165" s="248" t="s">
        <v>1326</v>
      </c>
      <c r="C165" s="248" t="s">
        <v>223</v>
      </c>
      <c r="D165" s="249">
        <v>0.24</v>
      </c>
      <c r="E165" s="257">
        <f>단가대비표!O141</f>
        <v>0</v>
      </c>
      <c r="F165" s="258">
        <f t="shared" si="25"/>
        <v>0</v>
      </c>
      <c r="G165" s="257">
        <f>단가대비표!P141</f>
        <v>0</v>
      </c>
      <c r="H165" s="258">
        <f t="shared" si="26"/>
        <v>0</v>
      </c>
      <c r="I165" s="257">
        <f>단가대비표!V141</f>
        <v>0</v>
      </c>
      <c r="J165" s="258">
        <f t="shared" si="27"/>
        <v>0</v>
      </c>
      <c r="K165" s="257">
        <f t="shared" si="28"/>
        <v>0</v>
      </c>
      <c r="L165" s="258">
        <f t="shared" si="29"/>
        <v>0</v>
      </c>
      <c r="M165" s="248" t="s">
        <v>1327</v>
      </c>
      <c r="N165" s="1" t="s">
        <v>90</v>
      </c>
      <c r="O165" s="1" t="s">
        <v>1328</v>
      </c>
      <c r="P165" s="1" t="s">
        <v>64</v>
      </c>
      <c r="Q165" s="1" t="s">
        <v>64</v>
      </c>
      <c r="R165" s="1" t="s">
        <v>63</v>
      </c>
      <c r="AV165" s="1" t="s">
        <v>52</v>
      </c>
      <c r="AW165" s="1" t="s">
        <v>1329</v>
      </c>
      <c r="AX165" s="1" t="s">
        <v>52</v>
      </c>
      <c r="AY165" s="1" t="s">
        <v>52</v>
      </c>
      <c r="AZ165" s="1" t="s">
        <v>52</v>
      </c>
    </row>
    <row r="166" spans="1:52" ht="30" customHeight="1">
      <c r="A166" s="248" t="s">
        <v>1313</v>
      </c>
      <c r="B166" s="248" t="s">
        <v>1330</v>
      </c>
      <c r="C166" s="248" t="s">
        <v>223</v>
      </c>
      <c r="D166" s="249">
        <v>0.12</v>
      </c>
      <c r="E166" s="257">
        <f>단가대비표!O139</f>
        <v>0</v>
      </c>
      <c r="F166" s="258">
        <f t="shared" si="25"/>
        <v>0</v>
      </c>
      <c r="G166" s="257">
        <f>단가대비표!P139</f>
        <v>0</v>
      </c>
      <c r="H166" s="258">
        <f t="shared" si="26"/>
        <v>0</v>
      </c>
      <c r="I166" s="257">
        <f>단가대비표!V139</f>
        <v>0</v>
      </c>
      <c r="J166" s="258">
        <f t="shared" si="27"/>
        <v>0</v>
      </c>
      <c r="K166" s="257">
        <f t="shared" si="28"/>
        <v>0</v>
      </c>
      <c r="L166" s="258">
        <f t="shared" si="29"/>
        <v>0</v>
      </c>
      <c r="M166" s="248" t="s">
        <v>1331</v>
      </c>
      <c r="N166" s="1" t="s">
        <v>90</v>
      </c>
      <c r="O166" s="1" t="s">
        <v>1332</v>
      </c>
      <c r="P166" s="1" t="s">
        <v>64</v>
      </c>
      <c r="Q166" s="1" t="s">
        <v>64</v>
      </c>
      <c r="R166" s="1" t="s">
        <v>63</v>
      </c>
      <c r="AV166" s="1" t="s">
        <v>52</v>
      </c>
      <c r="AW166" s="1" t="s">
        <v>1333</v>
      </c>
      <c r="AX166" s="1" t="s">
        <v>52</v>
      </c>
      <c r="AY166" s="1" t="s">
        <v>52</v>
      </c>
      <c r="AZ166" s="1" t="s">
        <v>52</v>
      </c>
    </row>
    <row r="167" spans="1:52" ht="30" customHeight="1">
      <c r="A167" s="248" t="s">
        <v>1313</v>
      </c>
      <c r="B167" s="248" t="s">
        <v>1334</v>
      </c>
      <c r="C167" s="248" t="s">
        <v>223</v>
      </c>
      <c r="D167" s="249">
        <v>0.24</v>
      </c>
      <c r="E167" s="257">
        <f>단가대비표!O140</f>
        <v>0</v>
      </c>
      <c r="F167" s="258">
        <f t="shared" si="25"/>
        <v>0</v>
      </c>
      <c r="G167" s="257">
        <f>단가대비표!P140</f>
        <v>0</v>
      </c>
      <c r="H167" s="258">
        <f t="shared" si="26"/>
        <v>0</v>
      </c>
      <c r="I167" s="257">
        <f>단가대비표!V140</f>
        <v>0</v>
      </c>
      <c r="J167" s="258">
        <f t="shared" si="27"/>
        <v>0</v>
      </c>
      <c r="K167" s="257">
        <f t="shared" si="28"/>
        <v>0</v>
      </c>
      <c r="L167" s="258">
        <f t="shared" si="29"/>
        <v>0</v>
      </c>
      <c r="M167" s="248" t="s">
        <v>1335</v>
      </c>
      <c r="N167" s="1" t="s">
        <v>90</v>
      </c>
      <c r="O167" s="1" t="s">
        <v>1336</v>
      </c>
      <c r="P167" s="1" t="s">
        <v>64</v>
      </c>
      <c r="Q167" s="1" t="s">
        <v>64</v>
      </c>
      <c r="R167" s="1" t="s">
        <v>63</v>
      </c>
      <c r="AV167" s="1" t="s">
        <v>52</v>
      </c>
      <c r="AW167" s="1" t="s">
        <v>1337</v>
      </c>
      <c r="AX167" s="1" t="s">
        <v>52</v>
      </c>
      <c r="AY167" s="1" t="s">
        <v>52</v>
      </c>
      <c r="AZ167" s="1" t="s">
        <v>52</v>
      </c>
    </row>
    <row r="168" spans="1:52" ht="30" customHeight="1">
      <c r="A168" s="248" t="s">
        <v>1313</v>
      </c>
      <c r="B168" s="248" t="s">
        <v>1338</v>
      </c>
      <c r="C168" s="248" t="s">
        <v>223</v>
      </c>
      <c r="D168" s="249">
        <v>0.36</v>
      </c>
      <c r="E168" s="257">
        <f>단가대비표!O142</f>
        <v>0</v>
      </c>
      <c r="F168" s="258">
        <f t="shared" si="25"/>
        <v>0</v>
      </c>
      <c r="G168" s="257">
        <f>단가대비표!P142</f>
        <v>0</v>
      </c>
      <c r="H168" s="258">
        <f t="shared" si="26"/>
        <v>0</v>
      </c>
      <c r="I168" s="257">
        <f>단가대비표!V142</f>
        <v>0</v>
      </c>
      <c r="J168" s="258">
        <f t="shared" si="27"/>
        <v>0</v>
      </c>
      <c r="K168" s="257">
        <f t="shared" si="28"/>
        <v>0</v>
      </c>
      <c r="L168" s="258">
        <f t="shared" si="29"/>
        <v>0</v>
      </c>
      <c r="M168" s="248" t="s">
        <v>1339</v>
      </c>
      <c r="N168" s="1" t="s">
        <v>90</v>
      </c>
      <c r="O168" s="1" t="s">
        <v>1340</v>
      </c>
      <c r="P168" s="1" t="s">
        <v>64</v>
      </c>
      <c r="Q168" s="1" t="s">
        <v>64</v>
      </c>
      <c r="R168" s="1" t="s">
        <v>63</v>
      </c>
      <c r="AV168" s="1" t="s">
        <v>52</v>
      </c>
      <c r="AW168" s="1" t="s">
        <v>1341</v>
      </c>
      <c r="AX168" s="1" t="s">
        <v>52</v>
      </c>
      <c r="AY168" s="1" t="s">
        <v>52</v>
      </c>
      <c r="AZ168" s="1" t="s">
        <v>52</v>
      </c>
    </row>
    <row r="169" spans="1:52" ht="30" customHeight="1">
      <c r="A169" s="248" t="s">
        <v>1313</v>
      </c>
      <c r="B169" s="248" t="s">
        <v>1342</v>
      </c>
      <c r="C169" s="248" t="s">
        <v>223</v>
      </c>
      <c r="D169" s="249">
        <v>0.36</v>
      </c>
      <c r="E169" s="257">
        <f>단가대비표!O143</f>
        <v>0</v>
      </c>
      <c r="F169" s="258">
        <f t="shared" si="25"/>
        <v>0</v>
      </c>
      <c r="G169" s="257">
        <f>단가대비표!P143</f>
        <v>0</v>
      </c>
      <c r="H169" s="258">
        <f t="shared" si="26"/>
        <v>0</v>
      </c>
      <c r="I169" s="257">
        <f>단가대비표!V143</f>
        <v>0</v>
      </c>
      <c r="J169" s="258">
        <f t="shared" si="27"/>
        <v>0</v>
      </c>
      <c r="K169" s="257">
        <f t="shared" si="28"/>
        <v>0</v>
      </c>
      <c r="L169" s="258">
        <f t="shared" si="29"/>
        <v>0</v>
      </c>
      <c r="M169" s="248" t="s">
        <v>1343</v>
      </c>
      <c r="N169" s="1" t="s">
        <v>90</v>
      </c>
      <c r="O169" s="1" t="s">
        <v>1344</v>
      </c>
      <c r="P169" s="1" t="s">
        <v>64</v>
      </c>
      <c r="Q169" s="1" t="s">
        <v>64</v>
      </c>
      <c r="R169" s="1" t="s">
        <v>63</v>
      </c>
      <c r="AV169" s="1" t="s">
        <v>52</v>
      </c>
      <c r="AW169" s="1" t="s">
        <v>1345</v>
      </c>
      <c r="AX169" s="1" t="s">
        <v>52</v>
      </c>
      <c r="AY169" s="1" t="s">
        <v>52</v>
      </c>
      <c r="AZ169" s="1" t="s">
        <v>52</v>
      </c>
    </row>
    <row r="170" spans="1:52" ht="30" customHeight="1">
      <c r="A170" s="248" t="s">
        <v>1313</v>
      </c>
      <c r="B170" s="248" t="s">
        <v>1346</v>
      </c>
      <c r="C170" s="248" t="s">
        <v>386</v>
      </c>
      <c r="D170" s="249">
        <v>0.63</v>
      </c>
      <c r="E170" s="257">
        <f>단가대비표!O144</f>
        <v>0</v>
      </c>
      <c r="F170" s="258">
        <f t="shared" si="25"/>
        <v>0</v>
      </c>
      <c r="G170" s="257">
        <f>단가대비표!P144</f>
        <v>0</v>
      </c>
      <c r="H170" s="258">
        <f t="shared" si="26"/>
        <v>0</v>
      </c>
      <c r="I170" s="257">
        <f>단가대비표!V144</f>
        <v>0</v>
      </c>
      <c r="J170" s="258">
        <f t="shared" si="27"/>
        <v>0</v>
      </c>
      <c r="K170" s="257">
        <f t="shared" si="28"/>
        <v>0</v>
      </c>
      <c r="L170" s="258">
        <f t="shared" si="29"/>
        <v>0</v>
      </c>
      <c r="M170" s="248" t="s">
        <v>1347</v>
      </c>
      <c r="N170" s="1" t="s">
        <v>90</v>
      </c>
      <c r="O170" s="1" t="s">
        <v>1348</v>
      </c>
      <c r="P170" s="1" t="s">
        <v>64</v>
      </c>
      <c r="Q170" s="1" t="s">
        <v>64</v>
      </c>
      <c r="R170" s="1" t="s">
        <v>63</v>
      </c>
      <c r="AV170" s="1" t="s">
        <v>52</v>
      </c>
      <c r="AW170" s="1" t="s">
        <v>1349</v>
      </c>
      <c r="AX170" s="1" t="s">
        <v>52</v>
      </c>
      <c r="AY170" s="1" t="s">
        <v>52</v>
      </c>
      <c r="AZ170" s="1" t="s">
        <v>52</v>
      </c>
    </row>
    <row r="171" spans="1:52" ht="30" customHeight="1">
      <c r="A171" s="248" t="s">
        <v>86</v>
      </c>
      <c r="B171" s="248" t="s">
        <v>1303</v>
      </c>
      <c r="C171" s="248" t="s">
        <v>88</v>
      </c>
      <c r="D171" s="249">
        <v>1</v>
      </c>
      <c r="E171" s="257">
        <f>일위대가목록!E25</f>
        <v>0</v>
      </c>
      <c r="F171" s="258">
        <f t="shared" si="25"/>
        <v>0</v>
      </c>
      <c r="G171" s="257">
        <f>일위대가목록!F25</f>
        <v>0</v>
      </c>
      <c r="H171" s="258">
        <f t="shared" si="26"/>
        <v>0</v>
      </c>
      <c r="I171" s="257">
        <f>일위대가목록!G25</f>
        <v>0</v>
      </c>
      <c r="J171" s="258">
        <f t="shared" si="27"/>
        <v>0</v>
      </c>
      <c r="K171" s="257">
        <f t="shared" si="28"/>
        <v>0</v>
      </c>
      <c r="L171" s="258">
        <f t="shared" si="29"/>
        <v>0</v>
      </c>
      <c r="M171" s="248" t="s">
        <v>1304</v>
      </c>
      <c r="N171" s="1" t="s">
        <v>90</v>
      </c>
      <c r="O171" s="1" t="s">
        <v>1302</v>
      </c>
      <c r="P171" s="1" t="s">
        <v>63</v>
      </c>
      <c r="Q171" s="1" t="s">
        <v>64</v>
      </c>
      <c r="R171" s="1" t="s">
        <v>64</v>
      </c>
      <c r="AV171" s="1" t="s">
        <v>52</v>
      </c>
      <c r="AW171" s="1" t="s">
        <v>1350</v>
      </c>
      <c r="AX171" s="1" t="s">
        <v>52</v>
      </c>
      <c r="AY171" s="1" t="s">
        <v>52</v>
      </c>
      <c r="AZ171" s="1" t="s">
        <v>52</v>
      </c>
    </row>
    <row r="172" spans="1:52" ht="30" customHeight="1">
      <c r="A172" s="248" t="s">
        <v>993</v>
      </c>
      <c r="B172" s="248" t="s">
        <v>52</v>
      </c>
      <c r="C172" s="248" t="s">
        <v>52</v>
      </c>
      <c r="D172" s="249"/>
      <c r="E172" s="257"/>
      <c r="F172" s="258">
        <f>TRUNC(SUMIF(N162:N171, N161, F162:F171),0)</f>
        <v>0</v>
      </c>
      <c r="G172" s="257"/>
      <c r="H172" s="258">
        <f>TRUNC(SUMIF(N162:N171, N161, H162:H171),0)</f>
        <v>0</v>
      </c>
      <c r="I172" s="257"/>
      <c r="J172" s="258">
        <f>TRUNC(SUMIF(N162:N171, N161, J162:J171),0)</f>
        <v>0</v>
      </c>
      <c r="K172" s="257"/>
      <c r="L172" s="258">
        <f>F172+H172+J172</f>
        <v>0</v>
      </c>
      <c r="M172" s="248" t="s">
        <v>52</v>
      </c>
      <c r="N172" s="1" t="s">
        <v>71</v>
      </c>
      <c r="O172" s="1" t="s">
        <v>71</v>
      </c>
      <c r="P172" s="1" t="s">
        <v>52</v>
      </c>
      <c r="Q172" s="1" t="s">
        <v>52</v>
      </c>
      <c r="R172" s="1" t="s">
        <v>52</v>
      </c>
      <c r="AV172" s="1" t="s">
        <v>52</v>
      </c>
      <c r="AW172" s="1" t="s">
        <v>52</v>
      </c>
      <c r="AX172" s="1" t="s">
        <v>52</v>
      </c>
      <c r="AY172" s="1" t="s">
        <v>52</v>
      </c>
      <c r="AZ172" s="1" t="s">
        <v>52</v>
      </c>
    </row>
    <row r="173" spans="1:52" ht="30" customHeight="1">
      <c r="A173" s="249"/>
      <c r="B173" s="249"/>
      <c r="C173" s="249"/>
      <c r="D173" s="249"/>
      <c r="E173" s="257"/>
      <c r="F173" s="258"/>
      <c r="G173" s="257"/>
      <c r="H173" s="258"/>
      <c r="I173" s="257"/>
      <c r="J173" s="258"/>
      <c r="K173" s="257"/>
      <c r="L173" s="258"/>
      <c r="M173" s="249"/>
    </row>
    <row r="174" spans="1:52" ht="30" customHeight="1">
      <c r="A174" s="250" t="s">
        <v>1351</v>
      </c>
      <c r="B174" s="253"/>
      <c r="C174" s="253"/>
      <c r="D174" s="253"/>
      <c r="E174" s="254"/>
      <c r="F174" s="255"/>
      <c r="G174" s="254"/>
      <c r="H174" s="255"/>
      <c r="I174" s="254"/>
      <c r="J174" s="255"/>
      <c r="K174" s="254"/>
      <c r="L174" s="255"/>
      <c r="M174" s="256"/>
      <c r="N174" s="1" t="s">
        <v>1299</v>
      </c>
    </row>
    <row r="175" spans="1:52" ht="30" customHeight="1">
      <c r="A175" s="248" t="s">
        <v>1306</v>
      </c>
      <c r="B175" s="248" t="s">
        <v>989</v>
      </c>
      <c r="C175" s="248" t="s">
        <v>401</v>
      </c>
      <c r="D175" s="249">
        <v>0.04</v>
      </c>
      <c r="E175" s="257">
        <f>단가대비표!O239</f>
        <v>0</v>
      </c>
      <c r="F175" s="258">
        <f>TRUNC(E175*D175,1)</f>
        <v>0</v>
      </c>
      <c r="G175" s="257">
        <f>단가대비표!P239</f>
        <v>0</v>
      </c>
      <c r="H175" s="258">
        <f>TRUNC(G175*D175,1)</f>
        <v>0</v>
      </c>
      <c r="I175" s="257">
        <f>단가대비표!V239</f>
        <v>0</v>
      </c>
      <c r="J175" s="258">
        <f>TRUNC(I175*D175,1)</f>
        <v>0</v>
      </c>
      <c r="K175" s="257">
        <f>TRUNC(E175+G175+I175,1)</f>
        <v>0</v>
      </c>
      <c r="L175" s="258">
        <f>TRUNC(F175+H175+J175,1)</f>
        <v>0</v>
      </c>
      <c r="M175" s="248" t="s">
        <v>1307</v>
      </c>
      <c r="N175" s="1" t="s">
        <v>1299</v>
      </c>
      <c r="O175" s="1" t="s">
        <v>1308</v>
      </c>
      <c r="P175" s="1" t="s">
        <v>64</v>
      </c>
      <c r="Q175" s="1" t="s">
        <v>64</v>
      </c>
      <c r="R175" s="1" t="s">
        <v>63</v>
      </c>
      <c r="AV175" s="1" t="s">
        <v>52</v>
      </c>
      <c r="AW175" s="1" t="s">
        <v>1353</v>
      </c>
      <c r="AX175" s="1" t="s">
        <v>52</v>
      </c>
      <c r="AY175" s="1" t="s">
        <v>52</v>
      </c>
      <c r="AZ175" s="1" t="s">
        <v>52</v>
      </c>
    </row>
    <row r="176" spans="1:52" ht="30" customHeight="1">
      <c r="A176" s="248" t="s">
        <v>1243</v>
      </c>
      <c r="B176" s="248" t="s">
        <v>989</v>
      </c>
      <c r="C176" s="248" t="s">
        <v>401</v>
      </c>
      <c r="D176" s="249">
        <v>0.01</v>
      </c>
      <c r="E176" s="257">
        <f>단가대비표!O237</f>
        <v>0</v>
      </c>
      <c r="F176" s="258">
        <f>TRUNC(E176*D176,1)</f>
        <v>0</v>
      </c>
      <c r="G176" s="257">
        <f>단가대비표!P237</f>
        <v>0</v>
      </c>
      <c r="H176" s="258">
        <f>TRUNC(G176*D176,1)</f>
        <v>0</v>
      </c>
      <c r="I176" s="257">
        <f>단가대비표!V237</f>
        <v>0</v>
      </c>
      <c r="J176" s="258">
        <f>TRUNC(I176*D176,1)</f>
        <v>0</v>
      </c>
      <c r="K176" s="257">
        <f>TRUNC(E176+G176+I176,1)</f>
        <v>0</v>
      </c>
      <c r="L176" s="258">
        <f>TRUNC(F176+H176+J176,1)</f>
        <v>0</v>
      </c>
      <c r="M176" s="248" t="s">
        <v>1244</v>
      </c>
      <c r="N176" s="1" t="s">
        <v>1299</v>
      </c>
      <c r="O176" s="1" t="s">
        <v>1245</v>
      </c>
      <c r="P176" s="1" t="s">
        <v>64</v>
      </c>
      <c r="Q176" s="1" t="s">
        <v>64</v>
      </c>
      <c r="R176" s="1" t="s">
        <v>63</v>
      </c>
      <c r="AV176" s="1" t="s">
        <v>52</v>
      </c>
      <c r="AW176" s="1" t="s">
        <v>1354</v>
      </c>
      <c r="AX176" s="1" t="s">
        <v>52</v>
      </c>
      <c r="AY176" s="1" t="s">
        <v>52</v>
      </c>
      <c r="AZ176" s="1" t="s">
        <v>52</v>
      </c>
    </row>
    <row r="177" spans="1:52" ht="30" customHeight="1">
      <c r="A177" s="248" t="s">
        <v>993</v>
      </c>
      <c r="B177" s="248" t="s">
        <v>52</v>
      </c>
      <c r="C177" s="248" t="s">
        <v>52</v>
      </c>
      <c r="D177" s="249"/>
      <c r="E177" s="257"/>
      <c r="F177" s="258">
        <f>TRUNC(SUMIF(N175:N176, N174, F175:F176),0)</f>
        <v>0</v>
      </c>
      <c r="G177" s="257"/>
      <c r="H177" s="258">
        <f>TRUNC(SUMIF(N175:N176, N174, H175:H176),0)</f>
        <v>0</v>
      </c>
      <c r="I177" s="257"/>
      <c r="J177" s="258">
        <f>TRUNC(SUMIF(N175:N176, N174, J175:J176),0)</f>
        <v>0</v>
      </c>
      <c r="K177" s="257"/>
      <c r="L177" s="258">
        <f>F177+H177+J177</f>
        <v>0</v>
      </c>
      <c r="M177" s="248" t="s">
        <v>52</v>
      </c>
      <c r="N177" s="1" t="s">
        <v>71</v>
      </c>
      <c r="O177" s="1" t="s">
        <v>71</v>
      </c>
      <c r="P177" s="1" t="s">
        <v>52</v>
      </c>
      <c r="Q177" s="1" t="s">
        <v>52</v>
      </c>
      <c r="R177" s="1" t="s">
        <v>52</v>
      </c>
      <c r="AV177" s="1" t="s">
        <v>52</v>
      </c>
      <c r="AW177" s="1" t="s">
        <v>52</v>
      </c>
      <c r="AX177" s="1" t="s">
        <v>52</v>
      </c>
      <c r="AY177" s="1" t="s">
        <v>52</v>
      </c>
      <c r="AZ177" s="1" t="s">
        <v>52</v>
      </c>
    </row>
    <row r="178" spans="1:52" ht="30" customHeight="1">
      <c r="A178" s="249"/>
      <c r="B178" s="249"/>
      <c r="C178" s="249"/>
      <c r="D178" s="249"/>
      <c r="E178" s="257"/>
      <c r="F178" s="258"/>
      <c r="G178" s="257"/>
      <c r="H178" s="258"/>
      <c r="I178" s="257"/>
      <c r="J178" s="258"/>
      <c r="K178" s="257"/>
      <c r="L178" s="258"/>
      <c r="M178" s="249"/>
    </row>
    <row r="179" spans="1:52" ht="30" customHeight="1">
      <c r="A179" s="250" t="s">
        <v>1355</v>
      </c>
      <c r="B179" s="253"/>
      <c r="C179" s="253"/>
      <c r="D179" s="253"/>
      <c r="E179" s="254"/>
      <c r="F179" s="255"/>
      <c r="G179" s="254"/>
      <c r="H179" s="255"/>
      <c r="I179" s="254"/>
      <c r="J179" s="255"/>
      <c r="K179" s="254"/>
      <c r="L179" s="255"/>
      <c r="M179" s="256"/>
      <c r="N179" s="1" t="s">
        <v>62</v>
      </c>
    </row>
    <row r="180" spans="1:52" ht="30" customHeight="1">
      <c r="A180" s="248" t="s">
        <v>1357</v>
      </c>
      <c r="B180" s="248" t="s">
        <v>1358</v>
      </c>
      <c r="C180" s="248" t="s">
        <v>223</v>
      </c>
      <c r="D180" s="249">
        <v>0.18</v>
      </c>
      <c r="E180" s="257">
        <f>단가대비표!O156</f>
        <v>0</v>
      </c>
      <c r="F180" s="258">
        <f>TRUNC(E180*D180,1)</f>
        <v>0</v>
      </c>
      <c r="G180" s="257">
        <f>단가대비표!P156</f>
        <v>0</v>
      </c>
      <c r="H180" s="258">
        <f>TRUNC(G180*D180,1)</f>
        <v>0</v>
      </c>
      <c r="I180" s="257">
        <f>단가대비표!V156</f>
        <v>0</v>
      </c>
      <c r="J180" s="258">
        <f>TRUNC(I180*D180,1)</f>
        <v>0</v>
      </c>
      <c r="K180" s="257">
        <f t="shared" ref="K180:L182" si="30">TRUNC(E180+G180+I180,1)</f>
        <v>0</v>
      </c>
      <c r="L180" s="258">
        <f t="shared" si="30"/>
        <v>0</v>
      </c>
      <c r="M180" s="248" t="s">
        <v>1220</v>
      </c>
      <c r="N180" s="1" t="s">
        <v>52</v>
      </c>
      <c r="O180" s="1" t="s">
        <v>1359</v>
      </c>
      <c r="P180" s="1" t="s">
        <v>64</v>
      </c>
      <c r="Q180" s="1" t="s">
        <v>64</v>
      </c>
      <c r="R180" s="1" t="s">
        <v>63</v>
      </c>
      <c r="V180">
        <v>1</v>
      </c>
      <c r="AV180" s="1" t="s">
        <v>52</v>
      </c>
      <c r="AW180" s="1" t="s">
        <v>1360</v>
      </c>
      <c r="AX180" s="1" t="s">
        <v>52</v>
      </c>
      <c r="AY180" s="1" t="s">
        <v>1223</v>
      </c>
      <c r="AZ180" s="1" t="s">
        <v>52</v>
      </c>
    </row>
    <row r="181" spans="1:52" ht="30" customHeight="1">
      <c r="A181" s="248" t="s">
        <v>1361</v>
      </c>
      <c r="B181" s="248" t="s">
        <v>1362</v>
      </c>
      <c r="C181" s="248" t="s">
        <v>60</v>
      </c>
      <c r="D181" s="249">
        <v>1</v>
      </c>
      <c r="E181" s="257">
        <f>일위대가목록!E29</f>
        <v>0</v>
      </c>
      <c r="F181" s="258">
        <f>TRUNC(E181*D181,1)</f>
        <v>0</v>
      </c>
      <c r="G181" s="257">
        <f>일위대가목록!F29</f>
        <v>0</v>
      </c>
      <c r="H181" s="258">
        <f>TRUNC(G181*D181,1)</f>
        <v>0</v>
      </c>
      <c r="I181" s="257">
        <f>일위대가목록!G29</f>
        <v>0</v>
      </c>
      <c r="J181" s="258">
        <f>TRUNC(I181*D181,1)</f>
        <v>0</v>
      </c>
      <c r="K181" s="257">
        <f t="shared" si="30"/>
        <v>0</v>
      </c>
      <c r="L181" s="258">
        <f t="shared" si="30"/>
        <v>0</v>
      </c>
      <c r="M181" s="248" t="s">
        <v>1220</v>
      </c>
      <c r="N181" s="1" t="s">
        <v>52</v>
      </c>
      <c r="O181" s="1" t="s">
        <v>1363</v>
      </c>
      <c r="P181" s="1" t="s">
        <v>63</v>
      </c>
      <c r="Q181" s="1" t="s">
        <v>64</v>
      </c>
      <c r="R181" s="1" t="s">
        <v>64</v>
      </c>
      <c r="V181">
        <v>1</v>
      </c>
      <c r="AV181" s="1" t="s">
        <v>52</v>
      </c>
      <c r="AW181" s="1" t="s">
        <v>1364</v>
      </c>
      <c r="AX181" s="1" t="s">
        <v>52</v>
      </c>
      <c r="AY181" s="1" t="s">
        <v>1223</v>
      </c>
      <c r="AZ181" s="1" t="s">
        <v>52</v>
      </c>
    </row>
    <row r="182" spans="1:52" ht="30" customHeight="1">
      <c r="A182" s="248" t="s">
        <v>1365</v>
      </c>
      <c r="B182" s="248" t="s">
        <v>1366</v>
      </c>
      <c r="C182" s="248" t="s">
        <v>555</v>
      </c>
      <c r="D182" s="249">
        <v>1</v>
      </c>
      <c r="E182" s="257">
        <v>0</v>
      </c>
      <c r="F182" s="258">
        <f>TRUNC(E182*D182,1)</f>
        <v>0</v>
      </c>
      <c r="G182" s="257">
        <v>0</v>
      </c>
      <c r="H182" s="258">
        <f>TRUNC(G182*D182,1)</f>
        <v>0</v>
      </c>
      <c r="I182" s="257">
        <f>TRUNC(SUMIF(V180:V182, RIGHTB(O182, 1), L180:L182)*U182, 2)</f>
        <v>0</v>
      </c>
      <c r="J182" s="258">
        <f>TRUNC(I182*D182,1)</f>
        <v>0</v>
      </c>
      <c r="K182" s="257">
        <f t="shared" si="30"/>
        <v>0</v>
      </c>
      <c r="L182" s="258">
        <f t="shared" si="30"/>
        <v>0</v>
      </c>
      <c r="M182" s="248" t="s">
        <v>52</v>
      </c>
      <c r="N182" s="1" t="s">
        <v>62</v>
      </c>
      <c r="O182" s="1" t="s">
        <v>772</v>
      </c>
      <c r="P182" s="1" t="s">
        <v>64</v>
      </c>
      <c r="Q182" s="1" t="s">
        <v>64</v>
      </c>
      <c r="R182" s="1" t="s">
        <v>64</v>
      </c>
      <c r="S182">
        <v>3</v>
      </c>
      <c r="T182">
        <v>2</v>
      </c>
      <c r="U182">
        <v>1</v>
      </c>
      <c r="AV182" s="1" t="s">
        <v>52</v>
      </c>
      <c r="AW182" s="1" t="s">
        <v>1367</v>
      </c>
      <c r="AX182" s="1" t="s">
        <v>52</v>
      </c>
      <c r="AY182" s="1" t="s">
        <v>52</v>
      </c>
      <c r="AZ182" s="1" t="s">
        <v>52</v>
      </c>
    </row>
    <row r="183" spans="1:52" ht="30" customHeight="1">
      <c r="A183" s="248" t="s">
        <v>993</v>
      </c>
      <c r="B183" s="248" t="s">
        <v>52</v>
      </c>
      <c r="C183" s="248" t="s">
        <v>52</v>
      </c>
      <c r="D183" s="249"/>
      <c r="E183" s="257"/>
      <c r="F183" s="258">
        <f>TRUNC(SUMIF(N180:N182, N179, F180:F182),0)</f>
        <v>0</v>
      </c>
      <c r="G183" s="257"/>
      <c r="H183" s="258">
        <f>TRUNC(SUMIF(N180:N182, N179, H180:H182),0)</f>
        <v>0</v>
      </c>
      <c r="I183" s="257"/>
      <c r="J183" s="258">
        <f>TRUNC(SUMIF(N180:N182, N179, J180:J182),0)</f>
        <v>0</v>
      </c>
      <c r="K183" s="257"/>
      <c r="L183" s="258">
        <f>F183+H183+J183</f>
        <v>0</v>
      </c>
      <c r="M183" s="248" t="s">
        <v>52</v>
      </c>
      <c r="N183" s="1" t="s">
        <v>71</v>
      </c>
      <c r="O183" s="1" t="s">
        <v>71</v>
      </c>
      <c r="P183" s="1" t="s">
        <v>52</v>
      </c>
      <c r="Q183" s="1" t="s">
        <v>52</v>
      </c>
      <c r="R183" s="1" t="s">
        <v>52</v>
      </c>
      <c r="AV183" s="1" t="s">
        <v>52</v>
      </c>
      <c r="AW183" s="1" t="s">
        <v>52</v>
      </c>
      <c r="AX183" s="1" t="s">
        <v>52</v>
      </c>
      <c r="AY183" s="1" t="s">
        <v>52</v>
      </c>
      <c r="AZ183" s="1" t="s">
        <v>52</v>
      </c>
    </row>
    <row r="184" spans="1:52" ht="30" customHeight="1">
      <c r="A184" s="249"/>
      <c r="B184" s="249"/>
      <c r="C184" s="249"/>
      <c r="D184" s="249"/>
      <c r="E184" s="257"/>
      <c r="F184" s="258"/>
      <c r="G184" s="257"/>
      <c r="H184" s="258"/>
      <c r="I184" s="257"/>
      <c r="J184" s="258"/>
      <c r="K184" s="257"/>
      <c r="L184" s="258"/>
      <c r="M184" s="249"/>
    </row>
    <row r="185" spans="1:52" ht="30" customHeight="1">
      <c r="A185" s="250" t="s">
        <v>1368</v>
      </c>
      <c r="B185" s="253"/>
      <c r="C185" s="253"/>
      <c r="D185" s="253"/>
      <c r="E185" s="254"/>
      <c r="F185" s="255"/>
      <c r="G185" s="254"/>
      <c r="H185" s="255"/>
      <c r="I185" s="254"/>
      <c r="J185" s="255"/>
      <c r="K185" s="254"/>
      <c r="L185" s="255"/>
      <c r="M185" s="256"/>
      <c r="N185" s="1" t="s">
        <v>1363</v>
      </c>
    </row>
    <row r="186" spans="1:52" ht="30" customHeight="1">
      <c r="A186" s="248" t="s">
        <v>1306</v>
      </c>
      <c r="B186" s="248" t="s">
        <v>989</v>
      </c>
      <c r="C186" s="248" t="s">
        <v>401</v>
      </c>
      <c r="D186" s="249">
        <v>0.78</v>
      </c>
      <c r="E186" s="257">
        <f>단가대비표!O239</f>
        <v>0</v>
      </c>
      <c r="F186" s="258">
        <f>TRUNC(E186*D186,1)</f>
        <v>0</v>
      </c>
      <c r="G186" s="257">
        <f>단가대비표!P239</f>
        <v>0</v>
      </c>
      <c r="H186" s="258">
        <f>TRUNC(G186*D186,1)</f>
        <v>0</v>
      </c>
      <c r="I186" s="257">
        <f>단가대비표!V239</f>
        <v>0</v>
      </c>
      <c r="J186" s="258">
        <f>TRUNC(I186*D186,1)</f>
        <v>0</v>
      </c>
      <c r="K186" s="257">
        <f t="shared" ref="K186:L189" si="31">TRUNC(E186+G186+I186,1)</f>
        <v>0</v>
      </c>
      <c r="L186" s="258">
        <f t="shared" si="31"/>
        <v>0</v>
      </c>
      <c r="M186" s="248" t="s">
        <v>1220</v>
      </c>
      <c r="N186" s="1" t="s">
        <v>52</v>
      </c>
      <c r="O186" s="1" t="s">
        <v>1308</v>
      </c>
      <c r="P186" s="1" t="s">
        <v>64</v>
      </c>
      <c r="Q186" s="1" t="s">
        <v>64</v>
      </c>
      <c r="R186" s="1" t="s">
        <v>63</v>
      </c>
      <c r="V186">
        <v>1</v>
      </c>
      <c r="AV186" s="1" t="s">
        <v>52</v>
      </c>
      <c r="AW186" s="1" t="s">
        <v>1371</v>
      </c>
      <c r="AX186" s="1" t="s">
        <v>52</v>
      </c>
      <c r="AY186" s="1" t="s">
        <v>1223</v>
      </c>
      <c r="AZ186" s="1" t="s">
        <v>52</v>
      </c>
    </row>
    <row r="187" spans="1:52" ht="30" customHeight="1">
      <c r="A187" s="248" t="s">
        <v>1372</v>
      </c>
      <c r="B187" s="248" t="s">
        <v>989</v>
      </c>
      <c r="C187" s="248" t="s">
        <v>401</v>
      </c>
      <c r="D187" s="249">
        <v>0.38</v>
      </c>
      <c r="E187" s="257">
        <f>단가대비표!O238</f>
        <v>0</v>
      </c>
      <c r="F187" s="258">
        <f>TRUNC(E187*D187,1)</f>
        <v>0</v>
      </c>
      <c r="G187" s="257">
        <f>단가대비표!P238</f>
        <v>0</v>
      </c>
      <c r="H187" s="258">
        <f>TRUNC(G187*D187,1)</f>
        <v>0</v>
      </c>
      <c r="I187" s="257">
        <f>단가대비표!V238</f>
        <v>0</v>
      </c>
      <c r="J187" s="258">
        <f>TRUNC(I187*D187,1)</f>
        <v>0</v>
      </c>
      <c r="K187" s="257">
        <f t="shared" si="31"/>
        <v>0</v>
      </c>
      <c r="L187" s="258">
        <f t="shared" si="31"/>
        <v>0</v>
      </c>
      <c r="M187" s="248" t="s">
        <v>1220</v>
      </c>
      <c r="N187" s="1" t="s">
        <v>52</v>
      </c>
      <c r="O187" s="1" t="s">
        <v>1373</v>
      </c>
      <c r="P187" s="1" t="s">
        <v>64</v>
      </c>
      <c r="Q187" s="1" t="s">
        <v>64</v>
      </c>
      <c r="R187" s="1" t="s">
        <v>63</v>
      </c>
      <c r="V187">
        <v>1</v>
      </c>
      <c r="AV187" s="1" t="s">
        <v>52</v>
      </c>
      <c r="AW187" s="1" t="s">
        <v>1374</v>
      </c>
      <c r="AX187" s="1" t="s">
        <v>52</v>
      </c>
      <c r="AY187" s="1" t="s">
        <v>1223</v>
      </c>
      <c r="AZ187" s="1" t="s">
        <v>52</v>
      </c>
    </row>
    <row r="188" spans="1:52" ht="30" customHeight="1">
      <c r="A188" s="248" t="s">
        <v>1109</v>
      </c>
      <c r="B188" s="248" t="s">
        <v>1080</v>
      </c>
      <c r="C188" s="248" t="s">
        <v>973</v>
      </c>
      <c r="D188" s="249">
        <v>2</v>
      </c>
      <c r="E188" s="257">
        <f>일위대가목록!E14</f>
        <v>0</v>
      </c>
      <c r="F188" s="258">
        <f>TRUNC(E188*D188,1)</f>
        <v>0</v>
      </c>
      <c r="G188" s="257">
        <f>일위대가목록!F14</f>
        <v>0</v>
      </c>
      <c r="H188" s="258">
        <f>TRUNC(G188*D188,1)</f>
        <v>0</v>
      </c>
      <c r="I188" s="257">
        <f>일위대가목록!G14</f>
        <v>0</v>
      </c>
      <c r="J188" s="258">
        <f>TRUNC(I188*D188,1)</f>
        <v>0</v>
      </c>
      <c r="K188" s="257">
        <f t="shared" si="31"/>
        <v>0</v>
      </c>
      <c r="L188" s="258">
        <f t="shared" si="31"/>
        <v>0</v>
      </c>
      <c r="M188" s="248" t="s">
        <v>1220</v>
      </c>
      <c r="N188" s="1" t="s">
        <v>52</v>
      </c>
      <c r="O188" s="1" t="s">
        <v>1108</v>
      </c>
      <c r="P188" s="1" t="s">
        <v>63</v>
      </c>
      <c r="Q188" s="1" t="s">
        <v>64</v>
      </c>
      <c r="R188" s="1" t="s">
        <v>64</v>
      </c>
      <c r="V188">
        <v>1</v>
      </c>
      <c r="AV188" s="1" t="s">
        <v>52</v>
      </c>
      <c r="AW188" s="1" t="s">
        <v>1375</v>
      </c>
      <c r="AX188" s="1" t="s">
        <v>52</v>
      </c>
      <c r="AY188" s="1" t="s">
        <v>1223</v>
      </c>
      <c r="AZ188" s="1" t="s">
        <v>52</v>
      </c>
    </row>
    <row r="189" spans="1:52" ht="30" customHeight="1">
      <c r="A189" s="248" t="s">
        <v>1365</v>
      </c>
      <c r="B189" s="248" t="s">
        <v>1366</v>
      </c>
      <c r="C189" s="248" t="s">
        <v>555</v>
      </c>
      <c r="D189" s="249">
        <v>1</v>
      </c>
      <c r="E189" s="257">
        <v>0</v>
      </c>
      <c r="F189" s="258">
        <f>TRUNC(E189*D189,1)</f>
        <v>0</v>
      </c>
      <c r="G189" s="257">
        <v>0</v>
      </c>
      <c r="H189" s="258">
        <f>TRUNC(G189*D189,1)</f>
        <v>0</v>
      </c>
      <c r="I189" s="257">
        <f>TRUNC(SUMIF(V186:V189, RIGHTB(O189, 1), L186:L189)*U189, 2)</f>
        <v>0</v>
      </c>
      <c r="J189" s="258">
        <f>TRUNC(I189*D189,1)</f>
        <v>0</v>
      </c>
      <c r="K189" s="257">
        <f t="shared" si="31"/>
        <v>0</v>
      </c>
      <c r="L189" s="258">
        <f t="shared" si="31"/>
        <v>0</v>
      </c>
      <c r="M189" s="248" t="s">
        <v>52</v>
      </c>
      <c r="N189" s="1" t="s">
        <v>1363</v>
      </c>
      <c r="O189" s="1" t="s">
        <v>772</v>
      </c>
      <c r="P189" s="1" t="s">
        <v>64</v>
      </c>
      <c r="Q189" s="1" t="s">
        <v>64</v>
      </c>
      <c r="R189" s="1" t="s">
        <v>64</v>
      </c>
      <c r="S189">
        <v>3</v>
      </c>
      <c r="T189">
        <v>2</v>
      </c>
      <c r="U189">
        <v>1</v>
      </c>
      <c r="AV189" s="1" t="s">
        <v>52</v>
      </c>
      <c r="AW189" s="1" t="s">
        <v>1376</v>
      </c>
      <c r="AX189" s="1" t="s">
        <v>52</v>
      </c>
      <c r="AY189" s="1" t="s">
        <v>52</v>
      </c>
      <c r="AZ189" s="1" t="s">
        <v>52</v>
      </c>
    </row>
    <row r="190" spans="1:52" ht="30" customHeight="1">
      <c r="A190" s="248" t="s">
        <v>993</v>
      </c>
      <c r="B190" s="248" t="s">
        <v>52</v>
      </c>
      <c r="C190" s="248" t="s">
        <v>52</v>
      </c>
      <c r="D190" s="249"/>
      <c r="E190" s="257"/>
      <c r="F190" s="258">
        <f>TRUNC(SUMIF(N186:N189, N185, F186:F189),0)</f>
        <v>0</v>
      </c>
      <c r="G190" s="257"/>
      <c r="H190" s="258">
        <f>TRUNC(SUMIF(N186:N189, N185, H186:H189),0)</f>
        <v>0</v>
      </c>
      <c r="I190" s="257"/>
      <c r="J190" s="258">
        <f>TRUNC(SUMIF(N186:N189, N185, J186:J189),0)</f>
        <v>0</v>
      </c>
      <c r="K190" s="257"/>
      <c r="L190" s="258">
        <f>F190+H190+J190</f>
        <v>0</v>
      </c>
      <c r="M190" s="248" t="s">
        <v>52</v>
      </c>
      <c r="N190" s="1" t="s">
        <v>71</v>
      </c>
      <c r="O190" s="1" t="s">
        <v>71</v>
      </c>
      <c r="P190" s="1" t="s">
        <v>52</v>
      </c>
      <c r="Q190" s="1" t="s">
        <v>52</v>
      </c>
      <c r="R190" s="1" t="s">
        <v>52</v>
      </c>
      <c r="AV190" s="1" t="s">
        <v>52</v>
      </c>
      <c r="AW190" s="1" t="s">
        <v>52</v>
      </c>
      <c r="AX190" s="1" t="s">
        <v>52</v>
      </c>
      <c r="AY190" s="1" t="s">
        <v>52</v>
      </c>
      <c r="AZ190" s="1" t="s">
        <v>52</v>
      </c>
    </row>
    <row r="191" spans="1:52" ht="30" customHeight="1">
      <c r="A191" s="249"/>
      <c r="B191" s="249"/>
      <c r="C191" s="249"/>
      <c r="D191" s="249"/>
      <c r="E191" s="257"/>
      <c r="F191" s="258"/>
      <c r="G191" s="257"/>
      <c r="H191" s="258"/>
      <c r="I191" s="257"/>
      <c r="J191" s="258"/>
      <c r="K191" s="257"/>
      <c r="L191" s="258"/>
      <c r="M191" s="249"/>
    </row>
    <row r="192" spans="1:52" ht="30" customHeight="1">
      <c r="A192" s="250" t="s">
        <v>1377</v>
      </c>
      <c r="B192" s="253"/>
      <c r="C192" s="253"/>
      <c r="D192" s="253"/>
      <c r="E192" s="254"/>
      <c r="F192" s="255"/>
      <c r="G192" s="254"/>
      <c r="H192" s="255"/>
      <c r="I192" s="254"/>
      <c r="J192" s="255"/>
      <c r="K192" s="254"/>
      <c r="L192" s="255"/>
      <c r="M192" s="256"/>
      <c r="N192" s="1" t="s">
        <v>68</v>
      </c>
    </row>
    <row r="193" spans="1:52" ht="30" customHeight="1">
      <c r="A193" s="248" t="s">
        <v>1357</v>
      </c>
      <c r="B193" s="248" t="s">
        <v>1378</v>
      </c>
      <c r="C193" s="248" t="s">
        <v>223</v>
      </c>
      <c r="D193" s="249">
        <v>0.18</v>
      </c>
      <c r="E193" s="257">
        <f>단가대비표!O157</f>
        <v>0</v>
      </c>
      <c r="F193" s="258">
        <f>TRUNC(E193*D193,1)</f>
        <v>0</v>
      </c>
      <c r="G193" s="257">
        <f>단가대비표!P157</f>
        <v>0</v>
      </c>
      <c r="H193" s="258">
        <f>TRUNC(G193*D193,1)</f>
        <v>0</v>
      </c>
      <c r="I193" s="257">
        <f>단가대비표!V157</f>
        <v>0</v>
      </c>
      <c r="J193" s="258">
        <f>TRUNC(I193*D193,1)</f>
        <v>0</v>
      </c>
      <c r="K193" s="257">
        <f t="shared" ref="K193:L195" si="32">TRUNC(E193+G193+I193,1)</f>
        <v>0</v>
      </c>
      <c r="L193" s="258">
        <f t="shared" si="32"/>
        <v>0</v>
      </c>
      <c r="M193" s="248" t="s">
        <v>1220</v>
      </c>
      <c r="N193" s="1" t="s">
        <v>52</v>
      </c>
      <c r="O193" s="1" t="s">
        <v>1379</v>
      </c>
      <c r="P193" s="1" t="s">
        <v>64</v>
      </c>
      <c r="Q193" s="1" t="s">
        <v>64</v>
      </c>
      <c r="R193" s="1" t="s">
        <v>63</v>
      </c>
      <c r="V193">
        <v>1</v>
      </c>
      <c r="AV193" s="1" t="s">
        <v>52</v>
      </c>
      <c r="AW193" s="1" t="s">
        <v>1380</v>
      </c>
      <c r="AX193" s="1" t="s">
        <v>52</v>
      </c>
      <c r="AY193" s="1" t="s">
        <v>1223</v>
      </c>
      <c r="AZ193" s="1" t="s">
        <v>52</v>
      </c>
    </row>
    <row r="194" spans="1:52" ht="30" customHeight="1">
      <c r="A194" s="248" t="s">
        <v>1361</v>
      </c>
      <c r="B194" s="248" t="s">
        <v>1362</v>
      </c>
      <c r="C194" s="248" t="s">
        <v>60</v>
      </c>
      <c r="D194" s="249">
        <v>1</v>
      </c>
      <c r="E194" s="257">
        <f>일위대가목록!E29</f>
        <v>0</v>
      </c>
      <c r="F194" s="258">
        <f>TRUNC(E194*D194,1)</f>
        <v>0</v>
      </c>
      <c r="G194" s="257">
        <f>일위대가목록!F29</f>
        <v>0</v>
      </c>
      <c r="H194" s="258">
        <f>TRUNC(G194*D194,1)</f>
        <v>0</v>
      </c>
      <c r="I194" s="257">
        <f>일위대가목록!G29</f>
        <v>0</v>
      </c>
      <c r="J194" s="258">
        <f>TRUNC(I194*D194,1)</f>
        <v>0</v>
      </c>
      <c r="K194" s="257">
        <f t="shared" si="32"/>
        <v>0</v>
      </c>
      <c r="L194" s="258">
        <f t="shared" si="32"/>
        <v>0</v>
      </c>
      <c r="M194" s="248" t="s">
        <v>1220</v>
      </c>
      <c r="N194" s="1" t="s">
        <v>52</v>
      </c>
      <c r="O194" s="1" t="s">
        <v>1363</v>
      </c>
      <c r="P194" s="1" t="s">
        <v>63</v>
      </c>
      <c r="Q194" s="1" t="s">
        <v>64</v>
      </c>
      <c r="R194" s="1" t="s">
        <v>64</v>
      </c>
      <c r="V194">
        <v>1</v>
      </c>
      <c r="AV194" s="1" t="s">
        <v>52</v>
      </c>
      <c r="AW194" s="1" t="s">
        <v>1381</v>
      </c>
      <c r="AX194" s="1" t="s">
        <v>52</v>
      </c>
      <c r="AY194" s="1" t="s">
        <v>1223</v>
      </c>
      <c r="AZ194" s="1" t="s">
        <v>52</v>
      </c>
    </row>
    <row r="195" spans="1:52" ht="30" customHeight="1">
      <c r="A195" s="248" t="s">
        <v>1365</v>
      </c>
      <c r="B195" s="248" t="s">
        <v>1366</v>
      </c>
      <c r="C195" s="248" t="s">
        <v>555</v>
      </c>
      <c r="D195" s="249">
        <v>1</v>
      </c>
      <c r="E195" s="257">
        <v>0</v>
      </c>
      <c r="F195" s="258">
        <f>TRUNC(E195*D195,1)</f>
        <v>0</v>
      </c>
      <c r="G195" s="257">
        <v>0</v>
      </c>
      <c r="H195" s="258">
        <f>TRUNC(G195*D195,1)</f>
        <v>0</v>
      </c>
      <c r="I195" s="257">
        <f>TRUNC(SUMIF(V193:V195, RIGHTB(O195, 1), L193:L195)*U195, 2)</f>
        <v>0</v>
      </c>
      <c r="J195" s="258">
        <f>TRUNC(I195*D195,1)</f>
        <v>0</v>
      </c>
      <c r="K195" s="257">
        <f t="shared" si="32"/>
        <v>0</v>
      </c>
      <c r="L195" s="258">
        <f t="shared" si="32"/>
        <v>0</v>
      </c>
      <c r="M195" s="248" t="s">
        <v>52</v>
      </c>
      <c r="N195" s="1" t="s">
        <v>68</v>
      </c>
      <c r="O195" s="1" t="s">
        <v>772</v>
      </c>
      <c r="P195" s="1" t="s">
        <v>64</v>
      </c>
      <c r="Q195" s="1" t="s">
        <v>64</v>
      </c>
      <c r="R195" s="1" t="s">
        <v>64</v>
      </c>
      <c r="S195">
        <v>3</v>
      </c>
      <c r="T195">
        <v>2</v>
      </c>
      <c r="U195">
        <v>1</v>
      </c>
      <c r="AV195" s="1" t="s">
        <v>52</v>
      </c>
      <c r="AW195" s="1" t="s">
        <v>1382</v>
      </c>
      <c r="AX195" s="1" t="s">
        <v>52</v>
      </c>
      <c r="AY195" s="1" t="s">
        <v>52</v>
      </c>
      <c r="AZ195" s="1" t="s">
        <v>52</v>
      </c>
    </row>
    <row r="196" spans="1:52" ht="30" customHeight="1">
      <c r="A196" s="248" t="s">
        <v>993</v>
      </c>
      <c r="B196" s="248" t="s">
        <v>52</v>
      </c>
      <c r="C196" s="248" t="s">
        <v>52</v>
      </c>
      <c r="D196" s="249"/>
      <c r="E196" s="257"/>
      <c r="F196" s="258">
        <f>TRUNC(SUMIF(N193:N195, N192, F193:F195),0)</f>
        <v>0</v>
      </c>
      <c r="G196" s="257"/>
      <c r="H196" s="258">
        <f>TRUNC(SUMIF(N193:N195, N192, H193:H195),0)</f>
        <v>0</v>
      </c>
      <c r="I196" s="257"/>
      <c r="J196" s="258">
        <f>TRUNC(SUMIF(N193:N195, N192, J193:J195),0)</f>
        <v>0</v>
      </c>
      <c r="K196" s="257"/>
      <c r="L196" s="258">
        <f>F196+H196+J196</f>
        <v>0</v>
      </c>
      <c r="M196" s="248" t="s">
        <v>52</v>
      </c>
      <c r="N196" s="1" t="s">
        <v>71</v>
      </c>
      <c r="O196" s="1" t="s">
        <v>71</v>
      </c>
      <c r="P196" s="1" t="s">
        <v>52</v>
      </c>
      <c r="Q196" s="1" t="s">
        <v>52</v>
      </c>
      <c r="R196" s="1" t="s">
        <v>52</v>
      </c>
      <c r="AV196" s="1" t="s">
        <v>52</v>
      </c>
      <c r="AW196" s="1" t="s">
        <v>52</v>
      </c>
      <c r="AX196" s="1" t="s">
        <v>52</v>
      </c>
      <c r="AY196" s="1" t="s">
        <v>52</v>
      </c>
      <c r="AZ196" s="1" t="s">
        <v>52</v>
      </c>
    </row>
    <row r="197" spans="1:52" ht="30" customHeight="1">
      <c r="A197" s="249"/>
      <c r="B197" s="249"/>
      <c r="C197" s="249"/>
      <c r="D197" s="249"/>
      <c r="E197" s="257"/>
      <c r="F197" s="258"/>
      <c r="G197" s="257"/>
      <c r="H197" s="258"/>
      <c r="I197" s="257"/>
      <c r="J197" s="258"/>
      <c r="K197" s="257"/>
      <c r="L197" s="258"/>
      <c r="M197" s="249"/>
    </row>
    <row r="198" spans="1:52" ht="30" customHeight="1">
      <c r="A198" s="250" t="s">
        <v>1383</v>
      </c>
      <c r="B198" s="253"/>
      <c r="C198" s="253"/>
      <c r="D198" s="253"/>
      <c r="E198" s="254"/>
      <c r="F198" s="255"/>
      <c r="G198" s="254"/>
      <c r="H198" s="255"/>
      <c r="I198" s="254"/>
      <c r="J198" s="255"/>
      <c r="K198" s="254"/>
      <c r="L198" s="255"/>
      <c r="M198" s="256"/>
      <c r="N198" s="1" t="s">
        <v>95</v>
      </c>
    </row>
    <row r="199" spans="1:52" ht="30" customHeight="1">
      <c r="A199" s="248" t="s">
        <v>1243</v>
      </c>
      <c r="B199" s="248" t="s">
        <v>989</v>
      </c>
      <c r="C199" s="248" t="s">
        <v>401</v>
      </c>
      <c r="D199" s="249">
        <v>2.5000000000000001E-2</v>
      </c>
      <c r="E199" s="257">
        <f>단가대비표!O237</f>
        <v>0</v>
      </c>
      <c r="F199" s="258">
        <f>TRUNC(E199*D199,1)</f>
        <v>0</v>
      </c>
      <c r="G199" s="257">
        <f>단가대비표!P237</f>
        <v>0</v>
      </c>
      <c r="H199" s="258">
        <f>TRUNC(G199*D199,1)</f>
        <v>0</v>
      </c>
      <c r="I199" s="257">
        <f>단가대비표!V237</f>
        <v>0</v>
      </c>
      <c r="J199" s="258">
        <f>TRUNC(I199*D199,1)</f>
        <v>0</v>
      </c>
      <c r="K199" s="257">
        <f>TRUNC(E199+G199+I199,1)</f>
        <v>0</v>
      </c>
      <c r="L199" s="258">
        <f>TRUNC(F199+H199+J199,1)</f>
        <v>0</v>
      </c>
      <c r="M199" s="248" t="s">
        <v>1244</v>
      </c>
      <c r="N199" s="1" t="s">
        <v>95</v>
      </c>
      <c r="O199" s="1" t="s">
        <v>1245</v>
      </c>
      <c r="P199" s="1" t="s">
        <v>64</v>
      </c>
      <c r="Q199" s="1" t="s">
        <v>64</v>
      </c>
      <c r="R199" s="1" t="s">
        <v>63</v>
      </c>
      <c r="AV199" s="1" t="s">
        <v>52</v>
      </c>
      <c r="AW199" s="1" t="s">
        <v>1385</v>
      </c>
      <c r="AX199" s="1" t="s">
        <v>52</v>
      </c>
      <c r="AY199" s="1" t="s">
        <v>52</v>
      </c>
      <c r="AZ199" s="1" t="s">
        <v>52</v>
      </c>
    </row>
    <row r="200" spans="1:52" ht="30" customHeight="1">
      <c r="A200" s="248" t="s">
        <v>993</v>
      </c>
      <c r="B200" s="248" t="s">
        <v>52</v>
      </c>
      <c r="C200" s="248" t="s">
        <v>52</v>
      </c>
      <c r="D200" s="249"/>
      <c r="E200" s="257"/>
      <c r="F200" s="258">
        <f>TRUNC(SUMIF(N199:N199, N198, F199:F199),0)</f>
        <v>0</v>
      </c>
      <c r="G200" s="257"/>
      <c r="H200" s="258">
        <f>TRUNC(SUMIF(N199:N199, N198, H199:H199),0)</f>
        <v>0</v>
      </c>
      <c r="I200" s="257"/>
      <c r="J200" s="258">
        <f>TRUNC(SUMIF(N199:N199, N198, J199:J199),0)</f>
        <v>0</v>
      </c>
      <c r="K200" s="257"/>
      <c r="L200" s="258">
        <f>F200+H200+J200</f>
        <v>0</v>
      </c>
      <c r="M200" s="248" t="s">
        <v>52</v>
      </c>
      <c r="N200" s="1" t="s">
        <v>71</v>
      </c>
      <c r="O200" s="1" t="s">
        <v>71</v>
      </c>
      <c r="P200" s="1" t="s">
        <v>52</v>
      </c>
      <c r="Q200" s="1" t="s">
        <v>52</v>
      </c>
      <c r="R200" s="1" t="s">
        <v>52</v>
      </c>
      <c r="AV200" s="1" t="s">
        <v>52</v>
      </c>
      <c r="AW200" s="1" t="s">
        <v>52</v>
      </c>
      <c r="AX200" s="1" t="s">
        <v>52</v>
      </c>
      <c r="AY200" s="1" t="s">
        <v>52</v>
      </c>
      <c r="AZ200" s="1" t="s">
        <v>52</v>
      </c>
    </row>
    <row r="201" spans="1:52" ht="30" customHeight="1">
      <c r="A201" s="249"/>
      <c r="B201" s="249"/>
      <c r="C201" s="249"/>
      <c r="D201" s="249"/>
      <c r="E201" s="257"/>
      <c r="F201" s="258"/>
      <c r="G201" s="257"/>
      <c r="H201" s="258"/>
      <c r="I201" s="257"/>
      <c r="J201" s="258"/>
      <c r="K201" s="257"/>
      <c r="L201" s="258"/>
      <c r="M201" s="249"/>
    </row>
    <row r="202" spans="1:52" ht="30" customHeight="1">
      <c r="A202" s="250" t="s">
        <v>1386</v>
      </c>
      <c r="B202" s="253"/>
      <c r="C202" s="253"/>
      <c r="D202" s="253"/>
      <c r="E202" s="254"/>
      <c r="F202" s="255"/>
      <c r="G202" s="254"/>
      <c r="H202" s="255"/>
      <c r="I202" s="254"/>
      <c r="J202" s="255"/>
      <c r="K202" s="254"/>
      <c r="L202" s="255"/>
      <c r="M202" s="256"/>
      <c r="N202" s="1" t="s">
        <v>100</v>
      </c>
    </row>
    <row r="203" spans="1:52" ht="30" customHeight="1">
      <c r="A203" s="248" t="s">
        <v>1239</v>
      </c>
      <c r="B203" s="248" t="s">
        <v>989</v>
      </c>
      <c r="C203" s="248" t="s">
        <v>401</v>
      </c>
      <c r="D203" s="249">
        <v>1.2E-2</v>
      </c>
      <c r="E203" s="257">
        <f>단가대비표!O249</f>
        <v>0</v>
      </c>
      <c r="F203" s="258">
        <f>TRUNC(E203*D203,1)</f>
        <v>0</v>
      </c>
      <c r="G203" s="257">
        <f>단가대비표!P249</f>
        <v>0</v>
      </c>
      <c r="H203" s="258">
        <f>TRUNC(G203*D203,1)</f>
        <v>0</v>
      </c>
      <c r="I203" s="257">
        <f>단가대비표!V249</f>
        <v>0</v>
      </c>
      <c r="J203" s="258">
        <f>TRUNC(I203*D203,1)</f>
        <v>0</v>
      </c>
      <c r="K203" s="257">
        <f>TRUNC(E203+G203+I203,1)</f>
        <v>0</v>
      </c>
      <c r="L203" s="258">
        <f>TRUNC(F203+H203+J203,1)</f>
        <v>0</v>
      </c>
      <c r="M203" s="248" t="s">
        <v>1240</v>
      </c>
      <c r="N203" s="1" t="s">
        <v>100</v>
      </c>
      <c r="O203" s="1" t="s">
        <v>1241</v>
      </c>
      <c r="P203" s="1" t="s">
        <v>64</v>
      </c>
      <c r="Q203" s="1" t="s">
        <v>64</v>
      </c>
      <c r="R203" s="1" t="s">
        <v>63</v>
      </c>
      <c r="AV203" s="1" t="s">
        <v>52</v>
      </c>
      <c r="AW203" s="1" t="s">
        <v>1388</v>
      </c>
      <c r="AX203" s="1" t="s">
        <v>52</v>
      </c>
      <c r="AY203" s="1" t="s">
        <v>52</v>
      </c>
      <c r="AZ203" s="1" t="s">
        <v>52</v>
      </c>
    </row>
    <row r="204" spans="1:52" ht="30" customHeight="1">
      <c r="A204" s="248" t="s">
        <v>993</v>
      </c>
      <c r="B204" s="248" t="s">
        <v>52</v>
      </c>
      <c r="C204" s="248" t="s">
        <v>52</v>
      </c>
      <c r="D204" s="249"/>
      <c r="E204" s="257"/>
      <c r="F204" s="258">
        <f>TRUNC(SUMIF(N203:N203, N202, F203:F203),0)</f>
        <v>0</v>
      </c>
      <c r="G204" s="257"/>
      <c r="H204" s="258">
        <f>TRUNC(SUMIF(N203:N203, N202, H203:H203),0)</f>
        <v>0</v>
      </c>
      <c r="I204" s="257"/>
      <c r="J204" s="258">
        <f>TRUNC(SUMIF(N203:N203, N202, J203:J203),0)</f>
        <v>0</v>
      </c>
      <c r="K204" s="257"/>
      <c r="L204" s="258">
        <f>F204+H204+J204</f>
        <v>0</v>
      </c>
      <c r="M204" s="248" t="s">
        <v>52</v>
      </c>
      <c r="N204" s="1" t="s">
        <v>71</v>
      </c>
      <c r="O204" s="1" t="s">
        <v>71</v>
      </c>
      <c r="P204" s="1" t="s">
        <v>52</v>
      </c>
      <c r="Q204" s="1" t="s">
        <v>52</v>
      </c>
      <c r="R204" s="1" t="s">
        <v>52</v>
      </c>
      <c r="AV204" s="1" t="s">
        <v>52</v>
      </c>
      <c r="AW204" s="1" t="s">
        <v>52</v>
      </c>
      <c r="AX204" s="1" t="s">
        <v>52</v>
      </c>
      <c r="AY204" s="1" t="s">
        <v>52</v>
      </c>
      <c r="AZ204" s="1" t="s">
        <v>52</v>
      </c>
    </row>
    <row r="205" spans="1:52" ht="30" customHeight="1">
      <c r="A205" s="249"/>
      <c r="B205" s="249"/>
      <c r="C205" s="249"/>
      <c r="D205" s="249"/>
      <c r="E205" s="257"/>
      <c r="F205" s="258"/>
      <c r="G205" s="257"/>
      <c r="H205" s="258"/>
      <c r="I205" s="257"/>
      <c r="J205" s="258"/>
      <c r="K205" s="257"/>
      <c r="L205" s="258"/>
      <c r="M205" s="249"/>
    </row>
    <row r="206" spans="1:52" ht="30" customHeight="1">
      <c r="A206" s="250" t="s">
        <v>1389</v>
      </c>
      <c r="B206" s="253"/>
      <c r="C206" s="253"/>
      <c r="D206" s="253"/>
      <c r="E206" s="254"/>
      <c r="F206" s="255"/>
      <c r="G206" s="254"/>
      <c r="H206" s="255"/>
      <c r="I206" s="254"/>
      <c r="J206" s="255"/>
      <c r="K206" s="254"/>
      <c r="L206" s="255"/>
      <c r="M206" s="256"/>
      <c r="N206" s="1" t="s">
        <v>105</v>
      </c>
    </row>
    <row r="207" spans="1:52" ht="30" customHeight="1">
      <c r="A207" s="248" t="s">
        <v>1391</v>
      </c>
      <c r="B207" s="248" t="s">
        <v>52</v>
      </c>
      <c r="C207" s="248" t="s">
        <v>82</v>
      </c>
      <c r="D207" s="249">
        <v>1.2</v>
      </c>
      <c r="E207" s="257">
        <f>단가대비표!O64</f>
        <v>0</v>
      </c>
      <c r="F207" s="258">
        <f>TRUNC(E207*D207,1)</f>
        <v>0</v>
      </c>
      <c r="G207" s="257">
        <f>단가대비표!P64</f>
        <v>0</v>
      </c>
      <c r="H207" s="258">
        <f>TRUNC(G207*D207,1)</f>
        <v>0</v>
      </c>
      <c r="I207" s="257">
        <f>단가대비표!V64</f>
        <v>0</v>
      </c>
      <c r="J207" s="258">
        <f>TRUNC(I207*D207,1)</f>
        <v>0</v>
      </c>
      <c r="K207" s="257">
        <f>TRUNC(E207+G207+I207,1)</f>
        <v>0</v>
      </c>
      <c r="L207" s="258">
        <f>TRUNC(F207+H207+J207,1)</f>
        <v>0</v>
      </c>
      <c r="M207" s="248" t="s">
        <v>1392</v>
      </c>
      <c r="N207" s="1" t="s">
        <v>105</v>
      </c>
      <c r="O207" s="1" t="s">
        <v>1393</v>
      </c>
      <c r="P207" s="1" t="s">
        <v>64</v>
      </c>
      <c r="Q207" s="1" t="s">
        <v>64</v>
      </c>
      <c r="R207" s="1" t="s">
        <v>63</v>
      </c>
      <c r="AV207" s="1" t="s">
        <v>52</v>
      </c>
      <c r="AW207" s="1" t="s">
        <v>1394</v>
      </c>
      <c r="AX207" s="1" t="s">
        <v>52</v>
      </c>
      <c r="AY207" s="1" t="s">
        <v>52</v>
      </c>
      <c r="AZ207" s="1" t="s">
        <v>52</v>
      </c>
    </row>
    <row r="208" spans="1:52" ht="30" customHeight="1">
      <c r="A208" s="248" t="s">
        <v>1243</v>
      </c>
      <c r="B208" s="248" t="s">
        <v>989</v>
      </c>
      <c r="C208" s="248" t="s">
        <v>401</v>
      </c>
      <c r="D208" s="249">
        <v>0.01</v>
      </c>
      <c r="E208" s="257">
        <f>단가대비표!O237</f>
        <v>0</v>
      </c>
      <c r="F208" s="258">
        <f>TRUNC(E208*D208,1)</f>
        <v>0</v>
      </c>
      <c r="G208" s="257">
        <f>단가대비표!P237</f>
        <v>0</v>
      </c>
      <c r="H208" s="258">
        <f>TRUNC(G208*D208,1)</f>
        <v>0</v>
      </c>
      <c r="I208" s="257">
        <f>단가대비표!V237</f>
        <v>0</v>
      </c>
      <c r="J208" s="258">
        <f>TRUNC(I208*D208,1)</f>
        <v>0</v>
      </c>
      <c r="K208" s="257">
        <f>TRUNC(E208+G208+I208,1)</f>
        <v>0</v>
      </c>
      <c r="L208" s="258">
        <f>TRUNC(F208+H208+J208,1)</f>
        <v>0</v>
      </c>
      <c r="M208" s="248" t="s">
        <v>1244</v>
      </c>
      <c r="N208" s="1" t="s">
        <v>105</v>
      </c>
      <c r="O208" s="1" t="s">
        <v>1245</v>
      </c>
      <c r="P208" s="1" t="s">
        <v>64</v>
      </c>
      <c r="Q208" s="1" t="s">
        <v>64</v>
      </c>
      <c r="R208" s="1" t="s">
        <v>63</v>
      </c>
      <c r="AV208" s="1" t="s">
        <v>52</v>
      </c>
      <c r="AW208" s="1" t="s">
        <v>1395</v>
      </c>
      <c r="AX208" s="1" t="s">
        <v>52</v>
      </c>
      <c r="AY208" s="1" t="s">
        <v>52</v>
      </c>
      <c r="AZ208" s="1" t="s">
        <v>52</v>
      </c>
    </row>
    <row r="209" spans="1:52" ht="30" customHeight="1">
      <c r="A209" s="248" t="s">
        <v>993</v>
      </c>
      <c r="B209" s="248" t="s">
        <v>52</v>
      </c>
      <c r="C209" s="248" t="s">
        <v>52</v>
      </c>
      <c r="D209" s="249"/>
      <c r="E209" s="257"/>
      <c r="F209" s="258">
        <f>TRUNC(SUMIF(N207:N208, N206, F207:F208),0)</f>
        <v>0</v>
      </c>
      <c r="G209" s="257"/>
      <c r="H209" s="258">
        <f>TRUNC(SUMIF(N207:N208, N206, H207:H208),0)</f>
        <v>0</v>
      </c>
      <c r="I209" s="257"/>
      <c r="J209" s="258">
        <f>TRUNC(SUMIF(N207:N208, N206, J207:J208),0)</f>
        <v>0</v>
      </c>
      <c r="K209" s="257"/>
      <c r="L209" s="258">
        <f>F209+H209+J209</f>
        <v>0</v>
      </c>
      <c r="M209" s="248" t="s">
        <v>52</v>
      </c>
      <c r="N209" s="1" t="s">
        <v>71</v>
      </c>
      <c r="O209" s="1" t="s">
        <v>71</v>
      </c>
      <c r="P209" s="1" t="s">
        <v>52</v>
      </c>
      <c r="Q209" s="1" t="s">
        <v>52</v>
      </c>
      <c r="R209" s="1" t="s">
        <v>52</v>
      </c>
      <c r="AV209" s="1" t="s">
        <v>52</v>
      </c>
      <c r="AW209" s="1" t="s">
        <v>52</v>
      </c>
      <c r="AX209" s="1" t="s">
        <v>52</v>
      </c>
      <c r="AY209" s="1" t="s">
        <v>52</v>
      </c>
      <c r="AZ209" s="1" t="s">
        <v>52</v>
      </c>
    </row>
    <row r="210" spans="1:52" ht="30" customHeight="1">
      <c r="A210" s="249"/>
      <c r="B210" s="249"/>
      <c r="C210" s="249"/>
      <c r="D210" s="249"/>
      <c r="E210" s="257"/>
      <c r="F210" s="258"/>
      <c r="G210" s="257"/>
      <c r="H210" s="258"/>
      <c r="I210" s="257"/>
      <c r="J210" s="258"/>
      <c r="K210" s="257"/>
      <c r="L210" s="258"/>
      <c r="M210" s="249"/>
    </row>
    <row r="211" spans="1:52" ht="30" customHeight="1">
      <c r="A211" s="250" t="s">
        <v>1396</v>
      </c>
      <c r="B211" s="253"/>
      <c r="C211" s="253"/>
      <c r="D211" s="253"/>
      <c r="E211" s="254"/>
      <c r="F211" s="255"/>
      <c r="G211" s="254"/>
      <c r="H211" s="255"/>
      <c r="I211" s="254"/>
      <c r="J211" s="255"/>
      <c r="K211" s="254"/>
      <c r="L211" s="255"/>
      <c r="M211" s="256"/>
      <c r="N211" s="1" t="s">
        <v>109</v>
      </c>
    </row>
    <row r="212" spans="1:52" ht="30" customHeight="1">
      <c r="A212" s="248" t="s">
        <v>1243</v>
      </c>
      <c r="B212" s="248" t="s">
        <v>989</v>
      </c>
      <c r="C212" s="248" t="s">
        <v>401</v>
      </c>
      <c r="D212" s="249">
        <v>0.02</v>
      </c>
      <c r="E212" s="257">
        <f>단가대비표!O237</f>
        <v>0</v>
      </c>
      <c r="F212" s="258">
        <f>TRUNC(E212*D212,1)</f>
        <v>0</v>
      </c>
      <c r="G212" s="257">
        <f>단가대비표!P237</f>
        <v>0</v>
      </c>
      <c r="H212" s="258">
        <f>TRUNC(G212*D212,1)</f>
        <v>0</v>
      </c>
      <c r="I212" s="257">
        <f>단가대비표!V237</f>
        <v>0</v>
      </c>
      <c r="J212" s="258">
        <f>TRUNC(I212*D212,1)</f>
        <v>0</v>
      </c>
      <c r="K212" s="257">
        <f>TRUNC(E212+G212+I212,1)</f>
        <v>0</v>
      </c>
      <c r="L212" s="258">
        <f>TRUNC(F212+H212+J212,1)</f>
        <v>0</v>
      </c>
      <c r="M212" s="248" t="s">
        <v>1244</v>
      </c>
      <c r="N212" s="1" t="s">
        <v>109</v>
      </c>
      <c r="O212" s="1" t="s">
        <v>1245</v>
      </c>
      <c r="P212" s="1" t="s">
        <v>64</v>
      </c>
      <c r="Q212" s="1" t="s">
        <v>64</v>
      </c>
      <c r="R212" s="1" t="s">
        <v>63</v>
      </c>
      <c r="AV212" s="1" t="s">
        <v>52</v>
      </c>
      <c r="AW212" s="1" t="s">
        <v>1398</v>
      </c>
      <c r="AX212" s="1" t="s">
        <v>52</v>
      </c>
      <c r="AY212" s="1" t="s">
        <v>52</v>
      </c>
      <c r="AZ212" s="1" t="s">
        <v>52</v>
      </c>
    </row>
    <row r="213" spans="1:52" ht="30" customHeight="1">
      <c r="A213" s="248" t="s">
        <v>993</v>
      </c>
      <c r="B213" s="248" t="s">
        <v>52</v>
      </c>
      <c r="C213" s="248" t="s">
        <v>52</v>
      </c>
      <c r="D213" s="249"/>
      <c r="E213" s="257"/>
      <c r="F213" s="258">
        <f>TRUNC(SUMIF(N212:N212, N211, F212:F212),0)</f>
        <v>0</v>
      </c>
      <c r="G213" s="257"/>
      <c r="H213" s="258">
        <f>TRUNC(SUMIF(N212:N212, N211, H212:H212),0)</f>
        <v>0</v>
      </c>
      <c r="I213" s="257"/>
      <c r="J213" s="258">
        <f>TRUNC(SUMIF(N212:N212, N211, J212:J212),0)</f>
        <v>0</v>
      </c>
      <c r="K213" s="257"/>
      <c r="L213" s="258">
        <f>F213+H213+J213</f>
        <v>0</v>
      </c>
      <c r="M213" s="248" t="s">
        <v>52</v>
      </c>
      <c r="N213" s="1" t="s">
        <v>71</v>
      </c>
      <c r="O213" s="1" t="s">
        <v>71</v>
      </c>
      <c r="P213" s="1" t="s">
        <v>52</v>
      </c>
      <c r="Q213" s="1" t="s">
        <v>52</v>
      </c>
      <c r="R213" s="1" t="s">
        <v>52</v>
      </c>
      <c r="AV213" s="1" t="s">
        <v>52</v>
      </c>
      <c r="AW213" s="1" t="s">
        <v>52</v>
      </c>
      <c r="AX213" s="1" t="s">
        <v>52</v>
      </c>
      <c r="AY213" s="1" t="s">
        <v>52</v>
      </c>
      <c r="AZ213" s="1" t="s">
        <v>52</v>
      </c>
    </row>
    <row r="214" spans="1:52" ht="30" customHeight="1">
      <c r="A214" s="249"/>
      <c r="B214" s="249"/>
      <c r="C214" s="249"/>
      <c r="D214" s="249"/>
      <c r="E214" s="257"/>
      <c r="F214" s="258"/>
      <c r="G214" s="257"/>
      <c r="H214" s="258"/>
      <c r="I214" s="257"/>
      <c r="J214" s="258"/>
      <c r="K214" s="257"/>
      <c r="L214" s="258"/>
      <c r="M214" s="249"/>
    </row>
    <row r="215" spans="1:52" ht="30" customHeight="1">
      <c r="A215" s="250" t="s">
        <v>1399</v>
      </c>
      <c r="B215" s="253"/>
      <c r="C215" s="253"/>
      <c r="D215" s="253"/>
      <c r="E215" s="254"/>
      <c r="F215" s="255"/>
      <c r="G215" s="254"/>
      <c r="H215" s="255"/>
      <c r="I215" s="254"/>
      <c r="J215" s="255"/>
      <c r="K215" s="254"/>
      <c r="L215" s="255"/>
      <c r="M215" s="256"/>
      <c r="N215" s="1" t="s">
        <v>557</v>
      </c>
    </row>
    <row r="216" spans="1:52" ht="30" customHeight="1">
      <c r="A216" s="248" t="s">
        <v>1401</v>
      </c>
      <c r="B216" s="248" t="s">
        <v>1402</v>
      </c>
      <c r="C216" s="248" t="s">
        <v>881</v>
      </c>
      <c r="D216" s="249">
        <v>13</v>
      </c>
      <c r="E216" s="257">
        <f>단가대비표!O87</f>
        <v>0</v>
      </c>
      <c r="F216" s="258">
        <f t="shared" ref="F216:F224" si="33">TRUNC(E216*D216,1)</f>
        <v>0</v>
      </c>
      <c r="G216" s="257">
        <f>단가대비표!P87</f>
        <v>0</v>
      </c>
      <c r="H216" s="258">
        <f t="shared" ref="H216:H224" si="34">TRUNC(G216*D216,1)</f>
        <v>0</v>
      </c>
      <c r="I216" s="257">
        <f>단가대비표!V87</f>
        <v>0</v>
      </c>
      <c r="J216" s="258">
        <f t="shared" ref="J216:J224" si="35">TRUNC(I216*D216,1)</f>
        <v>0</v>
      </c>
      <c r="K216" s="257">
        <f t="shared" ref="K216:K224" si="36">TRUNC(E216+G216+I216,1)</f>
        <v>0</v>
      </c>
      <c r="L216" s="258">
        <f t="shared" ref="L216:L224" si="37">TRUNC(F216+H216+J216,1)</f>
        <v>0</v>
      </c>
      <c r="M216" s="248" t="s">
        <v>1403</v>
      </c>
      <c r="N216" s="1" t="s">
        <v>557</v>
      </c>
      <c r="O216" s="1" t="s">
        <v>1404</v>
      </c>
      <c r="P216" s="1" t="s">
        <v>64</v>
      </c>
      <c r="Q216" s="1" t="s">
        <v>64</v>
      </c>
      <c r="R216" s="1" t="s">
        <v>63</v>
      </c>
      <c r="AV216" s="1" t="s">
        <v>52</v>
      </c>
      <c r="AW216" s="1" t="s">
        <v>1405</v>
      </c>
      <c r="AX216" s="1" t="s">
        <v>52</v>
      </c>
      <c r="AY216" s="1" t="s">
        <v>52</v>
      </c>
      <c r="AZ216" s="1" t="s">
        <v>52</v>
      </c>
    </row>
    <row r="217" spans="1:52" ht="30" customHeight="1">
      <c r="A217" s="248" t="s">
        <v>1406</v>
      </c>
      <c r="B217" s="248" t="s">
        <v>1407</v>
      </c>
      <c r="C217" s="248" t="s">
        <v>881</v>
      </c>
      <c r="D217" s="249">
        <v>8</v>
      </c>
      <c r="E217" s="257">
        <f>단가대비표!O88</f>
        <v>0</v>
      </c>
      <c r="F217" s="258">
        <f t="shared" si="33"/>
        <v>0</v>
      </c>
      <c r="G217" s="257">
        <f>단가대비표!P88</f>
        <v>0</v>
      </c>
      <c r="H217" s="258">
        <f t="shared" si="34"/>
        <v>0</v>
      </c>
      <c r="I217" s="257">
        <f>단가대비표!V88</f>
        <v>0</v>
      </c>
      <c r="J217" s="258">
        <f t="shared" si="35"/>
        <v>0</v>
      </c>
      <c r="K217" s="257">
        <f t="shared" si="36"/>
        <v>0</v>
      </c>
      <c r="L217" s="258">
        <f t="shared" si="37"/>
        <v>0</v>
      </c>
      <c r="M217" s="248" t="s">
        <v>1408</v>
      </c>
      <c r="N217" s="1" t="s">
        <v>557</v>
      </c>
      <c r="O217" s="1" t="s">
        <v>1409</v>
      </c>
      <c r="P217" s="1" t="s">
        <v>64</v>
      </c>
      <c r="Q217" s="1" t="s">
        <v>64</v>
      </c>
      <c r="R217" s="1" t="s">
        <v>63</v>
      </c>
      <c r="AV217" s="1" t="s">
        <v>52</v>
      </c>
      <c r="AW217" s="1" t="s">
        <v>1410</v>
      </c>
      <c r="AX217" s="1" t="s">
        <v>52</v>
      </c>
      <c r="AY217" s="1" t="s">
        <v>52</v>
      </c>
      <c r="AZ217" s="1" t="s">
        <v>52</v>
      </c>
    </row>
    <row r="218" spans="1:52" ht="30" customHeight="1">
      <c r="A218" s="248" t="s">
        <v>1411</v>
      </c>
      <c r="B218" s="248" t="s">
        <v>1402</v>
      </c>
      <c r="C218" s="248" t="s">
        <v>881</v>
      </c>
      <c r="D218" s="249">
        <v>16</v>
      </c>
      <c r="E218" s="257">
        <f>단가대비표!O89</f>
        <v>0</v>
      </c>
      <c r="F218" s="258">
        <f t="shared" si="33"/>
        <v>0</v>
      </c>
      <c r="G218" s="257">
        <f>단가대비표!P89</f>
        <v>0</v>
      </c>
      <c r="H218" s="258">
        <f t="shared" si="34"/>
        <v>0</v>
      </c>
      <c r="I218" s="257">
        <f>단가대비표!V89</f>
        <v>0</v>
      </c>
      <c r="J218" s="258">
        <f t="shared" si="35"/>
        <v>0</v>
      </c>
      <c r="K218" s="257">
        <f t="shared" si="36"/>
        <v>0</v>
      </c>
      <c r="L218" s="258">
        <f t="shared" si="37"/>
        <v>0</v>
      </c>
      <c r="M218" s="248" t="s">
        <v>1412</v>
      </c>
      <c r="N218" s="1" t="s">
        <v>557</v>
      </c>
      <c r="O218" s="1" t="s">
        <v>1413</v>
      </c>
      <c r="P218" s="1" t="s">
        <v>64</v>
      </c>
      <c r="Q218" s="1" t="s">
        <v>64</v>
      </c>
      <c r="R218" s="1" t="s">
        <v>63</v>
      </c>
      <c r="AV218" s="1" t="s">
        <v>52</v>
      </c>
      <c r="AW218" s="1" t="s">
        <v>1414</v>
      </c>
      <c r="AX218" s="1" t="s">
        <v>52</v>
      </c>
      <c r="AY218" s="1" t="s">
        <v>52</v>
      </c>
      <c r="AZ218" s="1" t="s">
        <v>52</v>
      </c>
    </row>
    <row r="219" spans="1:52" ht="30" customHeight="1">
      <c r="A219" s="248" t="s">
        <v>879</v>
      </c>
      <c r="B219" s="248" t="s">
        <v>1402</v>
      </c>
      <c r="C219" s="248" t="s">
        <v>881</v>
      </c>
      <c r="D219" s="249">
        <v>4</v>
      </c>
      <c r="E219" s="257">
        <f>단가대비표!O90</f>
        <v>0</v>
      </c>
      <c r="F219" s="258">
        <f t="shared" si="33"/>
        <v>0</v>
      </c>
      <c r="G219" s="257">
        <f>단가대비표!P90</f>
        <v>0</v>
      </c>
      <c r="H219" s="258">
        <f t="shared" si="34"/>
        <v>0</v>
      </c>
      <c r="I219" s="257">
        <f>단가대비표!V90</f>
        <v>0</v>
      </c>
      <c r="J219" s="258">
        <f t="shared" si="35"/>
        <v>0</v>
      </c>
      <c r="K219" s="257">
        <f t="shared" si="36"/>
        <v>0</v>
      </c>
      <c r="L219" s="258">
        <f t="shared" si="37"/>
        <v>0</v>
      </c>
      <c r="M219" s="248" t="s">
        <v>1415</v>
      </c>
      <c r="N219" s="1" t="s">
        <v>557</v>
      </c>
      <c r="O219" s="1" t="s">
        <v>1416</v>
      </c>
      <c r="P219" s="1" t="s">
        <v>64</v>
      </c>
      <c r="Q219" s="1" t="s">
        <v>64</v>
      </c>
      <c r="R219" s="1" t="s">
        <v>63</v>
      </c>
      <c r="AV219" s="1" t="s">
        <v>52</v>
      </c>
      <c r="AW219" s="1" t="s">
        <v>1417</v>
      </c>
      <c r="AX219" s="1" t="s">
        <v>52</v>
      </c>
      <c r="AY219" s="1" t="s">
        <v>52</v>
      </c>
      <c r="AZ219" s="1" t="s">
        <v>52</v>
      </c>
    </row>
    <row r="220" spans="1:52" ht="30" customHeight="1">
      <c r="A220" s="248" t="s">
        <v>1418</v>
      </c>
      <c r="B220" s="248" t="s">
        <v>52</v>
      </c>
      <c r="C220" s="248" t="s">
        <v>555</v>
      </c>
      <c r="D220" s="249">
        <v>1</v>
      </c>
      <c r="E220" s="257">
        <f>단가대비표!O91</f>
        <v>0</v>
      </c>
      <c r="F220" s="258">
        <f t="shared" si="33"/>
        <v>0</v>
      </c>
      <c r="G220" s="257">
        <f>단가대비표!P91</f>
        <v>0</v>
      </c>
      <c r="H220" s="258">
        <f t="shared" si="34"/>
        <v>0</v>
      </c>
      <c r="I220" s="257">
        <f>단가대비표!V91</f>
        <v>0</v>
      </c>
      <c r="J220" s="258">
        <f t="shared" si="35"/>
        <v>0</v>
      </c>
      <c r="K220" s="257">
        <f t="shared" si="36"/>
        <v>0</v>
      </c>
      <c r="L220" s="258">
        <f t="shared" si="37"/>
        <v>0</v>
      </c>
      <c r="M220" s="248" t="s">
        <v>1419</v>
      </c>
      <c r="N220" s="1" t="s">
        <v>557</v>
      </c>
      <c r="O220" s="1" t="s">
        <v>1420</v>
      </c>
      <c r="P220" s="1" t="s">
        <v>64</v>
      </c>
      <c r="Q220" s="1" t="s">
        <v>64</v>
      </c>
      <c r="R220" s="1" t="s">
        <v>63</v>
      </c>
      <c r="AV220" s="1" t="s">
        <v>52</v>
      </c>
      <c r="AW220" s="1" t="s">
        <v>1421</v>
      </c>
      <c r="AX220" s="1" t="s">
        <v>52</v>
      </c>
      <c r="AY220" s="1" t="s">
        <v>52</v>
      </c>
      <c r="AZ220" s="1" t="s">
        <v>52</v>
      </c>
    </row>
    <row r="221" spans="1:52" ht="30" customHeight="1">
      <c r="A221" s="248" t="s">
        <v>1422</v>
      </c>
      <c r="B221" s="248" t="s">
        <v>1407</v>
      </c>
      <c r="C221" s="248" t="s">
        <v>1423</v>
      </c>
      <c r="D221" s="249">
        <v>1</v>
      </c>
      <c r="E221" s="257">
        <f>단가대비표!O92</f>
        <v>0</v>
      </c>
      <c r="F221" s="258">
        <f t="shared" si="33"/>
        <v>0</v>
      </c>
      <c r="G221" s="257">
        <f>단가대비표!P92</f>
        <v>0</v>
      </c>
      <c r="H221" s="258">
        <f t="shared" si="34"/>
        <v>0</v>
      </c>
      <c r="I221" s="257">
        <f>단가대비표!V92</f>
        <v>0</v>
      </c>
      <c r="J221" s="258">
        <f t="shared" si="35"/>
        <v>0</v>
      </c>
      <c r="K221" s="257">
        <f t="shared" si="36"/>
        <v>0</v>
      </c>
      <c r="L221" s="258">
        <f t="shared" si="37"/>
        <v>0</v>
      </c>
      <c r="M221" s="248" t="s">
        <v>1424</v>
      </c>
      <c r="N221" s="1" t="s">
        <v>557</v>
      </c>
      <c r="O221" s="1" t="s">
        <v>1425</v>
      </c>
      <c r="P221" s="1" t="s">
        <v>64</v>
      </c>
      <c r="Q221" s="1" t="s">
        <v>64</v>
      </c>
      <c r="R221" s="1" t="s">
        <v>63</v>
      </c>
      <c r="AV221" s="1" t="s">
        <v>52</v>
      </c>
      <c r="AW221" s="1" t="s">
        <v>1426</v>
      </c>
      <c r="AX221" s="1" t="s">
        <v>52</v>
      </c>
      <c r="AY221" s="1" t="s">
        <v>52</v>
      </c>
      <c r="AZ221" s="1" t="s">
        <v>52</v>
      </c>
    </row>
    <row r="222" spans="1:52" ht="30" customHeight="1">
      <c r="A222" s="248" t="s">
        <v>1427</v>
      </c>
      <c r="B222" s="248" t="s">
        <v>52</v>
      </c>
      <c r="C222" s="248" t="s">
        <v>555</v>
      </c>
      <c r="D222" s="249">
        <v>1</v>
      </c>
      <c r="E222" s="257">
        <f>단가대비표!O93</f>
        <v>0</v>
      </c>
      <c r="F222" s="258">
        <f t="shared" si="33"/>
        <v>0</v>
      </c>
      <c r="G222" s="257">
        <f>단가대비표!P93</f>
        <v>0</v>
      </c>
      <c r="H222" s="258">
        <f t="shared" si="34"/>
        <v>0</v>
      </c>
      <c r="I222" s="257">
        <f>단가대비표!V93</f>
        <v>0</v>
      </c>
      <c r="J222" s="258">
        <f t="shared" si="35"/>
        <v>0</v>
      </c>
      <c r="K222" s="257">
        <f t="shared" si="36"/>
        <v>0</v>
      </c>
      <c r="L222" s="258">
        <f t="shared" si="37"/>
        <v>0</v>
      </c>
      <c r="M222" s="248" t="s">
        <v>1428</v>
      </c>
      <c r="N222" s="1" t="s">
        <v>557</v>
      </c>
      <c r="O222" s="1" t="s">
        <v>1429</v>
      </c>
      <c r="P222" s="1" t="s">
        <v>64</v>
      </c>
      <c r="Q222" s="1" t="s">
        <v>64</v>
      </c>
      <c r="R222" s="1" t="s">
        <v>63</v>
      </c>
      <c r="AV222" s="1" t="s">
        <v>52</v>
      </c>
      <c r="AW222" s="1" t="s">
        <v>1430</v>
      </c>
      <c r="AX222" s="1" t="s">
        <v>52</v>
      </c>
      <c r="AY222" s="1" t="s">
        <v>52</v>
      </c>
      <c r="AZ222" s="1" t="s">
        <v>52</v>
      </c>
    </row>
    <row r="223" spans="1:52" ht="30" customHeight="1">
      <c r="A223" s="248" t="s">
        <v>1431</v>
      </c>
      <c r="B223" s="248" t="s">
        <v>1407</v>
      </c>
      <c r="C223" s="248" t="s">
        <v>881</v>
      </c>
      <c r="D223" s="249">
        <v>6</v>
      </c>
      <c r="E223" s="257">
        <f>단가대비표!O94</f>
        <v>0</v>
      </c>
      <c r="F223" s="258">
        <f t="shared" si="33"/>
        <v>0</v>
      </c>
      <c r="G223" s="257">
        <f>단가대비표!P94</f>
        <v>0</v>
      </c>
      <c r="H223" s="258">
        <f t="shared" si="34"/>
        <v>0</v>
      </c>
      <c r="I223" s="257">
        <f>단가대비표!V94</f>
        <v>0</v>
      </c>
      <c r="J223" s="258">
        <f t="shared" si="35"/>
        <v>0</v>
      </c>
      <c r="K223" s="257">
        <f t="shared" si="36"/>
        <v>0</v>
      </c>
      <c r="L223" s="258">
        <f t="shared" si="37"/>
        <v>0</v>
      </c>
      <c r="M223" s="248" t="s">
        <v>1432</v>
      </c>
      <c r="N223" s="1" t="s">
        <v>557</v>
      </c>
      <c r="O223" s="1" t="s">
        <v>1433</v>
      </c>
      <c r="P223" s="1" t="s">
        <v>64</v>
      </c>
      <c r="Q223" s="1" t="s">
        <v>64</v>
      </c>
      <c r="R223" s="1" t="s">
        <v>63</v>
      </c>
      <c r="AV223" s="1" t="s">
        <v>52</v>
      </c>
      <c r="AW223" s="1" t="s">
        <v>1434</v>
      </c>
      <c r="AX223" s="1" t="s">
        <v>52</v>
      </c>
      <c r="AY223" s="1" t="s">
        <v>52</v>
      </c>
      <c r="AZ223" s="1" t="s">
        <v>52</v>
      </c>
    </row>
    <row r="224" spans="1:52" ht="30" customHeight="1">
      <c r="A224" s="248" t="s">
        <v>1435</v>
      </c>
      <c r="B224" s="248" t="s">
        <v>52</v>
      </c>
      <c r="C224" s="248" t="s">
        <v>555</v>
      </c>
      <c r="D224" s="249">
        <v>1</v>
      </c>
      <c r="E224" s="257">
        <f>단가대비표!O95</f>
        <v>0</v>
      </c>
      <c r="F224" s="258">
        <f t="shared" si="33"/>
        <v>0</v>
      </c>
      <c r="G224" s="257">
        <f>단가대비표!P95</f>
        <v>0</v>
      </c>
      <c r="H224" s="258">
        <f t="shared" si="34"/>
        <v>0</v>
      </c>
      <c r="I224" s="257">
        <f>단가대비표!V95</f>
        <v>0</v>
      </c>
      <c r="J224" s="258">
        <f t="shared" si="35"/>
        <v>0</v>
      </c>
      <c r="K224" s="257">
        <f t="shared" si="36"/>
        <v>0</v>
      </c>
      <c r="L224" s="258">
        <f t="shared" si="37"/>
        <v>0</v>
      </c>
      <c r="M224" s="248" t="s">
        <v>1436</v>
      </c>
      <c r="N224" s="1" t="s">
        <v>557</v>
      </c>
      <c r="O224" s="1" t="s">
        <v>1437</v>
      </c>
      <c r="P224" s="1" t="s">
        <v>64</v>
      </c>
      <c r="Q224" s="1" t="s">
        <v>64</v>
      </c>
      <c r="R224" s="1" t="s">
        <v>63</v>
      </c>
      <c r="AV224" s="1" t="s">
        <v>52</v>
      </c>
      <c r="AW224" s="1" t="s">
        <v>1438</v>
      </c>
      <c r="AX224" s="1" t="s">
        <v>52</v>
      </c>
      <c r="AY224" s="1" t="s">
        <v>52</v>
      </c>
      <c r="AZ224" s="1" t="s">
        <v>52</v>
      </c>
    </row>
    <row r="225" spans="1:52" ht="30" customHeight="1">
      <c r="A225" s="248" t="s">
        <v>993</v>
      </c>
      <c r="B225" s="248" t="s">
        <v>52</v>
      </c>
      <c r="C225" s="248" t="s">
        <v>52</v>
      </c>
      <c r="D225" s="249"/>
      <c r="E225" s="257"/>
      <c r="F225" s="258">
        <f>TRUNC(SUMIF(N216:N224, N215, F216:F224),0)</f>
        <v>0</v>
      </c>
      <c r="G225" s="257"/>
      <c r="H225" s="258">
        <f>TRUNC(SUMIF(N216:N224, N215, H216:H224),0)</f>
        <v>0</v>
      </c>
      <c r="I225" s="257"/>
      <c r="J225" s="258">
        <f>TRUNC(SUMIF(N216:N224, N215, J216:J224),0)</f>
        <v>0</v>
      </c>
      <c r="K225" s="257"/>
      <c r="L225" s="258">
        <f>F225+H225+J225</f>
        <v>0</v>
      </c>
      <c r="M225" s="248" t="s">
        <v>52</v>
      </c>
      <c r="N225" s="1" t="s">
        <v>71</v>
      </c>
      <c r="O225" s="1" t="s">
        <v>71</v>
      </c>
      <c r="P225" s="1" t="s">
        <v>52</v>
      </c>
      <c r="Q225" s="1" t="s">
        <v>52</v>
      </c>
      <c r="R225" s="1" t="s">
        <v>52</v>
      </c>
      <c r="AV225" s="1" t="s">
        <v>52</v>
      </c>
      <c r="AW225" s="1" t="s">
        <v>52</v>
      </c>
      <c r="AX225" s="1" t="s">
        <v>52</v>
      </c>
      <c r="AY225" s="1" t="s">
        <v>52</v>
      </c>
      <c r="AZ225" s="1" t="s">
        <v>52</v>
      </c>
    </row>
    <row r="226" spans="1:52" ht="30" customHeight="1">
      <c r="A226" s="249"/>
      <c r="B226" s="249"/>
      <c r="C226" s="249"/>
      <c r="D226" s="249"/>
      <c r="E226" s="257"/>
      <c r="F226" s="258"/>
      <c r="G226" s="257"/>
      <c r="H226" s="258"/>
      <c r="I226" s="257"/>
      <c r="J226" s="258"/>
      <c r="K226" s="257"/>
      <c r="L226" s="258"/>
      <c r="M226" s="249"/>
    </row>
    <row r="227" spans="1:52" ht="30" customHeight="1">
      <c r="A227" s="250" t="s">
        <v>1439</v>
      </c>
      <c r="B227" s="253"/>
      <c r="C227" s="253"/>
      <c r="D227" s="253"/>
      <c r="E227" s="254"/>
      <c r="F227" s="255"/>
      <c r="G227" s="254"/>
      <c r="H227" s="255"/>
      <c r="I227" s="254"/>
      <c r="J227" s="255"/>
      <c r="K227" s="254"/>
      <c r="L227" s="255"/>
      <c r="M227" s="256"/>
      <c r="N227" s="1" t="s">
        <v>1440</v>
      </c>
    </row>
    <row r="228" spans="1:52" ht="30" customHeight="1">
      <c r="A228" s="248" t="s">
        <v>1445</v>
      </c>
      <c r="B228" s="248" t="s">
        <v>1446</v>
      </c>
      <c r="C228" s="248" t="s">
        <v>252</v>
      </c>
      <c r="D228" s="249">
        <v>0.89</v>
      </c>
      <c r="E228" s="257">
        <f>단가대비표!O154</f>
        <v>0</v>
      </c>
      <c r="F228" s="258">
        <f>TRUNC(E228*D228,1)</f>
        <v>0</v>
      </c>
      <c r="G228" s="257">
        <f>단가대비표!P154</f>
        <v>0</v>
      </c>
      <c r="H228" s="258">
        <f>TRUNC(G228*D228,1)</f>
        <v>0</v>
      </c>
      <c r="I228" s="257">
        <f>단가대비표!V154</f>
        <v>0</v>
      </c>
      <c r="J228" s="258">
        <f>TRUNC(I228*D228,1)</f>
        <v>0</v>
      </c>
      <c r="K228" s="257">
        <f>TRUNC(E228+G228+I228,1)</f>
        <v>0</v>
      </c>
      <c r="L228" s="258">
        <f>TRUNC(F228+H228+J228,1)</f>
        <v>0</v>
      </c>
      <c r="M228" s="248" t="s">
        <v>1447</v>
      </c>
      <c r="N228" s="1" t="s">
        <v>1440</v>
      </c>
      <c r="O228" s="1" t="s">
        <v>1448</v>
      </c>
      <c r="P228" s="1" t="s">
        <v>64</v>
      </c>
      <c r="Q228" s="1" t="s">
        <v>64</v>
      </c>
      <c r="R228" s="1" t="s">
        <v>63</v>
      </c>
      <c r="AV228" s="1" t="s">
        <v>52</v>
      </c>
      <c r="AW228" s="1" t="s">
        <v>1449</v>
      </c>
      <c r="AX228" s="1" t="s">
        <v>52</v>
      </c>
      <c r="AY228" s="1" t="s">
        <v>52</v>
      </c>
      <c r="AZ228" s="1" t="s">
        <v>52</v>
      </c>
    </row>
    <row r="229" spans="1:52" ht="30" customHeight="1">
      <c r="A229" s="248" t="s">
        <v>1445</v>
      </c>
      <c r="B229" s="248" t="s">
        <v>1450</v>
      </c>
      <c r="C229" s="248" t="s">
        <v>252</v>
      </c>
      <c r="D229" s="249">
        <v>0.03</v>
      </c>
      <c r="E229" s="257">
        <f>단가대비표!O155</f>
        <v>0</v>
      </c>
      <c r="F229" s="258">
        <f>TRUNC(E229*D229,1)</f>
        <v>0</v>
      </c>
      <c r="G229" s="257">
        <f>단가대비표!P155</f>
        <v>0</v>
      </c>
      <c r="H229" s="258">
        <f>TRUNC(G229*D229,1)</f>
        <v>0</v>
      </c>
      <c r="I229" s="257">
        <f>단가대비표!V155</f>
        <v>0</v>
      </c>
      <c r="J229" s="258">
        <f>TRUNC(I229*D229,1)</f>
        <v>0</v>
      </c>
      <c r="K229" s="257">
        <f>TRUNC(E229+G229+I229,1)</f>
        <v>0</v>
      </c>
      <c r="L229" s="258">
        <f>TRUNC(F229+H229+J229,1)</f>
        <v>0</v>
      </c>
      <c r="M229" s="248" t="s">
        <v>1451</v>
      </c>
      <c r="N229" s="1" t="s">
        <v>1440</v>
      </c>
      <c r="O229" s="1" t="s">
        <v>1452</v>
      </c>
      <c r="P229" s="1" t="s">
        <v>64</v>
      </c>
      <c r="Q229" s="1" t="s">
        <v>64</v>
      </c>
      <c r="R229" s="1" t="s">
        <v>63</v>
      </c>
      <c r="AV229" s="1" t="s">
        <v>52</v>
      </c>
      <c r="AW229" s="1" t="s">
        <v>1453</v>
      </c>
      <c r="AX229" s="1" t="s">
        <v>52</v>
      </c>
      <c r="AY229" s="1" t="s">
        <v>52</v>
      </c>
      <c r="AZ229" s="1" t="s">
        <v>52</v>
      </c>
    </row>
    <row r="230" spans="1:52" ht="30" customHeight="1">
      <c r="A230" s="248" t="s">
        <v>993</v>
      </c>
      <c r="B230" s="248" t="s">
        <v>52</v>
      </c>
      <c r="C230" s="248" t="s">
        <v>52</v>
      </c>
      <c r="D230" s="249"/>
      <c r="E230" s="257"/>
      <c r="F230" s="258">
        <f>TRUNC(SUMIF(N228:N229, N227, F228:F229),0)</f>
        <v>0</v>
      </c>
      <c r="G230" s="257"/>
      <c r="H230" s="258">
        <f>TRUNC(SUMIF(N228:N229, N227, H228:H229),0)</f>
        <v>0</v>
      </c>
      <c r="I230" s="257"/>
      <c r="J230" s="258">
        <f>TRUNC(SUMIF(N228:N229, N227, J228:J229),0)</f>
        <v>0</v>
      </c>
      <c r="K230" s="257"/>
      <c r="L230" s="258">
        <f>F230+H230+J230</f>
        <v>0</v>
      </c>
      <c r="M230" s="248" t="s">
        <v>52</v>
      </c>
      <c r="N230" s="1" t="s">
        <v>71</v>
      </c>
      <c r="O230" s="1" t="s">
        <v>71</v>
      </c>
      <c r="P230" s="1" t="s">
        <v>52</v>
      </c>
      <c r="Q230" s="1" t="s">
        <v>52</v>
      </c>
      <c r="R230" s="1" t="s">
        <v>52</v>
      </c>
      <c r="AV230" s="1" t="s">
        <v>52</v>
      </c>
      <c r="AW230" s="1" t="s">
        <v>52</v>
      </c>
      <c r="AX230" s="1" t="s">
        <v>52</v>
      </c>
      <c r="AY230" s="1" t="s">
        <v>52</v>
      </c>
      <c r="AZ230" s="1" t="s">
        <v>52</v>
      </c>
    </row>
    <row r="231" spans="1:52" ht="30" customHeight="1">
      <c r="A231" s="249"/>
      <c r="B231" s="249"/>
      <c r="C231" s="249"/>
      <c r="D231" s="249"/>
      <c r="E231" s="257"/>
      <c r="F231" s="258"/>
      <c r="G231" s="257"/>
      <c r="H231" s="258"/>
      <c r="I231" s="257"/>
      <c r="J231" s="258"/>
      <c r="K231" s="257"/>
      <c r="L231" s="258"/>
      <c r="M231" s="249"/>
    </row>
    <row r="232" spans="1:52" ht="30" customHeight="1">
      <c r="A232" s="250" t="s">
        <v>1454</v>
      </c>
      <c r="B232" s="253"/>
      <c r="C232" s="253"/>
      <c r="D232" s="253"/>
      <c r="E232" s="254"/>
      <c r="F232" s="255"/>
      <c r="G232" s="254"/>
      <c r="H232" s="255"/>
      <c r="I232" s="254"/>
      <c r="J232" s="255"/>
      <c r="K232" s="254"/>
      <c r="L232" s="255"/>
      <c r="M232" s="256"/>
      <c r="N232" s="1" t="s">
        <v>1455</v>
      </c>
    </row>
    <row r="233" spans="1:52" ht="30" customHeight="1">
      <c r="A233" s="248" t="s">
        <v>1459</v>
      </c>
      <c r="B233" s="248" t="s">
        <v>989</v>
      </c>
      <c r="C233" s="248" t="s">
        <v>401</v>
      </c>
      <c r="D233" s="249">
        <v>0.1</v>
      </c>
      <c r="E233" s="257">
        <f>단가대비표!O240</f>
        <v>0</v>
      </c>
      <c r="F233" s="258">
        <f>TRUNC(E233*D233,1)</f>
        <v>0</v>
      </c>
      <c r="G233" s="257">
        <f>단가대비표!P240</f>
        <v>0</v>
      </c>
      <c r="H233" s="258">
        <f>TRUNC(G233*D233,1)</f>
        <v>0</v>
      </c>
      <c r="I233" s="257">
        <f>단가대비표!V240</f>
        <v>0</v>
      </c>
      <c r="J233" s="258">
        <f>TRUNC(I233*D233,1)</f>
        <v>0</v>
      </c>
      <c r="K233" s="257">
        <f t="shared" ref="K233:L235" si="38">TRUNC(E233+G233+I233,1)</f>
        <v>0</v>
      </c>
      <c r="L233" s="258">
        <f t="shared" si="38"/>
        <v>0</v>
      </c>
      <c r="M233" s="248" t="s">
        <v>1460</v>
      </c>
      <c r="N233" s="1" t="s">
        <v>1455</v>
      </c>
      <c r="O233" s="1" t="s">
        <v>1461</v>
      </c>
      <c r="P233" s="1" t="s">
        <v>64</v>
      </c>
      <c r="Q233" s="1" t="s">
        <v>64</v>
      </c>
      <c r="R233" s="1" t="s">
        <v>63</v>
      </c>
      <c r="V233">
        <v>1</v>
      </c>
      <c r="AV233" s="1" t="s">
        <v>52</v>
      </c>
      <c r="AW233" s="1" t="s">
        <v>1462</v>
      </c>
      <c r="AX233" s="1" t="s">
        <v>52</v>
      </c>
      <c r="AY233" s="1" t="s">
        <v>52</v>
      </c>
      <c r="AZ233" s="1" t="s">
        <v>52</v>
      </c>
    </row>
    <row r="234" spans="1:52" ht="30" customHeight="1">
      <c r="A234" s="248" t="s">
        <v>1243</v>
      </c>
      <c r="B234" s="248" t="s">
        <v>989</v>
      </c>
      <c r="C234" s="248" t="s">
        <v>401</v>
      </c>
      <c r="D234" s="249">
        <v>2.5000000000000001E-2</v>
      </c>
      <c r="E234" s="257">
        <f>단가대비표!O237</f>
        <v>0</v>
      </c>
      <c r="F234" s="258">
        <f>TRUNC(E234*D234,1)</f>
        <v>0</v>
      </c>
      <c r="G234" s="257">
        <f>단가대비표!P237</f>
        <v>0</v>
      </c>
      <c r="H234" s="258">
        <f>TRUNC(G234*D234,1)</f>
        <v>0</v>
      </c>
      <c r="I234" s="257">
        <f>단가대비표!V237</f>
        <v>0</v>
      </c>
      <c r="J234" s="258">
        <f>TRUNC(I234*D234,1)</f>
        <v>0</v>
      </c>
      <c r="K234" s="257">
        <f t="shared" si="38"/>
        <v>0</v>
      </c>
      <c r="L234" s="258">
        <f t="shared" si="38"/>
        <v>0</v>
      </c>
      <c r="M234" s="248" t="s">
        <v>1244</v>
      </c>
      <c r="N234" s="1" t="s">
        <v>1455</v>
      </c>
      <c r="O234" s="1" t="s">
        <v>1245</v>
      </c>
      <c r="P234" s="1" t="s">
        <v>64</v>
      </c>
      <c r="Q234" s="1" t="s">
        <v>64</v>
      </c>
      <c r="R234" s="1" t="s">
        <v>63</v>
      </c>
      <c r="V234">
        <v>1</v>
      </c>
      <c r="AV234" s="1" t="s">
        <v>52</v>
      </c>
      <c r="AW234" s="1" t="s">
        <v>1463</v>
      </c>
      <c r="AX234" s="1" t="s">
        <v>52</v>
      </c>
      <c r="AY234" s="1" t="s">
        <v>52</v>
      </c>
      <c r="AZ234" s="1" t="s">
        <v>52</v>
      </c>
    </row>
    <row r="235" spans="1:52" ht="30" customHeight="1">
      <c r="A235" s="248" t="s">
        <v>1464</v>
      </c>
      <c r="B235" s="248" t="s">
        <v>1465</v>
      </c>
      <c r="C235" s="248" t="s">
        <v>555</v>
      </c>
      <c r="D235" s="249">
        <v>1</v>
      </c>
      <c r="E235" s="257">
        <v>0</v>
      </c>
      <c r="F235" s="258">
        <f>TRUNC(E235*D235,1)</f>
        <v>0</v>
      </c>
      <c r="G235" s="257">
        <v>0</v>
      </c>
      <c r="H235" s="258">
        <f>TRUNC(G235*D235,1)</f>
        <v>0</v>
      </c>
      <c r="I235" s="257">
        <f>TRUNC(SUMIF(V233:V235, RIGHTB(O235, 1), H233:H235)*U235, 2)</f>
        <v>0</v>
      </c>
      <c r="J235" s="258">
        <f>TRUNC(I235*D235,1)</f>
        <v>0</v>
      </c>
      <c r="K235" s="257">
        <f t="shared" si="38"/>
        <v>0</v>
      </c>
      <c r="L235" s="258">
        <f t="shared" si="38"/>
        <v>0</v>
      </c>
      <c r="M235" s="248" t="s">
        <v>52</v>
      </c>
      <c r="N235" s="1" t="s">
        <v>1455</v>
      </c>
      <c r="O235" s="1" t="s">
        <v>772</v>
      </c>
      <c r="P235" s="1" t="s">
        <v>64</v>
      </c>
      <c r="Q235" s="1" t="s">
        <v>64</v>
      </c>
      <c r="R235" s="1" t="s">
        <v>64</v>
      </c>
      <c r="S235">
        <v>1</v>
      </c>
      <c r="T235">
        <v>2</v>
      </c>
      <c r="U235">
        <v>0.03</v>
      </c>
      <c r="AV235" s="1" t="s">
        <v>52</v>
      </c>
      <c r="AW235" s="1" t="s">
        <v>1466</v>
      </c>
      <c r="AX235" s="1" t="s">
        <v>52</v>
      </c>
      <c r="AY235" s="1" t="s">
        <v>52</v>
      </c>
      <c r="AZ235" s="1" t="s">
        <v>52</v>
      </c>
    </row>
    <row r="236" spans="1:52" ht="30" customHeight="1">
      <c r="A236" s="248" t="s">
        <v>993</v>
      </c>
      <c r="B236" s="248" t="s">
        <v>52</v>
      </c>
      <c r="C236" s="248" t="s">
        <v>52</v>
      </c>
      <c r="D236" s="249"/>
      <c r="E236" s="257"/>
      <c r="F236" s="258">
        <f>TRUNC(SUMIF(N233:N235, N232, F233:F235),0)</f>
        <v>0</v>
      </c>
      <c r="G236" s="257"/>
      <c r="H236" s="258">
        <f>TRUNC(SUMIF(N233:N235, N232, H233:H235),0)</f>
        <v>0</v>
      </c>
      <c r="I236" s="257"/>
      <c r="J236" s="258">
        <f>TRUNC(SUMIF(N233:N235, N232, J233:J235),0)</f>
        <v>0</v>
      </c>
      <c r="K236" s="257"/>
      <c r="L236" s="258">
        <f>F236+H236+J236</f>
        <v>0</v>
      </c>
      <c r="M236" s="248" t="s">
        <v>52</v>
      </c>
      <c r="N236" s="1" t="s">
        <v>71</v>
      </c>
      <c r="O236" s="1" t="s">
        <v>71</v>
      </c>
      <c r="P236" s="1" t="s">
        <v>52</v>
      </c>
      <c r="Q236" s="1" t="s">
        <v>52</v>
      </c>
      <c r="R236" s="1" t="s">
        <v>52</v>
      </c>
      <c r="AV236" s="1" t="s">
        <v>52</v>
      </c>
      <c r="AW236" s="1" t="s">
        <v>52</v>
      </c>
      <c r="AX236" s="1" t="s">
        <v>52</v>
      </c>
      <c r="AY236" s="1" t="s">
        <v>52</v>
      </c>
      <c r="AZ236" s="1" t="s">
        <v>52</v>
      </c>
    </row>
    <row r="237" spans="1:52" ht="30" customHeight="1">
      <c r="A237" s="249"/>
      <c r="B237" s="249"/>
      <c r="C237" s="249"/>
      <c r="D237" s="249"/>
      <c r="E237" s="257"/>
      <c r="F237" s="258"/>
      <c r="G237" s="257"/>
      <c r="H237" s="258"/>
      <c r="I237" s="257"/>
      <c r="J237" s="258"/>
      <c r="K237" s="257"/>
      <c r="L237" s="258"/>
      <c r="M237" s="249"/>
    </row>
    <row r="238" spans="1:52" ht="30" customHeight="1">
      <c r="A238" s="250" t="s">
        <v>1467</v>
      </c>
      <c r="B238" s="253"/>
      <c r="C238" s="253"/>
      <c r="D238" s="253"/>
      <c r="E238" s="254"/>
      <c r="F238" s="255"/>
      <c r="G238" s="254"/>
      <c r="H238" s="255"/>
      <c r="I238" s="254"/>
      <c r="J238" s="255"/>
      <c r="K238" s="254"/>
      <c r="L238" s="255"/>
      <c r="M238" s="256"/>
      <c r="N238" s="1" t="s">
        <v>178</v>
      </c>
    </row>
    <row r="239" spans="1:52" ht="30" customHeight="1">
      <c r="A239" s="248" t="s">
        <v>1441</v>
      </c>
      <c r="B239" s="248" t="s">
        <v>52</v>
      </c>
      <c r="C239" s="248" t="s">
        <v>1442</v>
      </c>
      <c r="D239" s="249">
        <v>0.1</v>
      </c>
      <c r="E239" s="257">
        <f>일위대가목록!E36</f>
        <v>0</v>
      </c>
      <c r="F239" s="258">
        <f>TRUNC(E239*D239,1)</f>
        <v>0</v>
      </c>
      <c r="G239" s="257">
        <f>일위대가목록!F36</f>
        <v>0</v>
      </c>
      <c r="H239" s="258">
        <f>TRUNC(G239*D239,1)</f>
        <v>0</v>
      </c>
      <c r="I239" s="257">
        <f>일위대가목록!G36</f>
        <v>0</v>
      </c>
      <c r="J239" s="258">
        <f>TRUNC(I239*D239,1)</f>
        <v>0</v>
      </c>
      <c r="K239" s="257">
        <f t="shared" ref="K239:L242" si="39">TRUNC(E239+G239+I239,1)</f>
        <v>0</v>
      </c>
      <c r="L239" s="258">
        <f t="shared" si="39"/>
        <v>0</v>
      </c>
      <c r="M239" s="248" t="s">
        <v>1443</v>
      </c>
      <c r="N239" s="1" t="s">
        <v>178</v>
      </c>
      <c r="O239" s="1" t="s">
        <v>1440</v>
      </c>
      <c r="P239" s="1" t="s">
        <v>63</v>
      </c>
      <c r="Q239" s="1" t="s">
        <v>64</v>
      </c>
      <c r="R239" s="1" t="s">
        <v>64</v>
      </c>
      <c r="V239">
        <v>1</v>
      </c>
      <c r="W239">
        <v>2</v>
      </c>
      <c r="AV239" s="1" t="s">
        <v>52</v>
      </c>
      <c r="AW239" s="1" t="s">
        <v>1469</v>
      </c>
      <c r="AX239" s="1" t="s">
        <v>52</v>
      </c>
      <c r="AY239" s="1" t="s">
        <v>52</v>
      </c>
      <c r="AZ239" s="1" t="s">
        <v>52</v>
      </c>
    </row>
    <row r="240" spans="1:52" ht="30" customHeight="1">
      <c r="A240" s="248" t="s">
        <v>1470</v>
      </c>
      <c r="B240" s="248" t="s">
        <v>1471</v>
      </c>
      <c r="C240" s="248" t="s">
        <v>555</v>
      </c>
      <c r="D240" s="249">
        <v>1</v>
      </c>
      <c r="E240" s="257">
        <f>TRUNC(SUMIF(V239:V242, RIGHTB(O240, 1), F239:F242)*U240, 2)</f>
        <v>0</v>
      </c>
      <c r="F240" s="258">
        <f>TRUNC(E240*D240,1)</f>
        <v>0</v>
      </c>
      <c r="G240" s="257">
        <v>0</v>
      </c>
      <c r="H240" s="258">
        <f>TRUNC(G240*D240,1)</f>
        <v>0</v>
      </c>
      <c r="I240" s="257">
        <v>0</v>
      </c>
      <c r="J240" s="258">
        <f>TRUNC(I240*D240,1)</f>
        <v>0</v>
      </c>
      <c r="K240" s="257">
        <f t="shared" si="39"/>
        <v>0</v>
      </c>
      <c r="L240" s="258">
        <f t="shared" si="39"/>
        <v>0</v>
      </c>
      <c r="M240" s="248" t="s">
        <v>52</v>
      </c>
      <c r="N240" s="1" t="s">
        <v>178</v>
      </c>
      <c r="O240" s="1" t="s">
        <v>772</v>
      </c>
      <c r="P240" s="1" t="s">
        <v>64</v>
      </c>
      <c r="Q240" s="1" t="s">
        <v>64</v>
      </c>
      <c r="R240" s="1" t="s">
        <v>64</v>
      </c>
      <c r="S240">
        <v>0</v>
      </c>
      <c r="T240">
        <v>0</v>
      </c>
      <c r="U240">
        <v>0.24</v>
      </c>
      <c r="AV240" s="1" t="s">
        <v>52</v>
      </c>
      <c r="AW240" s="1" t="s">
        <v>1472</v>
      </c>
      <c r="AX240" s="1" t="s">
        <v>52</v>
      </c>
      <c r="AY240" s="1" t="s">
        <v>52</v>
      </c>
      <c r="AZ240" s="1" t="s">
        <v>52</v>
      </c>
    </row>
    <row r="241" spans="1:52" ht="30" customHeight="1">
      <c r="A241" s="248" t="s">
        <v>1473</v>
      </c>
      <c r="B241" s="248" t="s">
        <v>771</v>
      </c>
      <c r="C241" s="248" t="s">
        <v>555</v>
      </c>
      <c r="D241" s="249">
        <v>1</v>
      </c>
      <c r="E241" s="257">
        <f>TRUNC(SUMIF(W239:W242, RIGHTB(O241, 1), F239:F242)*U241, 2)</f>
        <v>0</v>
      </c>
      <c r="F241" s="258">
        <f>TRUNC(E241*D241,1)</f>
        <v>0</v>
      </c>
      <c r="G241" s="257">
        <v>0</v>
      </c>
      <c r="H241" s="258">
        <f>TRUNC(G241*D241,1)</f>
        <v>0</v>
      </c>
      <c r="I241" s="257">
        <v>0</v>
      </c>
      <c r="J241" s="258">
        <f>TRUNC(I241*D241,1)</f>
        <v>0</v>
      </c>
      <c r="K241" s="257">
        <f t="shared" si="39"/>
        <v>0</v>
      </c>
      <c r="L241" s="258">
        <f t="shared" si="39"/>
        <v>0</v>
      </c>
      <c r="M241" s="248" t="s">
        <v>52</v>
      </c>
      <c r="N241" s="1" t="s">
        <v>178</v>
      </c>
      <c r="O241" s="1" t="s">
        <v>1237</v>
      </c>
      <c r="P241" s="1" t="s">
        <v>64</v>
      </c>
      <c r="Q241" s="1" t="s">
        <v>64</v>
      </c>
      <c r="R241" s="1" t="s">
        <v>64</v>
      </c>
      <c r="S241">
        <v>0</v>
      </c>
      <c r="T241">
        <v>0</v>
      </c>
      <c r="U241">
        <v>0.05</v>
      </c>
      <c r="AV241" s="1" t="s">
        <v>52</v>
      </c>
      <c r="AW241" s="1" t="s">
        <v>1474</v>
      </c>
      <c r="AX241" s="1" t="s">
        <v>52</v>
      </c>
      <c r="AY241" s="1" t="s">
        <v>52</v>
      </c>
      <c r="AZ241" s="1" t="s">
        <v>52</v>
      </c>
    </row>
    <row r="242" spans="1:52" ht="30" customHeight="1">
      <c r="A242" s="248" t="s">
        <v>1456</v>
      </c>
      <c r="B242" s="248" t="s">
        <v>176</v>
      </c>
      <c r="C242" s="248" t="s">
        <v>82</v>
      </c>
      <c r="D242" s="249">
        <v>1</v>
      </c>
      <c r="E242" s="257">
        <f>일위대가목록!E37</f>
        <v>0</v>
      </c>
      <c r="F242" s="258">
        <f>TRUNC(E242*D242,1)</f>
        <v>0</v>
      </c>
      <c r="G242" s="257">
        <f>일위대가목록!F37</f>
        <v>0</v>
      </c>
      <c r="H242" s="258">
        <f>TRUNC(G242*D242,1)</f>
        <v>0</v>
      </c>
      <c r="I242" s="257">
        <f>일위대가목록!G37</f>
        <v>0</v>
      </c>
      <c r="J242" s="258">
        <f>TRUNC(I242*D242,1)</f>
        <v>0</v>
      </c>
      <c r="K242" s="257">
        <f t="shared" si="39"/>
        <v>0</v>
      </c>
      <c r="L242" s="258">
        <f t="shared" si="39"/>
        <v>0</v>
      </c>
      <c r="M242" s="248" t="s">
        <v>1457</v>
      </c>
      <c r="N242" s="1" t="s">
        <v>178</v>
      </c>
      <c r="O242" s="1" t="s">
        <v>1455</v>
      </c>
      <c r="P242" s="1" t="s">
        <v>63</v>
      </c>
      <c r="Q242" s="1" t="s">
        <v>64</v>
      </c>
      <c r="R242" s="1" t="s">
        <v>64</v>
      </c>
      <c r="AV242" s="1" t="s">
        <v>52</v>
      </c>
      <c r="AW242" s="1" t="s">
        <v>1475</v>
      </c>
      <c r="AX242" s="1" t="s">
        <v>52</v>
      </c>
      <c r="AY242" s="1" t="s">
        <v>52</v>
      </c>
      <c r="AZ242" s="1" t="s">
        <v>52</v>
      </c>
    </row>
    <row r="243" spans="1:52" ht="30" customHeight="1">
      <c r="A243" s="248" t="s">
        <v>993</v>
      </c>
      <c r="B243" s="248" t="s">
        <v>52</v>
      </c>
      <c r="C243" s="248" t="s">
        <v>52</v>
      </c>
      <c r="D243" s="249"/>
      <c r="E243" s="257"/>
      <c r="F243" s="258">
        <f>TRUNC(SUMIF(N239:N242, N238, F239:F242),0)</f>
        <v>0</v>
      </c>
      <c r="G243" s="257"/>
      <c r="H243" s="258">
        <f>TRUNC(SUMIF(N239:N242, N238, H239:H242),0)</f>
        <v>0</v>
      </c>
      <c r="I243" s="257"/>
      <c r="J243" s="258">
        <f>TRUNC(SUMIF(N239:N242, N238, J239:J242),0)</f>
        <v>0</v>
      </c>
      <c r="K243" s="257"/>
      <c r="L243" s="258">
        <f>F243+H243+J243</f>
        <v>0</v>
      </c>
      <c r="M243" s="248" t="s">
        <v>52</v>
      </c>
      <c r="N243" s="1" t="s">
        <v>71</v>
      </c>
      <c r="O243" s="1" t="s">
        <v>71</v>
      </c>
      <c r="P243" s="1" t="s">
        <v>52</v>
      </c>
      <c r="Q243" s="1" t="s">
        <v>52</v>
      </c>
      <c r="R243" s="1" t="s">
        <v>52</v>
      </c>
      <c r="AV243" s="1" t="s">
        <v>52</v>
      </c>
      <c r="AW243" s="1" t="s">
        <v>52</v>
      </c>
      <c r="AX243" s="1" t="s">
        <v>52</v>
      </c>
      <c r="AY243" s="1" t="s">
        <v>52</v>
      </c>
      <c r="AZ243" s="1" t="s">
        <v>52</v>
      </c>
    </row>
    <row r="244" spans="1:52" ht="30" customHeight="1">
      <c r="A244" s="249"/>
      <c r="B244" s="249"/>
      <c r="C244" s="249"/>
      <c r="D244" s="249"/>
      <c r="E244" s="257"/>
      <c r="F244" s="258"/>
      <c r="G244" s="257"/>
      <c r="H244" s="258"/>
      <c r="I244" s="257"/>
      <c r="J244" s="258"/>
      <c r="K244" s="257"/>
      <c r="L244" s="258"/>
      <c r="M244" s="249"/>
    </row>
    <row r="245" spans="1:52" ht="30" customHeight="1">
      <c r="A245" s="250" t="s">
        <v>1476</v>
      </c>
      <c r="B245" s="253"/>
      <c r="C245" s="253"/>
      <c r="D245" s="253"/>
      <c r="E245" s="254"/>
      <c r="F245" s="255"/>
      <c r="G245" s="254"/>
      <c r="H245" s="255"/>
      <c r="I245" s="254"/>
      <c r="J245" s="255"/>
      <c r="K245" s="254"/>
      <c r="L245" s="255"/>
      <c r="M245" s="256"/>
      <c r="N245" s="1" t="s">
        <v>1477</v>
      </c>
    </row>
    <row r="246" spans="1:52" ht="30" customHeight="1">
      <c r="A246" s="248" t="s">
        <v>1481</v>
      </c>
      <c r="B246" s="248" t="s">
        <v>989</v>
      </c>
      <c r="C246" s="248" t="s">
        <v>401</v>
      </c>
      <c r="D246" s="249">
        <v>1.76</v>
      </c>
      <c r="E246" s="257">
        <f>단가대비표!O241</f>
        <v>0</v>
      </c>
      <c r="F246" s="258">
        <f>TRUNC(E246*D246,1)</f>
        <v>0</v>
      </c>
      <c r="G246" s="257">
        <f>단가대비표!P241</f>
        <v>0</v>
      </c>
      <c r="H246" s="258">
        <f>TRUNC(G246*D246,1)</f>
        <v>0</v>
      </c>
      <c r="I246" s="257">
        <f>단가대비표!V241</f>
        <v>0</v>
      </c>
      <c r="J246" s="258">
        <f>TRUNC(I246*D246,1)</f>
        <v>0</v>
      </c>
      <c r="K246" s="257">
        <f t="shared" ref="K246:L249" si="40">TRUNC(E246+G246+I246,1)</f>
        <v>0</v>
      </c>
      <c r="L246" s="258">
        <f t="shared" si="40"/>
        <v>0</v>
      </c>
      <c r="M246" s="248" t="s">
        <v>1482</v>
      </c>
      <c r="N246" s="1" t="s">
        <v>1477</v>
      </c>
      <c r="O246" s="1" t="s">
        <v>1483</v>
      </c>
      <c r="P246" s="1" t="s">
        <v>64</v>
      </c>
      <c r="Q246" s="1" t="s">
        <v>64</v>
      </c>
      <c r="R246" s="1" t="s">
        <v>63</v>
      </c>
      <c r="V246">
        <v>1</v>
      </c>
      <c r="AV246" s="1" t="s">
        <v>52</v>
      </c>
      <c r="AW246" s="1" t="s">
        <v>1484</v>
      </c>
      <c r="AX246" s="1" t="s">
        <v>52</v>
      </c>
      <c r="AY246" s="1" t="s">
        <v>52</v>
      </c>
      <c r="AZ246" s="1" t="s">
        <v>52</v>
      </c>
    </row>
    <row r="247" spans="1:52" ht="30" customHeight="1">
      <c r="A247" s="248" t="s">
        <v>1243</v>
      </c>
      <c r="B247" s="248" t="s">
        <v>989</v>
      </c>
      <c r="C247" s="248" t="s">
        <v>401</v>
      </c>
      <c r="D247" s="249">
        <v>0.59</v>
      </c>
      <c r="E247" s="257">
        <f>단가대비표!O237</f>
        <v>0</v>
      </c>
      <c r="F247" s="258">
        <f>TRUNC(E247*D247,1)</f>
        <v>0</v>
      </c>
      <c r="G247" s="257">
        <f>단가대비표!P237</f>
        <v>0</v>
      </c>
      <c r="H247" s="258">
        <f>TRUNC(G247*D247,1)</f>
        <v>0</v>
      </c>
      <c r="I247" s="257">
        <f>단가대비표!V237</f>
        <v>0</v>
      </c>
      <c r="J247" s="258">
        <f>TRUNC(I247*D247,1)</f>
        <v>0</v>
      </c>
      <c r="K247" s="257">
        <f t="shared" si="40"/>
        <v>0</v>
      </c>
      <c r="L247" s="258">
        <f t="shared" si="40"/>
        <v>0</v>
      </c>
      <c r="M247" s="248" t="s">
        <v>1244</v>
      </c>
      <c r="N247" s="1" t="s">
        <v>1477</v>
      </c>
      <c r="O247" s="1" t="s">
        <v>1245</v>
      </c>
      <c r="P247" s="1" t="s">
        <v>64</v>
      </c>
      <c r="Q247" s="1" t="s">
        <v>64</v>
      </c>
      <c r="R247" s="1" t="s">
        <v>63</v>
      </c>
      <c r="V247">
        <v>1</v>
      </c>
      <c r="AV247" s="1" t="s">
        <v>52</v>
      </c>
      <c r="AW247" s="1" t="s">
        <v>1485</v>
      </c>
      <c r="AX247" s="1" t="s">
        <v>52</v>
      </c>
      <c r="AY247" s="1" t="s">
        <v>52</v>
      </c>
      <c r="AZ247" s="1" t="s">
        <v>52</v>
      </c>
    </row>
    <row r="248" spans="1:52" ht="30" customHeight="1">
      <c r="A248" s="248" t="s">
        <v>1464</v>
      </c>
      <c r="B248" s="248" t="s">
        <v>1486</v>
      </c>
      <c r="C248" s="248" t="s">
        <v>555</v>
      </c>
      <c r="D248" s="249">
        <v>1</v>
      </c>
      <c r="E248" s="257">
        <v>0</v>
      </c>
      <c r="F248" s="258">
        <f>TRUNC(E248*D248,1)</f>
        <v>0</v>
      </c>
      <c r="G248" s="257">
        <v>0</v>
      </c>
      <c r="H248" s="258">
        <f>TRUNC(G248*D248,1)</f>
        <v>0</v>
      </c>
      <c r="I248" s="257">
        <f>TRUNC(SUMIF(V246:V249, RIGHTB(O248, 1), H246:H249)*U248, 2)</f>
        <v>0</v>
      </c>
      <c r="J248" s="258">
        <f>TRUNC(I248*D248,1)</f>
        <v>0</v>
      </c>
      <c r="K248" s="257">
        <f t="shared" si="40"/>
        <v>0</v>
      </c>
      <c r="L248" s="258">
        <f t="shared" si="40"/>
        <v>0</v>
      </c>
      <c r="M248" s="248" t="s">
        <v>52</v>
      </c>
      <c r="N248" s="1" t="s">
        <v>1477</v>
      </c>
      <c r="O248" s="1" t="s">
        <v>772</v>
      </c>
      <c r="P248" s="1" t="s">
        <v>64</v>
      </c>
      <c r="Q248" s="1" t="s">
        <v>64</v>
      </c>
      <c r="R248" s="1" t="s">
        <v>64</v>
      </c>
      <c r="S248">
        <v>1</v>
      </c>
      <c r="T248">
        <v>2</v>
      </c>
      <c r="U248">
        <v>0.02</v>
      </c>
      <c r="AV248" s="1" t="s">
        <v>52</v>
      </c>
      <c r="AW248" s="1" t="s">
        <v>1487</v>
      </c>
      <c r="AX248" s="1" t="s">
        <v>52</v>
      </c>
      <c r="AY248" s="1" t="s">
        <v>52</v>
      </c>
      <c r="AZ248" s="1" t="s">
        <v>52</v>
      </c>
    </row>
    <row r="249" spans="1:52" ht="30" customHeight="1">
      <c r="A249" s="248" t="s">
        <v>1488</v>
      </c>
      <c r="B249" s="248" t="s">
        <v>1489</v>
      </c>
      <c r="C249" s="248" t="s">
        <v>1490</v>
      </c>
      <c r="D249" s="249">
        <v>6.5</v>
      </c>
      <c r="E249" s="257">
        <f>단가대비표!O158</f>
        <v>0</v>
      </c>
      <c r="F249" s="258">
        <f>TRUNC(E249*D249,1)</f>
        <v>0</v>
      </c>
      <c r="G249" s="257">
        <f>단가대비표!P158</f>
        <v>0</v>
      </c>
      <c r="H249" s="258">
        <f>TRUNC(G249*D249,1)</f>
        <v>0</v>
      </c>
      <c r="I249" s="257">
        <f>단가대비표!V158</f>
        <v>0</v>
      </c>
      <c r="J249" s="258">
        <f>TRUNC(I249*D249,1)</f>
        <v>0</v>
      </c>
      <c r="K249" s="257">
        <f t="shared" si="40"/>
        <v>0</v>
      </c>
      <c r="L249" s="258">
        <f t="shared" si="40"/>
        <v>0</v>
      </c>
      <c r="M249" s="248" t="s">
        <v>1491</v>
      </c>
      <c r="N249" s="1" t="s">
        <v>1477</v>
      </c>
      <c r="O249" s="1" t="s">
        <v>1492</v>
      </c>
      <c r="P249" s="1" t="s">
        <v>64</v>
      </c>
      <c r="Q249" s="1" t="s">
        <v>64</v>
      </c>
      <c r="R249" s="1" t="s">
        <v>63</v>
      </c>
      <c r="AV249" s="1" t="s">
        <v>52</v>
      </c>
      <c r="AW249" s="1" t="s">
        <v>1493</v>
      </c>
      <c r="AX249" s="1" t="s">
        <v>52</v>
      </c>
      <c r="AY249" s="1" t="s">
        <v>52</v>
      </c>
      <c r="AZ249" s="1" t="s">
        <v>52</v>
      </c>
    </row>
    <row r="250" spans="1:52" ht="30" customHeight="1">
      <c r="A250" s="248" t="s">
        <v>993</v>
      </c>
      <c r="B250" s="248" t="s">
        <v>52</v>
      </c>
      <c r="C250" s="248" t="s">
        <v>52</v>
      </c>
      <c r="D250" s="249"/>
      <c r="E250" s="257"/>
      <c r="F250" s="258">
        <f>TRUNC(SUMIF(N246:N249, N245, F246:F249),0)</f>
        <v>0</v>
      </c>
      <c r="G250" s="257"/>
      <c r="H250" s="258">
        <f>TRUNC(SUMIF(N246:N249, N245, H246:H249),0)</f>
        <v>0</v>
      </c>
      <c r="I250" s="257"/>
      <c r="J250" s="258">
        <f>TRUNC(SUMIF(N246:N249, N245, J246:J249),0)</f>
        <v>0</v>
      </c>
      <c r="K250" s="257"/>
      <c r="L250" s="258">
        <f>F250+H250+J250</f>
        <v>0</v>
      </c>
      <c r="M250" s="248" t="s">
        <v>52</v>
      </c>
      <c r="N250" s="1" t="s">
        <v>71</v>
      </c>
      <c r="O250" s="1" t="s">
        <v>71</v>
      </c>
      <c r="P250" s="1" t="s">
        <v>52</v>
      </c>
      <c r="Q250" s="1" t="s">
        <v>52</v>
      </c>
      <c r="R250" s="1" t="s">
        <v>52</v>
      </c>
      <c r="AV250" s="1" t="s">
        <v>52</v>
      </c>
      <c r="AW250" s="1" t="s">
        <v>52</v>
      </c>
      <c r="AX250" s="1" t="s">
        <v>52</v>
      </c>
      <c r="AY250" s="1" t="s">
        <v>52</v>
      </c>
      <c r="AZ250" s="1" t="s">
        <v>52</v>
      </c>
    </row>
    <row r="251" spans="1:52" ht="30" customHeight="1">
      <c r="A251" s="249"/>
      <c r="B251" s="249"/>
      <c r="C251" s="249"/>
      <c r="D251" s="249"/>
      <c r="E251" s="257"/>
      <c r="F251" s="258"/>
      <c r="G251" s="257"/>
      <c r="H251" s="258"/>
      <c r="I251" s="257"/>
      <c r="J251" s="258"/>
      <c r="K251" s="257"/>
      <c r="L251" s="258"/>
      <c r="M251" s="249"/>
    </row>
    <row r="252" spans="1:52" ht="30" customHeight="1">
      <c r="A252" s="250" t="s">
        <v>1494</v>
      </c>
      <c r="B252" s="253"/>
      <c r="C252" s="253"/>
      <c r="D252" s="253"/>
      <c r="E252" s="254"/>
      <c r="F252" s="255"/>
      <c r="G252" s="254"/>
      <c r="H252" s="255"/>
      <c r="I252" s="254"/>
      <c r="J252" s="255"/>
      <c r="K252" s="254"/>
      <c r="L252" s="255"/>
      <c r="M252" s="256"/>
      <c r="N252" s="1" t="s">
        <v>1495</v>
      </c>
    </row>
    <row r="253" spans="1:52" ht="30" customHeight="1">
      <c r="A253" s="248" t="s">
        <v>1481</v>
      </c>
      <c r="B253" s="248" t="s">
        <v>989</v>
      </c>
      <c r="C253" s="248" t="s">
        <v>401</v>
      </c>
      <c r="D253" s="249">
        <v>0.23</v>
      </c>
      <c r="E253" s="257">
        <f>단가대비표!O241</f>
        <v>0</v>
      </c>
      <c r="F253" s="258">
        <f>TRUNC(E253*D253,1)</f>
        <v>0</v>
      </c>
      <c r="G253" s="257">
        <f>단가대비표!P241</f>
        <v>0</v>
      </c>
      <c r="H253" s="258">
        <f>TRUNC(G253*D253,1)</f>
        <v>0</v>
      </c>
      <c r="I253" s="257">
        <f>단가대비표!V241</f>
        <v>0</v>
      </c>
      <c r="J253" s="258">
        <f>TRUNC(I253*D253,1)</f>
        <v>0</v>
      </c>
      <c r="K253" s="257">
        <f t="shared" ref="K253:L255" si="41">TRUNC(E253+G253+I253,1)</f>
        <v>0</v>
      </c>
      <c r="L253" s="258">
        <f t="shared" si="41"/>
        <v>0</v>
      </c>
      <c r="M253" s="248" t="s">
        <v>1482</v>
      </c>
      <c r="N253" s="1" t="s">
        <v>1495</v>
      </c>
      <c r="O253" s="1" t="s">
        <v>1483</v>
      </c>
      <c r="P253" s="1" t="s">
        <v>64</v>
      </c>
      <c r="Q253" s="1" t="s">
        <v>64</v>
      </c>
      <c r="R253" s="1" t="s">
        <v>63</v>
      </c>
      <c r="V253">
        <v>1</v>
      </c>
      <c r="AV253" s="1" t="s">
        <v>52</v>
      </c>
      <c r="AW253" s="1" t="s">
        <v>1499</v>
      </c>
      <c r="AX253" s="1" t="s">
        <v>52</v>
      </c>
      <c r="AY253" s="1" t="s">
        <v>52</v>
      </c>
      <c r="AZ253" s="1" t="s">
        <v>52</v>
      </c>
    </row>
    <row r="254" spans="1:52" ht="30" customHeight="1">
      <c r="A254" s="248" t="s">
        <v>1243</v>
      </c>
      <c r="B254" s="248" t="s">
        <v>989</v>
      </c>
      <c r="C254" s="248" t="s">
        <v>401</v>
      </c>
      <c r="D254" s="249">
        <v>0.03</v>
      </c>
      <c r="E254" s="257">
        <f>단가대비표!O237</f>
        <v>0</v>
      </c>
      <c r="F254" s="258">
        <f>TRUNC(E254*D254,1)</f>
        <v>0</v>
      </c>
      <c r="G254" s="257">
        <f>단가대비표!P237</f>
        <v>0</v>
      </c>
      <c r="H254" s="258">
        <f>TRUNC(G254*D254,1)</f>
        <v>0</v>
      </c>
      <c r="I254" s="257">
        <f>단가대비표!V237</f>
        <v>0</v>
      </c>
      <c r="J254" s="258">
        <f>TRUNC(I254*D254,1)</f>
        <v>0</v>
      </c>
      <c r="K254" s="257">
        <f t="shared" si="41"/>
        <v>0</v>
      </c>
      <c r="L254" s="258">
        <f t="shared" si="41"/>
        <v>0</v>
      </c>
      <c r="M254" s="248" t="s">
        <v>1244</v>
      </c>
      <c r="N254" s="1" t="s">
        <v>1495</v>
      </c>
      <c r="O254" s="1" t="s">
        <v>1245</v>
      </c>
      <c r="P254" s="1" t="s">
        <v>64</v>
      </c>
      <c r="Q254" s="1" t="s">
        <v>64</v>
      </c>
      <c r="R254" s="1" t="s">
        <v>63</v>
      </c>
      <c r="V254">
        <v>1</v>
      </c>
      <c r="AV254" s="1" t="s">
        <v>52</v>
      </c>
      <c r="AW254" s="1" t="s">
        <v>1500</v>
      </c>
      <c r="AX254" s="1" t="s">
        <v>52</v>
      </c>
      <c r="AY254" s="1" t="s">
        <v>52</v>
      </c>
      <c r="AZ254" s="1" t="s">
        <v>52</v>
      </c>
    </row>
    <row r="255" spans="1:52" ht="30" customHeight="1">
      <c r="A255" s="248" t="s">
        <v>1501</v>
      </c>
      <c r="B255" s="248" t="s">
        <v>1248</v>
      </c>
      <c r="C255" s="248" t="s">
        <v>555</v>
      </c>
      <c r="D255" s="249">
        <v>1</v>
      </c>
      <c r="E255" s="257">
        <v>0</v>
      </c>
      <c r="F255" s="258">
        <f>TRUNC(E255*D255,1)</f>
        <v>0</v>
      </c>
      <c r="G255" s="257">
        <v>0</v>
      </c>
      <c r="H255" s="258">
        <f>TRUNC(G255*D255,1)</f>
        <v>0</v>
      </c>
      <c r="I255" s="257">
        <f>TRUNC(SUMIF(V253:V255, RIGHTB(O255, 1), H253:H255)*U255, 2)</f>
        <v>0</v>
      </c>
      <c r="J255" s="258">
        <f>TRUNC(I255*D255,1)</f>
        <v>0</v>
      </c>
      <c r="K255" s="257">
        <f t="shared" si="41"/>
        <v>0</v>
      </c>
      <c r="L255" s="258">
        <f t="shared" si="41"/>
        <v>0</v>
      </c>
      <c r="M255" s="248" t="s">
        <v>52</v>
      </c>
      <c r="N255" s="1" t="s">
        <v>1495</v>
      </c>
      <c r="O255" s="1" t="s">
        <v>772</v>
      </c>
      <c r="P255" s="1" t="s">
        <v>64</v>
      </c>
      <c r="Q255" s="1" t="s">
        <v>64</v>
      </c>
      <c r="R255" s="1" t="s">
        <v>64</v>
      </c>
      <c r="S255">
        <v>1</v>
      </c>
      <c r="T255">
        <v>2</v>
      </c>
      <c r="U255">
        <v>0.6</v>
      </c>
      <c r="AV255" s="1" t="s">
        <v>52</v>
      </c>
      <c r="AW255" s="1" t="s">
        <v>1502</v>
      </c>
      <c r="AX255" s="1" t="s">
        <v>52</v>
      </c>
      <c r="AY255" s="1" t="s">
        <v>52</v>
      </c>
      <c r="AZ255" s="1" t="s">
        <v>52</v>
      </c>
    </row>
    <row r="256" spans="1:52" ht="30" customHeight="1">
      <c r="A256" s="248" t="s">
        <v>993</v>
      </c>
      <c r="B256" s="248" t="s">
        <v>52</v>
      </c>
      <c r="C256" s="248" t="s">
        <v>52</v>
      </c>
      <c r="D256" s="249"/>
      <c r="E256" s="257"/>
      <c r="F256" s="258">
        <f>TRUNC(SUMIF(N253:N255, N252, F253:F255),0)</f>
        <v>0</v>
      </c>
      <c r="G256" s="257"/>
      <c r="H256" s="258">
        <f>TRUNC(SUMIF(N253:N255, N252, H253:H255),0)</f>
        <v>0</v>
      </c>
      <c r="I256" s="257"/>
      <c r="J256" s="258">
        <f>TRUNC(SUMIF(N253:N255, N252, J253:J255),0)</f>
        <v>0</v>
      </c>
      <c r="K256" s="257"/>
      <c r="L256" s="258">
        <f>F256+H256+J256</f>
        <v>0</v>
      </c>
      <c r="M256" s="248" t="s">
        <v>52</v>
      </c>
      <c r="N256" s="1" t="s">
        <v>71</v>
      </c>
      <c r="O256" s="1" t="s">
        <v>71</v>
      </c>
      <c r="P256" s="1" t="s">
        <v>52</v>
      </c>
      <c r="Q256" s="1" t="s">
        <v>52</v>
      </c>
      <c r="R256" s="1" t="s">
        <v>52</v>
      </c>
      <c r="AV256" s="1" t="s">
        <v>52</v>
      </c>
      <c r="AW256" s="1" t="s">
        <v>52</v>
      </c>
      <c r="AX256" s="1" t="s">
        <v>52</v>
      </c>
      <c r="AY256" s="1" t="s">
        <v>52</v>
      </c>
      <c r="AZ256" s="1" t="s">
        <v>52</v>
      </c>
    </row>
    <row r="257" spans="1:52" ht="30" customHeight="1">
      <c r="A257" s="249"/>
      <c r="B257" s="249"/>
      <c r="C257" s="249"/>
      <c r="D257" s="249"/>
      <c r="E257" s="257"/>
      <c r="F257" s="258"/>
      <c r="G257" s="257"/>
      <c r="H257" s="258"/>
      <c r="I257" s="257"/>
      <c r="J257" s="258"/>
      <c r="K257" s="257"/>
      <c r="L257" s="258"/>
      <c r="M257" s="249"/>
    </row>
    <row r="258" spans="1:52" ht="30" customHeight="1">
      <c r="A258" s="250" t="s">
        <v>1503</v>
      </c>
      <c r="B258" s="253"/>
      <c r="C258" s="253"/>
      <c r="D258" s="253"/>
      <c r="E258" s="254"/>
      <c r="F258" s="255"/>
      <c r="G258" s="254"/>
      <c r="H258" s="255"/>
      <c r="I258" s="254"/>
      <c r="J258" s="255"/>
      <c r="K258" s="254"/>
      <c r="L258" s="255"/>
      <c r="M258" s="256"/>
      <c r="N258" s="1" t="s">
        <v>173</v>
      </c>
    </row>
    <row r="259" spans="1:52" ht="30" customHeight="1">
      <c r="A259" s="248" t="s">
        <v>1496</v>
      </c>
      <c r="B259" s="248" t="s">
        <v>171</v>
      </c>
      <c r="C259" s="248" t="s">
        <v>158</v>
      </c>
      <c r="D259" s="249">
        <v>1</v>
      </c>
      <c r="E259" s="257">
        <f>일위대가목록!E40</f>
        <v>0</v>
      </c>
      <c r="F259" s="258">
        <f>TRUNC(E259*D259,1)</f>
        <v>0</v>
      </c>
      <c r="G259" s="257">
        <f>일위대가목록!F40</f>
        <v>0</v>
      </c>
      <c r="H259" s="258">
        <f>TRUNC(G259*D259,1)</f>
        <v>0</v>
      </c>
      <c r="I259" s="257">
        <f>일위대가목록!G40</f>
        <v>0</v>
      </c>
      <c r="J259" s="258">
        <f>TRUNC(I259*D259,1)</f>
        <v>0</v>
      </c>
      <c r="K259" s="257">
        <f>TRUNC(E259+G259+I259,1)</f>
        <v>0</v>
      </c>
      <c r="L259" s="258">
        <f>TRUNC(F259+H259+J259,1)</f>
        <v>0</v>
      </c>
      <c r="M259" s="248" t="s">
        <v>1497</v>
      </c>
      <c r="N259" s="1" t="s">
        <v>173</v>
      </c>
      <c r="O259" s="1" t="s">
        <v>1495</v>
      </c>
      <c r="P259" s="1" t="s">
        <v>63</v>
      </c>
      <c r="Q259" s="1" t="s">
        <v>64</v>
      </c>
      <c r="R259" s="1" t="s">
        <v>64</v>
      </c>
      <c r="AV259" s="1" t="s">
        <v>52</v>
      </c>
      <c r="AW259" s="1" t="s">
        <v>1505</v>
      </c>
      <c r="AX259" s="1" t="s">
        <v>52</v>
      </c>
      <c r="AY259" s="1" t="s">
        <v>52</v>
      </c>
      <c r="AZ259" s="1" t="s">
        <v>52</v>
      </c>
    </row>
    <row r="260" spans="1:52" ht="30" customHeight="1">
      <c r="A260" s="248" t="s">
        <v>1478</v>
      </c>
      <c r="B260" s="248" t="s">
        <v>171</v>
      </c>
      <c r="C260" s="248" t="s">
        <v>158</v>
      </c>
      <c r="D260" s="249">
        <v>1</v>
      </c>
      <c r="E260" s="257">
        <f>일위대가목록!E39</f>
        <v>0</v>
      </c>
      <c r="F260" s="258">
        <f>TRUNC(E260*D260,1)</f>
        <v>0</v>
      </c>
      <c r="G260" s="257">
        <f>일위대가목록!F39</f>
        <v>0</v>
      </c>
      <c r="H260" s="258">
        <f>TRUNC(G260*D260,1)</f>
        <v>0</v>
      </c>
      <c r="I260" s="257">
        <f>일위대가목록!G39</f>
        <v>0</v>
      </c>
      <c r="J260" s="258">
        <f>TRUNC(I260*D260,1)</f>
        <v>0</v>
      </c>
      <c r="K260" s="257">
        <f>TRUNC(E260+G260+I260,1)</f>
        <v>0</v>
      </c>
      <c r="L260" s="258">
        <f>TRUNC(F260+H260+J260,1)</f>
        <v>0</v>
      </c>
      <c r="M260" s="248" t="s">
        <v>1479</v>
      </c>
      <c r="N260" s="1" t="s">
        <v>173</v>
      </c>
      <c r="O260" s="1" t="s">
        <v>1477</v>
      </c>
      <c r="P260" s="1" t="s">
        <v>63</v>
      </c>
      <c r="Q260" s="1" t="s">
        <v>64</v>
      </c>
      <c r="R260" s="1" t="s">
        <v>64</v>
      </c>
      <c r="AV260" s="1" t="s">
        <v>52</v>
      </c>
      <c r="AW260" s="1" t="s">
        <v>1506</v>
      </c>
      <c r="AX260" s="1" t="s">
        <v>52</v>
      </c>
      <c r="AY260" s="1" t="s">
        <v>52</v>
      </c>
      <c r="AZ260" s="1" t="s">
        <v>52</v>
      </c>
    </row>
    <row r="261" spans="1:52" ht="30" customHeight="1">
      <c r="A261" s="248" t="s">
        <v>993</v>
      </c>
      <c r="B261" s="248" t="s">
        <v>52</v>
      </c>
      <c r="C261" s="248" t="s">
        <v>52</v>
      </c>
      <c r="D261" s="249"/>
      <c r="E261" s="257"/>
      <c r="F261" s="258">
        <f>TRUNC(SUMIF(N259:N260, N258, F259:F260),0)</f>
        <v>0</v>
      </c>
      <c r="G261" s="257"/>
      <c r="H261" s="258">
        <f>TRUNC(SUMIF(N259:N260, N258, H259:H260),0)</f>
        <v>0</v>
      </c>
      <c r="I261" s="257"/>
      <c r="J261" s="258">
        <f>TRUNC(SUMIF(N259:N260, N258, J259:J260),0)</f>
        <v>0</v>
      </c>
      <c r="K261" s="257"/>
      <c r="L261" s="258">
        <f>F261+H261+J261</f>
        <v>0</v>
      </c>
      <c r="M261" s="248" t="s">
        <v>52</v>
      </c>
      <c r="N261" s="1" t="s">
        <v>71</v>
      </c>
      <c r="O261" s="1" t="s">
        <v>71</v>
      </c>
      <c r="P261" s="1" t="s">
        <v>52</v>
      </c>
      <c r="Q261" s="1" t="s">
        <v>52</v>
      </c>
      <c r="R261" s="1" t="s">
        <v>52</v>
      </c>
      <c r="AV261" s="1" t="s">
        <v>52</v>
      </c>
      <c r="AW261" s="1" t="s">
        <v>52</v>
      </c>
      <c r="AX261" s="1" t="s">
        <v>52</v>
      </c>
      <c r="AY261" s="1" t="s">
        <v>52</v>
      </c>
      <c r="AZ261" s="1" t="s">
        <v>52</v>
      </c>
    </row>
    <row r="262" spans="1:52" ht="30" customHeight="1">
      <c r="A262" s="249"/>
      <c r="B262" s="249"/>
      <c r="C262" s="249"/>
      <c r="D262" s="249"/>
      <c r="E262" s="257"/>
      <c r="F262" s="258"/>
      <c r="G262" s="257"/>
      <c r="H262" s="258"/>
      <c r="I262" s="257"/>
      <c r="J262" s="258"/>
      <c r="K262" s="257"/>
      <c r="L262" s="258"/>
      <c r="M262" s="249"/>
    </row>
    <row r="263" spans="1:52" ht="30" customHeight="1">
      <c r="A263" s="250" t="s">
        <v>1507</v>
      </c>
      <c r="B263" s="253"/>
      <c r="C263" s="253"/>
      <c r="D263" s="253"/>
      <c r="E263" s="254"/>
      <c r="F263" s="255"/>
      <c r="G263" s="254"/>
      <c r="H263" s="255"/>
      <c r="I263" s="254"/>
      <c r="J263" s="255"/>
      <c r="K263" s="254"/>
      <c r="L263" s="255"/>
      <c r="M263" s="256"/>
      <c r="N263" s="1" t="s">
        <v>149</v>
      </c>
    </row>
    <row r="264" spans="1:52" ht="30" customHeight="1">
      <c r="A264" s="248" t="s">
        <v>1509</v>
      </c>
      <c r="B264" s="248" t="s">
        <v>989</v>
      </c>
      <c r="C264" s="248" t="s">
        <v>401</v>
      </c>
      <c r="D264" s="249">
        <v>9.1999999999999998E-3</v>
      </c>
      <c r="E264" s="257">
        <f>단가대비표!O245</f>
        <v>0</v>
      </c>
      <c r="F264" s="258">
        <f>TRUNC(E264*D264,1)</f>
        <v>0</v>
      </c>
      <c r="G264" s="257">
        <f>단가대비표!P245</f>
        <v>0</v>
      </c>
      <c r="H264" s="258">
        <f>TRUNC(G264*D264,1)</f>
        <v>0</v>
      </c>
      <c r="I264" s="257">
        <f>단가대비표!V245</f>
        <v>0</v>
      </c>
      <c r="J264" s="258">
        <f>TRUNC(I264*D264,1)</f>
        <v>0</v>
      </c>
      <c r="K264" s="257">
        <f t="shared" ref="K264:L268" si="42">TRUNC(E264+G264+I264,1)</f>
        <v>0</v>
      </c>
      <c r="L264" s="258">
        <f t="shared" si="42"/>
        <v>0</v>
      </c>
      <c r="M264" s="248" t="s">
        <v>1510</v>
      </c>
      <c r="N264" s="1" t="s">
        <v>149</v>
      </c>
      <c r="O264" s="1" t="s">
        <v>1511</v>
      </c>
      <c r="P264" s="1" t="s">
        <v>64</v>
      </c>
      <c r="Q264" s="1" t="s">
        <v>64</v>
      </c>
      <c r="R264" s="1" t="s">
        <v>63</v>
      </c>
      <c r="V264">
        <v>1</v>
      </c>
      <c r="AV264" s="1" t="s">
        <v>52</v>
      </c>
      <c r="AW264" s="1" t="s">
        <v>1512</v>
      </c>
      <c r="AX264" s="1" t="s">
        <v>52</v>
      </c>
      <c r="AY264" s="1" t="s">
        <v>52</v>
      </c>
      <c r="AZ264" s="1" t="s">
        <v>52</v>
      </c>
    </row>
    <row r="265" spans="1:52" ht="30" customHeight="1">
      <c r="A265" s="248" t="s">
        <v>1372</v>
      </c>
      <c r="B265" s="248" t="s">
        <v>989</v>
      </c>
      <c r="C265" s="248" t="s">
        <v>401</v>
      </c>
      <c r="D265" s="249">
        <v>4.5999999999999999E-3</v>
      </c>
      <c r="E265" s="257">
        <f>단가대비표!O238</f>
        <v>0</v>
      </c>
      <c r="F265" s="258">
        <f>TRUNC(E265*D265,1)</f>
        <v>0</v>
      </c>
      <c r="G265" s="257">
        <f>단가대비표!P238</f>
        <v>0</v>
      </c>
      <c r="H265" s="258">
        <f>TRUNC(G265*D265,1)</f>
        <v>0</v>
      </c>
      <c r="I265" s="257">
        <f>단가대비표!V238</f>
        <v>0</v>
      </c>
      <c r="J265" s="258">
        <f>TRUNC(I265*D265,1)</f>
        <v>0</v>
      </c>
      <c r="K265" s="257">
        <f t="shared" si="42"/>
        <v>0</v>
      </c>
      <c r="L265" s="258">
        <f t="shared" si="42"/>
        <v>0</v>
      </c>
      <c r="M265" s="248" t="s">
        <v>1513</v>
      </c>
      <c r="N265" s="1" t="s">
        <v>149</v>
      </c>
      <c r="O265" s="1" t="s">
        <v>1373</v>
      </c>
      <c r="P265" s="1" t="s">
        <v>64</v>
      </c>
      <c r="Q265" s="1" t="s">
        <v>64</v>
      </c>
      <c r="R265" s="1" t="s">
        <v>63</v>
      </c>
      <c r="V265">
        <v>1</v>
      </c>
      <c r="AV265" s="1" t="s">
        <v>52</v>
      </c>
      <c r="AW265" s="1" t="s">
        <v>1514</v>
      </c>
      <c r="AX265" s="1" t="s">
        <v>52</v>
      </c>
      <c r="AY265" s="1" t="s">
        <v>52</v>
      </c>
      <c r="AZ265" s="1" t="s">
        <v>52</v>
      </c>
    </row>
    <row r="266" spans="1:52" ht="30" customHeight="1">
      <c r="A266" s="248" t="s">
        <v>1243</v>
      </c>
      <c r="B266" s="248" t="s">
        <v>989</v>
      </c>
      <c r="C266" s="248" t="s">
        <v>401</v>
      </c>
      <c r="D266" s="249">
        <v>4.5999999999999999E-3</v>
      </c>
      <c r="E266" s="257">
        <f>단가대비표!O237</f>
        <v>0</v>
      </c>
      <c r="F266" s="258">
        <f>TRUNC(E266*D266,1)</f>
        <v>0</v>
      </c>
      <c r="G266" s="257">
        <f>단가대비표!P237</f>
        <v>0</v>
      </c>
      <c r="H266" s="258">
        <f>TRUNC(G266*D266,1)</f>
        <v>0</v>
      </c>
      <c r="I266" s="257">
        <f>단가대비표!V237</f>
        <v>0</v>
      </c>
      <c r="J266" s="258">
        <f>TRUNC(I266*D266,1)</f>
        <v>0</v>
      </c>
      <c r="K266" s="257">
        <f t="shared" si="42"/>
        <v>0</v>
      </c>
      <c r="L266" s="258">
        <f t="shared" si="42"/>
        <v>0</v>
      </c>
      <c r="M266" s="248" t="s">
        <v>1244</v>
      </c>
      <c r="N266" s="1" t="s">
        <v>149</v>
      </c>
      <c r="O266" s="1" t="s">
        <v>1245</v>
      </c>
      <c r="P266" s="1" t="s">
        <v>64</v>
      </c>
      <c r="Q266" s="1" t="s">
        <v>64</v>
      </c>
      <c r="R266" s="1" t="s">
        <v>63</v>
      </c>
      <c r="V266">
        <v>1</v>
      </c>
      <c r="AV266" s="1" t="s">
        <v>52</v>
      </c>
      <c r="AW266" s="1" t="s">
        <v>1515</v>
      </c>
      <c r="AX266" s="1" t="s">
        <v>52</v>
      </c>
      <c r="AY266" s="1" t="s">
        <v>52</v>
      </c>
      <c r="AZ266" s="1" t="s">
        <v>52</v>
      </c>
    </row>
    <row r="267" spans="1:52" ht="30" customHeight="1">
      <c r="A267" s="248" t="s">
        <v>1464</v>
      </c>
      <c r="B267" s="248" t="s">
        <v>1516</v>
      </c>
      <c r="C267" s="248" t="s">
        <v>555</v>
      </c>
      <c r="D267" s="249">
        <v>1</v>
      </c>
      <c r="E267" s="257">
        <v>0</v>
      </c>
      <c r="F267" s="258">
        <f>TRUNC(E267*D267,1)</f>
        <v>0</v>
      </c>
      <c r="G267" s="257">
        <v>0</v>
      </c>
      <c r="H267" s="258">
        <f>TRUNC(G267*D267,1)</f>
        <v>0</v>
      </c>
      <c r="I267" s="257">
        <f>TRUNC(SUMIF(V264:V268, RIGHTB(O267, 1), H264:H268)*U267, 2)</f>
        <v>0</v>
      </c>
      <c r="J267" s="258">
        <f>TRUNC(I267*D267,1)</f>
        <v>0</v>
      </c>
      <c r="K267" s="257">
        <f t="shared" si="42"/>
        <v>0</v>
      </c>
      <c r="L267" s="258">
        <f t="shared" si="42"/>
        <v>0</v>
      </c>
      <c r="M267" s="248" t="s">
        <v>52</v>
      </c>
      <c r="N267" s="1" t="s">
        <v>149</v>
      </c>
      <c r="O267" s="1" t="s">
        <v>772</v>
      </c>
      <c r="P267" s="1" t="s">
        <v>64</v>
      </c>
      <c r="Q267" s="1" t="s">
        <v>64</v>
      </c>
      <c r="R267" s="1" t="s">
        <v>64</v>
      </c>
      <c r="S267">
        <v>1</v>
      </c>
      <c r="T267">
        <v>2</v>
      </c>
      <c r="U267">
        <v>0.05</v>
      </c>
      <c r="AV267" s="1" t="s">
        <v>52</v>
      </c>
      <c r="AW267" s="1" t="s">
        <v>1517</v>
      </c>
      <c r="AX267" s="1" t="s">
        <v>52</v>
      </c>
      <c r="AY267" s="1" t="s">
        <v>52</v>
      </c>
      <c r="AZ267" s="1" t="s">
        <v>52</v>
      </c>
    </row>
    <row r="268" spans="1:52" ht="30" customHeight="1">
      <c r="A268" s="248" t="s">
        <v>1155</v>
      </c>
      <c r="B268" s="248" t="s">
        <v>1156</v>
      </c>
      <c r="C268" s="248" t="s">
        <v>973</v>
      </c>
      <c r="D268" s="249">
        <v>3.6600000000000001E-2</v>
      </c>
      <c r="E268" s="257">
        <f>일위대가목록!E18</f>
        <v>0</v>
      </c>
      <c r="F268" s="258">
        <f>TRUNC(E268*D268,1)</f>
        <v>0</v>
      </c>
      <c r="G268" s="257">
        <f>일위대가목록!F18</f>
        <v>0</v>
      </c>
      <c r="H268" s="258">
        <f>TRUNC(G268*D268,1)</f>
        <v>0</v>
      </c>
      <c r="I268" s="257">
        <f>일위대가목록!G18</f>
        <v>0</v>
      </c>
      <c r="J268" s="258">
        <f>TRUNC(I268*D268,1)</f>
        <v>0</v>
      </c>
      <c r="K268" s="257">
        <f t="shared" si="42"/>
        <v>0</v>
      </c>
      <c r="L268" s="258">
        <f t="shared" si="42"/>
        <v>0</v>
      </c>
      <c r="M268" s="248" t="s">
        <v>1157</v>
      </c>
      <c r="N268" s="1" t="s">
        <v>149</v>
      </c>
      <c r="O268" s="1" t="s">
        <v>1154</v>
      </c>
      <c r="P268" s="1" t="s">
        <v>63</v>
      </c>
      <c r="Q268" s="1" t="s">
        <v>64</v>
      </c>
      <c r="R268" s="1" t="s">
        <v>64</v>
      </c>
      <c r="AV268" s="1" t="s">
        <v>52</v>
      </c>
      <c r="AW268" s="1" t="s">
        <v>1518</v>
      </c>
      <c r="AX268" s="1" t="s">
        <v>52</v>
      </c>
      <c r="AY268" s="1" t="s">
        <v>52</v>
      </c>
      <c r="AZ268" s="1" t="s">
        <v>52</v>
      </c>
    </row>
    <row r="269" spans="1:52" ht="30" customHeight="1">
      <c r="A269" s="248" t="s">
        <v>993</v>
      </c>
      <c r="B269" s="248" t="s">
        <v>52</v>
      </c>
      <c r="C269" s="248" t="s">
        <v>52</v>
      </c>
      <c r="D269" s="249"/>
      <c r="E269" s="257"/>
      <c r="F269" s="258">
        <f>TRUNC(SUMIF(N264:N268, N263, F264:F268),0)</f>
        <v>0</v>
      </c>
      <c r="G269" s="257"/>
      <c r="H269" s="258">
        <f>TRUNC(SUMIF(N264:N268, N263, H264:H268),0)</f>
        <v>0</v>
      </c>
      <c r="I269" s="257"/>
      <c r="J269" s="258">
        <f>TRUNC(SUMIF(N264:N268, N263, J264:J268),0)</f>
        <v>0</v>
      </c>
      <c r="K269" s="257"/>
      <c r="L269" s="258">
        <f>F269+H269+J269</f>
        <v>0</v>
      </c>
      <c r="M269" s="248" t="s">
        <v>52</v>
      </c>
      <c r="N269" s="1" t="s">
        <v>71</v>
      </c>
      <c r="O269" s="1" t="s">
        <v>71</v>
      </c>
      <c r="P269" s="1" t="s">
        <v>52</v>
      </c>
      <c r="Q269" s="1" t="s">
        <v>52</v>
      </c>
      <c r="R269" s="1" t="s">
        <v>52</v>
      </c>
      <c r="AV269" s="1" t="s">
        <v>52</v>
      </c>
      <c r="AW269" s="1" t="s">
        <v>52</v>
      </c>
      <c r="AX269" s="1" t="s">
        <v>52</v>
      </c>
      <c r="AY269" s="1" t="s">
        <v>52</v>
      </c>
      <c r="AZ269" s="1" t="s">
        <v>52</v>
      </c>
    </row>
    <row r="270" spans="1:52" ht="30" customHeight="1">
      <c r="A270" s="249"/>
      <c r="B270" s="249"/>
      <c r="C270" s="249"/>
      <c r="D270" s="249"/>
      <c r="E270" s="257"/>
      <c r="F270" s="258"/>
      <c r="G270" s="257"/>
      <c r="H270" s="258"/>
      <c r="I270" s="257"/>
      <c r="J270" s="258"/>
      <c r="K270" s="257"/>
      <c r="L270" s="258"/>
      <c r="M270" s="249"/>
    </row>
    <row r="271" spans="1:52" ht="30" customHeight="1">
      <c r="A271" s="250" t="s">
        <v>1519</v>
      </c>
      <c r="B271" s="253"/>
      <c r="C271" s="253"/>
      <c r="D271" s="253"/>
      <c r="E271" s="254"/>
      <c r="F271" s="255"/>
      <c r="G271" s="254"/>
      <c r="H271" s="255"/>
      <c r="I271" s="254"/>
      <c r="J271" s="255"/>
      <c r="K271" s="254"/>
      <c r="L271" s="255"/>
      <c r="M271" s="256"/>
      <c r="N271" s="1" t="s">
        <v>154</v>
      </c>
    </row>
    <row r="272" spans="1:52" ht="30" customHeight="1">
      <c r="A272" s="248" t="s">
        <v>1509</v>
      </c>
      <c r="B272" s="248" t="s">
        <v>989</v>
      </c>
      <c r="C272" s="248" t="s">
        <v>401</v>
      </c>
      <c r="D272" s="249">
        <v>1.83E-2</v>
      </c>
      <c r="E272" s="257">
        <f>단가대비표!O245</f>
        <v>0</v>
      </c>
      <c r="F272" s="258">
        <f>TRUNC(E272*D272,1)</f>
        <v>0</v>
      </c>
      <c r="G272" s="257">
        <f>단가대비표!P245</f>
        <v>0</v>
      </c>
      <c r="H272" s="258">
        <f>TRUNC(G272*D272,1)</f>
        <v>0</v>
      </c>
      <c r="I272" s="257">
        <f>단가대비표!V245</f>
        <v>0</v>
      </c>
      <c r="J272" s="258">
        <f>TRUNC(I272*D272,1)</f>
        <v>0</v>
      </c>
      <c r="K272" s="257">
        <f t="shared" ref="K272:L276" si="43">TRUNC(E272+G272+I272,1)</f>
        <v>0</v>
      </c>
      <c r="L272" s="258">
        <f t="shared" si="43"/>
        <v>0</v>
      </c>
      <c r="M272" s="248" t="s">
        <v>1510</v>
      </c>
      <c r="N272" s="1" t="s">
        <v>154</v>
      </c>
      <c r="O272" s="1" t="s">
        <v>1511</v>
      </c>
      <c r="P272" s="1" t="s">
        <v>64</v>
      </c>
      <c r="Q272" s="1" t="s">
        <v>64</v>
      </c>
      <c r="R272" s="1" t="s">
        <v>63</v>
      </c>
      <c r="V272">
        <v>1</v>
      </c>
      <c r="AV272" s="1" t="s">
        <v>52</v>
      </c>
      <c r="AW272" s="1" t="s">
        <v>1520</v>
      </c>
      <c r="AX272" s="1" t="s">
        <v>52</v>
      </c>
      <c r="AY272" s="1" t="s">
        <v>52</v>
      </c>
      <c r="AZ272" s="1" t="s">
        <v>52</v>
      </c>
    </row>
    <row r="273" spans="1:52" ht="30" customHeight="1">
      <c r="A273" s="248" t="s">
        <v>1372</v>
      </c>
      <c r="B273" s="248" t="s">
        <v>989</v>
      </c>
      <c r="C273" s="248" t="s">
        <v>401</v>
      </c>
      <c r="D273" s="249">
        <v>9.1999999999999998E-3</v>
      </c>
      <c r="E273" s="257">
        <f>단가대비표!O238</f>
        <v>0</v>
      </c>
      <c r="F273" s="258">
        <f>TRUNC(E273*D273,1)</f>
        <v>0</v>
      </c>
      <c r="G273" s="257">
        <f>단가대비표!P238</f>
        <v>0</v>
      </c>
      <c r="H273" s="258">
        <f>TRUNC(G273*D273,1)</f>
        <v>0</v>
      </c>
      <c r="I273" s="257">
        <f>단가대비표!V238</f>
        <v>0</v>
      </c>
      <c r="J273" s="258">
        <f>TRUNC(I273*D273,1)</f>
        <v>0</v>
      </c>
      <c r="K273" s="257">
        <f t="shared" si="43"/>
        <v>0</v>
      </c>
      <c r="L273" s="258">
        <f t="shared" si="43"/>
        <v>0</v>
      </c>
      <c r="M273" s="248" t="s">
        <v>1513</v>
      </c>
      <c r="N273" s="1" t="s">
        <v>154</v>
      </c>
      <c r="O273" s="1" t="s">
        <v>1373</v>
      </c>
      <c r="P273" s="1" t="s">
        <v>64</v>
      </c>
      <c r="Q273" s="1" t="s">
        <v>64</v>
      </c>
      <c r="R273" s="1" t="s">
        <v>63</v>
      </c>
      <c r="V273">
        <v>1</v>
      </c>
      <c r="AV273" s="1" t="s">
        <v>52</v>
      </c>
      <c r="AW273" s="1" t="s">
        <v>1521</v>
      </c>
      <c r="AX273" s="1" t="s">
        <v>52</v>
      </c>
      <c r="AY273" s="1" t="s">
        <v>52</v>
      </c>
      <c r="AZ273" s="1" t="s">
        <v>52</v>
      </c>
    </row>
    <row r="274" spans="1:52" ht="30" customHeight="1">
      <c r="A274" s="248" t="s">
        <v>1243</v>
      </c>
      <c r="B274" s="248" t="s">
        <v>989</v>
      </c>
      <c r="C274" s="248" t="s">
        <v>401</v>
      </c>
      <c r="D274" s="249">
        <v>4.5999999999999999E-3</v>
      </c>
      <c r="E274" s="257">
        <f>단가대비표!O237</f>
        <v>0</v>
      </c>
      <c r="F274" s="258">
        <f>TRUNC(E274*D274,1)</f>
        <v>0</v>
      </c>
      <c r="G274" s="257">
        <f>단가대비표!P237</f>
        <v>0</v>
      </c>
      <c r="H274" s="258">
        <f>TRUNC(G274*D274,1)</f>
        <v>0</v>
      </c>
      <c r="I274" s="257">
        <f>단가대비표!V237</f>
        <v>0</v>
      </c>
      <c r="J274" s="258">
        <f>TRUNC(I274*D274,1)</f>
        <v>0</v>
      </c>
      <c r="K274" s="257">
        <f t="shared" si="43"/>
        <v>0</v>
      </c>
      <c r="L274" s="258">
        <f t="shared" si="43"/>
        <v>0</v>
      </c>
      <c r="M274" s="248" t="s">
        <v>1244</v>
      </c>
      <c r="N274" s="1" t="s">
        <v>154</v>
      </c>
      <c r="O274" s="1" t="s">
        <v>1245</v>
      </c>
      <c r="P274" s="1" t="s">
        <v>64</v>
      </c>
      <c r="Q274" s="1" t="s">
        <v>64</v>
      </c>
      <c r="R274" s="1" t="s">
        <v>63</v>
      </c>
      <c r="V274">
        <v>1</v>
      </c>
      <c r="AV274" s="1" t="s">
        <v>52</v>
      </c>
      <c r="AW274" s="1" t="s">
        <v>1522</v>
      </c>
      <c r="AX274" s="1" t="s">
        <v>52</v>
      </c>
      <c r="AY274" s="1" t="s">
        <v>52</v>
      </c>
      <c r="AZ274" s="1" t="s">
        <v>52</v>
      </c>
    </row>
    <row r="275" spans="1:52" ht="30" customHeight="1">
      <c r="A275" s="248" t="s">
        <v>1464</v>
      </c>
      <c r="B275" s="248" t="s">
        <v>1516</v>
      </c>
      <c r="C275" s="248" t="s">
        <v>555</v>
      </c>
      <c r="D275" s="249">
        <v>1</v>
      </c>
      <c r="E275" s="257">
        <v>0</v>
      </c>
      <c r="F275" s="258">
        <f>TRUNC(E275*D275,1)</f>
        <v>0</v>
      </c>
      <c r="G275" s="257">
        <v>0</v>
      </c>
      <c r="H275" s="258">
        <f>TRUNC(G275*D275,1)</f>
        <v>0</v>
      </c>
      <c r="I275" s="257">
        <f>TRUNC(SUMIF(V272:V276, RIGHTB(O275, 1), H272:H276)*U275, 2)</f>
        <v>0</v>
      </c>
      <c r="J275" s="258">
        <f>TRUNC(I275*D275,1)</f>
        <v>0</v>
      </c>
      <c r="K275" s="257">
        <f t="shared" si="43"/>
        <v>0</v>
      </c>
      <c r="L275" s="258">
        <f t="shared" si="43"/>
        <v>0</v>
      </c>
      <c r="M275" s="248" t="s">
        <v>52</v>
      </c>
      <c r="N275" s="1" t="s">
        <v>154</v>
      </c>
      <c r="O275" s="1" t="s">
        <v>772</v>
      </c>
      <c r="P275" s="1" t="s">
        <v>64</v>
      </c>
      <c r="Q275" s="1" t="s">
        <v>64</v>
      </c>
      <c r="R275" s="1" t="s">
        <v>64</v>
      </c>
      <c r="S275">
        <v>1</v>
      </c>
      <c r="T275">
        <v>2</v>
      </c>
      <c r="U275">
        <v>0.05</v>
      </c>
      <c r="AV275" s="1" t="s">
        <v>52</v>
      </c>
      <c r="AW275" s="1" t="s">
        <v>1523</v>
      </c>
      <c r="AX275" s="1" t="s">
        <v>52</v>
      </c>
      <c r="AY275" s="1" t="s">
        <v>52</v>
      </c>
      <c r="AZ275" s="1" t="s">
        <v>52</v>
      </c>
    </row>
    <row r="276" spans="1:52" ht="30" customHeight="1">
      <c r="A276" s="248" t="s">
        <v>1155</v>
      </c>
      <c r="B276" s="248" t="s">
        <v>1156</v>
      </c>
      <c r="C276" s="248" t="s">
        <v>973</v>
      </c>
      <c r="D276" s="249">
        <v>3.6600000000000001E-2</v>
      </c>
      <c r="E276" s="257">
        <f>일위대가목록!E18</f>
        <v>0</v>
      </c>
      <c r="F276" s="258">
        <f>TRUNC(E276*D276,1)</f>
        <v>0</v>
      </c>
      <c r="G276" s="257">
        <f>일위대가목록!F18</f>
        <v>0</v>
      </c>
      <c r="H276" s="258">
        <f>TRUNC(G276*D276,1)</f>
        <v>0</v>
      </c>
      <c r="I276" s="257">
        <f>일위대가목록!G18</f>
        <v>0</v>
      </c>
      <c r="J276" s="258">
        <f>TRUNC(I276*D276,1)</f>
        <v>0</v>
      </c>
      <c r="K276" s="257">
        <f t="shared" si="43"/>
        <v>0</v>
      </c>
      <c r="L276" s="258">
        <f t="shared" si="43"/>
        <v>0</v>
      </c>
      <c r="M276" s="248" t="s">
        <v>1157</v>
      </c>
      <c r="N276" s="1" t="s">
        <v>154</v>
      </c>
      <c r="O276" s="1" t="s">
        <v>1154</v>
      </c>
      <c r="P276" s="1" t="s">
        <v>63</v>
      </c>
      <c r="Q276" s="1" t="s">
        <v>64</v>
      </c>
      <c r="R276" s="1" t="s">
        <v>64</v>
      </c>
      <c r="AV276" s="1" t="s">
        <v>52</v>
      </c>
      <c r="AW276" s="1" t="s">
        <v>1524</v>
      </c>
      <c r="AX276" s="1" t="s">
        <v>52</v>
      </c>
      <c r="AY276" s="1" t="s">
        <v>52</v>
      </c>
      <c r="AZ276" s="1" t="s">
        <v>52</v>
      </c>
    </row>
    <row r="277" spans="1:52" ht="30" customHeight="1">
      <c r="A277" s="248" t="s">
        <v>993</v>
      </c>
      <c r="B277" s="248" t="s">
        <v>52</v>
      </c>
      <c r="C277" s="248" t="s">
        <v>52</v>
      </c>
      <c r="D277" s="249"/>
      <c r="E277" s="257"/>
      <c r="F277" s="258">
        <f>TRUNC(SUMIF(N272:N276, N271, F272:F276),0)</f>
        <v>0</v>
      </c>
      <c r="G277" s="257"/>
      <c r="H277" s="258">
        <f>TRUNC(SUMIF(N272:N276, N271, H272:H276),0)</f>
        <v>0</v>
      </c>
      <c r="I277" s="257"/>
      <c r="J277" s="258">
        <f>TRUNC(SUMIF(N272:N276, N271, J272:J276),0)</f>
        <v>0</v>
      </c>
      <c r="K277" s="257"/>
      <c r="L277" s="258">
        <f>F277+H277+J277</f>
        <v>0</v>
      </c>
      <c r="M277" s="248" t="s">
        <v>52</v>
      </c>
      <c r="N277" s="1" t="s">
        <v>71</v>
      </c>
      <c r="O277" s="1" t="s">
        <v>71</v>
      </c>
      <c r="P277" s="1" t="s">
        <v>52</v>
      </c>
      <c r="Q277" s="1" t="s">
        <v>52</v>
      </c>
      <c r="R277" s="1" t="s">
        <v>52</v>
      </c>
      <c r="AV277" s="1" t="s">
        <v>52</v>
      </c>
      <c r="AW277" s="1" t="s">
        <v>52</v>
      </c>
      <c r="AX277" s="1" t="s">
        <v>52</v>
      </c>
      <c r="AY277" s="1" t="s">
        <v>52</v>
      </c>
      <c r="AZ277" s="1" t="s">
        <v>52</v>
      </c>
    </row>
    <row r="278" spans="1:52" ht="30" customHeight="1">
      <c r="A278" s="249"/>
      <c r="B278" s="249"/>
      <c r="C278" s="249"/>
      <c r="D278" s="249"/>
      <c r="E278" s="257"/>
      <c r="F278" s="258"/>
      <c r="G278" s="257"/>
      <c r="H278" s="258"/>
      <c r="I278" s="257"/>
      <c r="J278" s="258"/>
      <c r="K278" s="257"/>
      <c r="L278" s="258"/>
      <c r="M278" s="249"/>
    </row>
    <row r="279" spans="1:52" ht="30" customHeight="1">
      <c r="A279" s="250" t="s">
        <v>1525</v>
      </c>
      <c r="B279" s="253"/>
      <c r="C279" s="253"/>
      <c r="D279" s="253"/>
      <c r="E279" s="254"/>
      <c r="F279" s="255"/>
      <c r="G279" s="254"/>
      <c r="H279" s="255"/>
      <c r="I279" s="254"/>
      <c r="J279" s="255"/>
      <c r="K279" s="254"/>
      <c r="L279" s="255"/>
      <c r="M279" s="256"/>
      <c r="N279" s="1" t="s">
        <v>233</v>
      </c>
    </row>
    <row r="280" spans="1:52" ht="30" customHeight="1">
      <c r="A280" s="248" t="s">
        <v>1527</v>
      </c>
      <c r="B280" s="248" t="s">
        <v>989</v>
      </c>
      <c r="C280" s="248" t="s">
        <v>401</v>
      </c>
      <c r="D280" s="249">
        <v>0.08</v>
      </c>
      <c r="E280" s="257">
        <f>단가대비표!O243</f>
        <v>0</v>
      </c>
      <c r="F280" s="258">
        <f>TRUNC(E280*D280,1)</f>
        <v>0</v>
      </c>
      <c r="G280" s="257">
        <f>단가대비표!P243</f>
        <v>0</v>
      </c>
      <c r="H280" s="258">
        <f>TRUNC(G280*D280,1)</f>
        <v>0</v>
      </c>
      <c r="I280" s="257">
        <f>단가대비표!V243</f>
        <v>0</v>
      </c>
      <c r="J280" s="258">
        <f>TRUNC(I280*D280,1)</f>
        <v>0</v>
      </c>
      <c r="K280" s="257">
        <f t="shared" ref="K280:L282" si="44">TRUNC(E280+G280+I280,1)</f>
        <v>0</v>
      </c>
      <c r="L280" s="258">
        <f t="shared" si="44"/>
        <v>0</v>
      </c>
      <c r="M280" s="248" t="s">
        <v>1528</v>
      </c>
      <c r="N280" s="1" t="s">
        <v>233</v>
      </c>
      <c r="O280" s="1" t="s">
        <v>1529</v>
      </c>
      <c r="P280" s="1" t="s">
        <v>64</v>
      </c>
      <c r="Q280" s="1" t="s">
        <v>64</v>
      </c>
      <c r="R280" s="1" t="s">
        <v>63</v>
      </c>
      <c r="V280">
        <v>1</v>
      </c>
      <c r="AV280" s="1" t="s">
        <v>52</v>
      </c>
      <c r="AW280" s="1" t="s">
        <v>1530</v>
      </c>
      <c r="AX280" s="1" t="s">
        <v>52</v>
      </c>
      <c r="AY280" s="1" t="s">
        <v>52</v>
      </c>
      <c r="AZ280" s="1" t="s">
        <v>52</v>
      </c>
    </row>
    <row r="281" spans="1:52" ht="30" customHeight="1">
      <c r="A281" s="248" t="s">
        <v>1372</v>
      </c>
      <c r="B281" s="248" t="s">
        <v>989</v>
      </c>
      <c r="C281" s="248" t="s">
        <v>401</v>
      </c>
      <c r="D281" s="249">
        <v>0.03</v>
      </c>
      <c r="E281" s="257">
        <f>단가대비표!O238</f>
        <v>0</v>
      </c>
      <c r="F281" s="258">
        <f>TRUNC(E281*D281,1)</f>
        <v>0</v>
      </c>
      <c r="G281" s="257">
        <f>단가대비표!P238</f>
        <v>0</v>
      </c>
      <c r="H281" s="258">
        <f>TRUNC(G281*D281,1)</f>
        <v>0</v>
      </c>
      <c r="I281" s="257">
        <f>단가대비표!V238</f>
        <v>0</v>
      </c>
      <c r="J281" s="258">
        <f>TRUNC(I281*D281,1)</f>
        <v>0</v>
      </c>
      <c r="K281" s="257">
        <f t="shared" si="44"/>
        <v>0</v>
      </c>
      <c r="L281" s="258">
        <f t="shared" si="44"/>
        <v>0</v>
      </c>
      <c r="M281" s="248" t="s">
        <v>1513</v>
      </c>
      <c r="N281" s="1" t="s">
        <v>233</v>
      </c>
      <c r="O281" s="1" t="s">
        <v>1373</v>
      </c>
      <c r="P281" s="1" t="s">
        <v>64</v>
      </c>
      <c r="Q281" s="1" t="s">
        <v>64</v>
      </c>
      <c r="R281" s="1" t="s">
        <v>63</v>
      </c>
      <c r="V281">
        <v>1</v>
      </c>
      <c r="AV281" s="1" t="s">
        <v>52</v>
      </c>
      <c r="AW281" s="1" t="s">
        <v>1531</v>
      </c>
      <c r="AX281" s="1" t="s">
        <v>52</v>
      </c>
      <c r="AY281" s="1" t="s">
        <v>52</v>
      </c>
      <c r="AZ281" s="1" t="s">
        <v>52</v>
      </c>
    </row>
    <row r="282" spans="1:52" ht="30" customHeight="1">
      <c r="A282" s="248" t="s">
        <v>1464</v>
      </c>
      <c r="B282" s="248" t="s">
        <v>1486</v>
      </c>
      <c r="C282" s="248" t="s">
        <v>555</v>
      </c>
      <c r="D282" s="249">
        <v>1</v>
      </c>
      <c r="E282" s="257">
        <v>0</v>
      </c>
      <c r="F282" s="258">
        <f>TRUNC(E282*D282,1)</f>
        <v>0</v>
      </c>
      <c r="G282" s="257">
        <v>0</v>
      </c>
      <c r="H282" s="258">
        <f>TRUNC(G282*D282,1)</f>
        <v>0</v>
      </c>
      <c r="I282" s="257">
        <f>TRUNC(SUMIF(V280:V282, RIGHTB(O282, 1), H280:H282)*U282, 2)</f>
        <v>0</v>
      </c>
      <c r="J282" s="258">
        <f>TRUNC(I282*D282,1)</f>
        <v>0</v>
      </c>
      <c r="K282" s="257">
        <f t="shared" si="44"/>
        <v>0</v>
      </c>
      <c r="L282" s="258">
        <f t="shared" si="44"/>
        <v>0</v>
      </c>
      <c r="M282" s="248" t="s">
        <v>52</v>
      </c>
      <c r="N282" s="1" t="s">
        <v>233</v>
      </c>
      <c r="O282" s="1" t="s">
        <v>772</v>
      </c>
      <c r="P282" s="1" t="s">
        <v>64</v>
      </c>
      <c r="Q282" s="1" t="s">
        <v>64</v>
      </c>
      <c r="R282" s="1" t="s">
        <v>64</v>
      </c>
      <c r="S282">
        <v>1</v>
      </c>
      <c r="T282">
        <v>2</v>
      </c>
      <c r="U282">
        <v>0.02</v>
      </c>
      <c r="AV282" s="1" t="s">
        <v>52</v>
      </c>
      <c r="AW282" s="1" t="s">
        <v>1532</v>
      </c>
      <c r="AX282" s="1" t="s">
        <v>52</v>
      </c>
      <c r="AY282" s="1" t="s">
        <v>52</v>
      </c>
      <c r="AZ282" s="1" t="s">
        <v>52</v>
      </c>
    </row>
    <row r="283" spans="1:52" ht="30" customHeight="1">
      <c r="A283" s="248" t="s">
        <v>993</v>
      </c>
      <c r="B283" s="248" t="s">
        <v>52</v>
      </c>
      <c r="C283" s="248" t="s">
        <v>52</v>
      </c>
      <c r="D283" s="249"/>
      <c r="E283" s="257"/>
      <c r="F283" s="258">
        <f>TRUNC(SUMIF(N280:N282, N279, F280:F282),0)</f>
        <v>0</v>
      </c>
      <c r="G283" s="257"/>
      <c r="H283" s="258">
        <f>TRUNC(SUMIF(N280:N282, N279, H280:H282),0)</f>
        <v>0</v>
      </c>
      <c r="I283" s="257"/>
      <c r="J283" s="258">
        <f>TRUNC(SUMIF(N280:N282, N279, J280:J282),0)</f>
        <v>0</v>
      </c>
      <c r="K283" s="257"/>
      <c r="L283" s="258">
        <f>F283+H283+J283</f>
        <v>0</v>
      </c>
      <c r="M283" s="248" t="s">
        <v>52</v>
      </c>
      <c r="N283" s="1" t="s">
        <v>71</v>
      </c>
      <c r="O283" s="1" t="s">
        <v>71</v>
      </c>
      <c r="P283" s="1" t="s">
        <v>52</v>
      </c>
      <c r="Q283" s="1" t="s">
        <v>52</v>
      </c>
      <c r="R283" s="1" t="s">
        <v>52</v>
      </c>
      <c r="AV283" s="1" t="s">
        <v>52</v>
      </c>
      <c r="AW283" s="1" t="s">
        <v>52</v>
      </c>
      <c r="AX283" s="1" t="s">
        <v>52</v>
      </c>
      <c r="AY283" s="1" t="s">
        <v>52</v>
      </c>
      <c r="AZ283" s="1" t="s">
        <v>52</v>
      </c>
    </row>
    <row r="284" spans="1:52" ht="30" customHeight="1">
      <c r="A284" s="249"/>
      <c r="B284" s="249"/>
      <c r="C284" s="249"/>
      <c r="D284" s="249"/>
      <c r="E284" s="257"/>
      <c r="F284" s="258"/>
      <c r="G284" s="257"/>
      <c r="H284" s="258"/>
      <c r="I284" s="257"/>
      <c r="J284" s="258"/>
      <c r="K284" s="257"/>
      <c r="L284" s="258"/>
      <c r="M284" s="249"/>
    </row>
    <row r="285" spans="1:52" ht="30" customHeight="1">
      <c r="A285" s="250" t="s">
        <v>1533</v>
      </c>
      <c r="B285" s="253"/>
      <c r="C285" s="253"/>
      <c r="D285" s="253"/>
      <c r="E285" s="254"/>
      <c r="F285" s="255"/>
      <c r="G285" s="254"/>
      <c r="H285" s="255"/>
      <c r="I285" s="254"/>
      <c r="J285" s="255"/>
      <c r="K285" s="254"/>
      <c r="L285" s="255"/>
      <c r="M285" s="256"/>
      <c r="N285" s="1" t="s">
        <v>237</v>
      </c>
    </row>
    <row r="286" spans="1:52" ht="30" customHeight="1">
      <c r="A286" s="248" t="s">
        <v>1534</v>
      </c>
      <c r="B286" s="248" t="s">
        <v>1535</v>
      </c>
      <c r="C286" s="248" t="s">
        <v>356</v>
      </c>
      <c r="D286" s="249">
        <v>1</v>
      </c>
      <c r="E286" s="257">
        <f>단가대비표!O166</f>
        <v>0</v>
      </c>
      <c r="F286" s="258">
        <f>TRUNC(E286*D286,1)</f>
        <v>0</v>
      </c>
      <c r="G286" s="257">
        <f>단가대비표!P166</f>
        <v>0</v>
      </c>
      <c r="H286" s="258">
        <f>TRUNC(G286*D286,1)</f>
        <v>0</v>
      </c>
      <c r="I286" s="257">
        <f>단가대비표!V166</f>
        <v>0</v>
      </c>
      <c r="J286" s="258">
        <f>TRUNC(I286*D286,1)</f>
        <v>0</v>
      </c>
      <c r="K286" s="257">
        <f t="shared" ref="K286:L289" si="45">TRUNC(E286+G286+I286,1)</f>
        <v>0</v>
      </c>
      <c r="L286" s="258">
        <f t="shared" si="45"/>
        <v>0</v>
      </c>
      <c r="M286" s="248" t="s">
        <v>1536</v>
      </c>
      <c r="N286" s="1" t="s">
        <v>237</v>
      </c>
      <c r="O286" s="1" t="s">
        <v>1537</v>
      </c>
      <c r="P286" s="1" t="s">
        <v>64</v>
      </c>
      <c r="Q286" s="1" t="s">
        <v>64</v>
      </c>
      <c r="R286" s="1" t="s">
        <v>63</v>
      </c>
      <c r="AV286" s="1" t="s">
        <v>52</v>
      </c>
      <c r="AW286" s="1" t="s">
        <v>1538</v>
      </c>
      <c r="AX286" s="1" t="s">
        <v>52</v>
      </c>
      <c r="AY286" s="1" t="s">
        <v>52</v>
      </c>
      <c r="AZ286" s="1" t="s">
        <v>52</v>
      </c>
    </row>
    <row r="287" spans="1:52" ht="30" customHeight="1">
      <c r="A287" s="248" t="s">
        <v>1539</v>
      </c>
      <c r="B287" s="248" t="s">
        <v>1540</v>
      </c>
      <c r="C287" s="248" t="s">
        <v>1541</v>
      </c>
      <c r="D287" s="249">
        <v>16.600000000000001</v>
      </c>
      <c r="E287" s="257">
        <f>단가대비표!O168</f>
        <v>0</v>
      </c>
      <c r="F287" s="258">
        <f>TRUNC(E287*D287,1)</f>
        <v>0</v>
      </c>
      <c r="G287" s="257">
        <f>단가대비표!P168</f>
        <v>0</v>
      </c>
      <c r="H287" s="258">
        <f>TRUNC(G287*D287,1)</f>
        <v>0</v>
      </c>
      <c r="I287" s="257">
        <f>단가대비표!V168</f>
        <v>0</v>
      </c>
      <c r="J287" s="258">
        <f>TRUNC(I287*D287,1)</f>
        <v>0</v>
      </c>
      <c r="K287" s="257">
        <f t="shared" si="45"/>
        <v>0</v>
      </c>
      <c r="L287" s="258">
        <f t="shared" si="45"/>
        <v>0</v>
      </c>
      <c r="M287" s="248" t="s">
        <v>1542</v>
      </c>
      <c r="N287" s="1" t="s">
        <v>237</v>
      </c>
      <c r="O287" s="1" t="s">
        <v>1543</v>
      </c>
      <c r="P287" s="1" t="s">
        <v>64</v>
      </c>
      <c r="Q287" s="1" t="s">
        <v>64</v>
      </c>
      <c r="R287" s="1" t="s">
        <v>63</v>
      </c>
      <c r="AV287" s="1" t="s">
        <v>52</v>
      </c>
      <c r="AW287" s="1" t="s">
        <v>1544</v>
      </c>
      <c r="AX287" s="1" t="s">
        <v>52</v>
      </c>
      <c r="AY287" s="1" t="s">
        <v>52</v>
      </c>
      <c r="AZ287" s="1" t="s">
        <v>52</v>
      </c>
    </row>
    <row r="288" spans="1:52" ht="30" customHeight="1">
      <c r="A288" s="248" t="s">
        <v>1372</v>
      </c>
      <c r="B288" s="248" t="s">
        <v>989</v>
      </c>
      <c r="C288" s="248" t="s">
        <v>401</v>
      </c>
      <c r="D288" s="249">
        <v>4.8000000000000001E-2</v>
      </c>
      <c r="E288" s="257">
        <f>단가대비표!O238</f>
        <v>0</v>
      </c>
      <c r="F288" s="258">
        <f>TRUNC(E288*D288,1)</f>
        <v>0</v>
      </c>
      <c r="G288" s="257">
        <f>단가대비표!P238</f>
        <v>0</v>
      </c>
      <c r="H288" s="258">
        <f>TRUNC(G288*D288,1)</f>
        <v>0</v>
      </c>
      <c r="I288" s="257">
        <f>단가대비표!V238</f>
        <v>0</v>
      </c>
      <c r="J288" s="258">
        <f>TRUNC(I288*D288,1)</f>
        <v>0</v>
      </c>
      <c r="K288" s="257">
        <f t="shared" si="45"/>
        <v>0</v>
      </c>
      <c r="L288" s="258">
        <f t="shared" si="45"/>
        <v>0</v>
      </c>
      <c r="M288" s="248" t="s">
        <v>1513</v>
      </c>
      <c r="N288" s="1" t="s">
        <v>237</v>
      </c>
      <c r="O288" s="1" t="s">
        <v>1373</v>
      </c>
      <c r="P288" s="1" t="s">
        <v>64</v>
      </c>
      <c r="Q288" s="1" t="s">
        <v>64</v>
      </c>
      <c r="R288" s="1" t="s">
        <v>63</v>
      </c>
      <c r="V288">
        <v>1</v>
      </c>
      <c r="AV288" s="1" t="s">
        <v>52</v>
      </c>
      <c r="AW288" s="1" t="s">
        <v>1545</v>
      </c>
      <c r="AX288" s="1" t="s">
        <v>52</v>
      </c>
      <c r="AY288" s="1" t="s">
        <v>52</v>
      </c>
      <c r="AZ288" s="1" t="s">
        <v>52</v>
      </c>
    </row>
    <row r="289" spans="1:52" ht="30" customHeight="1">
      <c r="A289" s="248" t="s">
        <v>1464</v>
      </c>
      <c r="B289" s="248" t="s">
        <v>1465</v>
      </c>
      <c r="C289" s="248" t="s">
        <v>555</v>
      </c>
      <c r="D289" s="249">
        <v>1</v>
      </c>
      <c r="E289" s="257">
        <v>0</v>
      </c>
      <c r="F289" s="258">
        <f>TRUNC(E289*D289,1)</f>
        <v>0</v>
      </c>
      <c r="G289" s="257">
        <v>0</v>
      </c>
      <c r="H289" s="258">
        <f>TRUNC(G289*D289,1)</f>
        <v>0</v>
      </c>
      <c r="I289" s="257">
        <f>TRUNC(SUMIF(V286:V289, RIGHTB(O289, 1), H286:H289)*U289, 2)</f>
        <v>0</v>
      </c>
      <c r="J289" s="258">
        <f>TRUNC(I289*D289,1)</f>
        <v>0</v>
      </c>
      <c r="K289" s="257">
        <f t="shared" si="45"/>
        <v>0</v>
      </c>
      <c r="L289" s="258">
        <f t="shared" si="45"/>
        <v>0</v>
      </c>
      <c r="M289" s="248" t="s">
        <v>52</v>
      </c>
      <c r="N289" s="1" t="s">
        <v>237</v>
      </c>
      <c r="O289" s="1" t="s">
        <v>772</v>
      </c>
      <c r="P289" s="1" t="s">
        <v>64</v>
      </c>
      <c r="Q289" s="1" t="s">
        <v>64</v>
      </c>
      <c r="R289" s="1" t="s">
        <v>64</v>
      </c>
      <c r="S289">
        <v>1</v>
      </c>
      <c r="T289">
        <v>2</v>
      </c>
      <c r="U289">
        <v>0.03</v>
      </c>
      <c r="AV289" s="1" t="s">
        <v>52</v>
      </c>
      <c r="AW289" s="1" t="s">
        <v>1546</v>
      </c>
      <c r="AX289" s="1" t="s">
        <v>52</v>
      </c>
      <c r="AY289" s="1" t="s">
        <v>52</v>
      </c>
      <c r="AZ289" s="1" t="s">
        <v>52</v>
      </c>
    </row>
    <row r="290" spans="1:52" ht="30" customHeight="1">
      <c r="A290" s="248" t="s">
        <v>993</v>
      </c>
      <c r="B290" s="248" t="s">
        <v>52</v>
      </c>
      <c r="C290" s="248" t="s">
        <v>52</v>
      </c>
      <c r="D290" s="249"/>
      <c r="E290" s="257"/>
      <c r="F290" s="258">
        <f>TRUNC(SUMIF(N286:N289, N285, F286:F289),0)</f>
        <v>0</v>
      </c>
      <c r="G290" s="257"/>
      <c r="H290" s="258">
        <f>TRUNC(SUMIF(N286:N289, N285, H286:H289),0)</f>
        <v>0</v>
      </c>
      <c r="I290" s="257"/>
      <c r="J290" s="258">
        <f>TRUNC(SUMIF(N286:N289, N285, J286:J289),0)</f>
        <v>0</v>
      </c>
      <c r="K290" s="257"/>
      <c r="L290" s="258">
        <f>F290+H290+J290</f>
        <v>0</v>
      </c>
      <c r="M290" s="248" t="s">
        <v>52</v>
      </c>
      <c r="N290" s="1" t="s">
        <v>71</v>
      </c>
      <c r="O290" s="1" t="s">
        <v>71</v>
      </c>
      <c r="P290" s="1" t="s">
        <v>52</v>
      </c>
      <c r="Q290" s="1" t="s">
        <v>52</v>
      </c>
      <c r="R290" s="1" t="s">
        <v>52</v>
      </c>
      <c r="AV290" s="1" t="s">
        <v>52</v>
      </c>
      <c r="AW290" s="1" t="s">
        <v>52</v>
      </c>
      <c r="AX290" s="1" t="s">
        <v>52</v>
      </c>
      <c r="AY290" s="1" t="s">
        <v>52</v>
      </c>
      <c r="AZ290" s="1" t="s">
        <v>52</v>
      </c>
    </row>
    <row r="291" spans="1:52" ht="30" customHeight="1">
      <c r="A291" s="249"/>
      <c r="B291" s="249"/>
      <c r="C291" s="249"/>
      <c r="D291" s="249"/>
      <c r="E291" s="257"/>
      <c r="F291" s="258"/>
      <c r="G291" s="257"/>
      <c r="H291" s="258"/>
      <c r="I291" s="257"/>
      <c r="J291" s="258"/>
      <c r="K291" s="257"/>
      <c r="L291" s="258"/>
      <c r="M291" s="249"/>
    </row>
    <row r="292" spans="1:52" ht="30" customHeight="1">
      <c r="A292" s="250" t="s">
        <v>1547</v>
      </c>
      <c r="B292" s="253"/>
      <c r="C292" s="253"/>
      <c r="D292" s="253"/>
      <c r="E292" s="254"/>
      <c r="F292" s="255"/>
      <c r="G292" s="254"/>
      <c r="H292" s="255"/>
      <c r="I292" s="254"/>
      <c r="J292" s="255"/>
      <c r="K292" s="254"/>
      <c r="L292" s="255"/>
      <c r="M292" s="256"/>
      <c r="N292" s="1" t="s">
        <v>240</v>
      </c>
    </row>
    <row r="293" spans="1:52" ht="30" customHeight="1">
      <c r="A293" s="248" t="s">
        <v>1534</v>
      </c>
      <c r="B293" s="248" t="s">
        <v>1548</v>
      </c>
      <c r="C293" s="248" t="s">
        <v>356</v>
      </c>
      <c r="D293" s="249">
        <v>1</v>
      </c>
      <c r="E293" s="257">
        <f>단가대비표!O167</f>
        <v>0</v>
      </c>
      <c r="F293" s="258">
        <f>TRUNC(E293*D293,1)</f>
        <v>0</v>
      </c>
      <c r="G293" s="257">
        <f>단가대비표!P167</f>
        <v>0</v>
      </c>
      <c r="H293" s="258">
        <f>TRUNC(G293*D293,1)</f>
        <v>0</v>
      </c>
      <c r="I293" s="257">
        <f>단가대비표!V167</f>
        <v>0</v>
      </c>
      <c r="J293" s="258">
        <f>TRUNC(I293*D293,1)</f>
        <v>0</v>
      </c>
      <c r="K293" s="257">
        <f t="shared" ref="K293:L296" si="46">TRUNC(E293+G293+I293,1)</f>
        <v>0</v>
      </c>
      <c r="L293" s="258">
        <f t="shared" si="46"/>
        <v>0</v>
      </c>
      <c r="M293" s="248" t="s">
        <v>1549</v>
      </c>
      <c r="N293" s="1" t="s">
        <v>240</v>
      </c>
      <c r="O293" s="1" t="s">
        <v>1550</v>
      </c>
      <c r="P293" s="1" t="s">
        <v>64</v>
      </c>
      <c r="Q293" s="1" t="s">
        <v>64</v>
      </c>
      <c r="R293" s="1" t="s">
        <v>63</v>
      </c>
      <c r="AV293" s="1" t="s">
        <v>52</v>
      </c>
      <c r="AW293" s="1" t="s">
        <v>1551</v>
      </c>
      <c r="AX293" s="1" t="s">
        <v>52</v>
      </c>
      <c r="AY293" s="1" t="s">
        <v>52</v>
      </c>
      <c r="AZ293" s="1" t="s">
        <v>52</v>
      </c>
    </row>
    <row r="294" spans="1:52" ht="30" customHeight="1">
      <c r="A294" s="248" t="s">
        <v>1539</v>
      </c>
      <c r="B294" s="248" t="s">
        <v>1540</v>
      </c>
      <c r="C294" s="248" t="s">
        <v>1541</v>
      </c>
      <c r="D294" s="249">
        <v>30.1</v>
      </c>
      <c r="E294" s="257">
        <f>단가대비표!O168</f>
        <v>0</v>
      </c>
      <c r="F294" s="258">
        <f>TRUNC(E294*D294,1)</f>
        <v>0</v>
      </c>
      <c r="G294" s="257">
        <f>단가대비표!P168</f>
        <v>0</v>
      </c>
      <c r="H294" s="258">
        <f>TRUNC(G294*D294,1)</f>
        <v>0</v>
      </c>
      <c r="I294" s="257">
        <f>단가대비표!V168</f>
        <v>0</v>
      </c>
      <c r="J294" s="258">
        <f>TRUNC(I294*D294,1)</f>
        <v>0</v>
      </c>
      <c r="K294" s="257">
        <f t="shared" si="46"/>
        <v>0</v>
      </c>
      <c r="L294" s="258">
        <f t="shared" si="46"/>
        <v>0</v>
      </c>
      <c r="M294" s="248" t="s">
        <v>1542</v>
      </c>
      <c r="N294" s="1" t="s">
        <v>240</v>
      </c>
      <c r="O294" s="1" t="s">
        <v>1543</v>
      </c>
      <c r="P294" s="1" t="s">
        <v>64</v>
      </c>
      <c r="Q294" s="1" t="s">
        <v>64</v>
      </c>
      <c r="R294" s="1" t="s">
        <v>63</v>
      </c>
      <c r="AV294" s="1" t="s">
        <v>52</v>
      </c>
      <c r="AW294" s="1" t="s">
        <v>1552</v>
      </c>
      <c r="AX294" s="1" t="s">
        <v>52</v>
      </c>
      <c r="AY294" s="1" t="s">
        <v>52</v>
      </c>
      <c r="AZ294" s="1" t="s">
        <v>52</v>
      </c>
    </row>
    <row r="295" spans="1:52" ht="30" customHeight="1">
      <c r="A295" s="248" t="s">
        <v>1372</v>
      </c>
      <c r="B295" s="248" t="s">
        <v>989</v>
      </c>
      <c r="C295" s="248" t="s">
        <v>401</v>
      </c>
      <c r="D295" s="249">
        <v>4.8000000000000001E-2</v>
      </c>
      <c r="E295" s="257">
        <f>단가대비표!O238</f>
        <v>0</v>
      </c>
      <c r="F295" s="258">
        <f>TRUNC(E295*D295,1)</f>
        <v>0</v>
      </c>
      <c r="G295" s="257">
        <f>단가대비표!P238</f>
        <v>0</v>
      </c>
      <c r="H295" s="258">
        <f>TRUNC(G295*D295,1)</f>
        <v>0</v>
      </c>
      <c r="I295" s="257">
        <f>단가대비표!V238</f>
        <v>0</v>
      </c>
      <c r="J295" s="258">
        <f>TRUNC(I295*D295,1)</f>
        <v>0</v>
      </c>
      <c r="K295" s="257">
        <f t="shared" si="46"/>
        <v>0</v>
      </c>
      <c r="L295" s="258">
        <f t="shared" si="46"/>
        <v>0</v>
      </c>
      <c r="M295" s="248" t="s">
        <v>1513</v>
      </c>
      <c r="N295" s="1" t="s">
        <v>240</v>
      </c>
      <c r="O295" s="1" t="s">
        <v>1373</v>
      </c>
      <c r="P295" s="1" t="s">
        <v>64</v>
      </c>
      <c r="Q295" s="1" t="s">
        <v>64</v>
      </c>
      <c r="R295" s="1" t="s">
        <v>63</v>
      </c>
      <c r="V295">
        <v>1</v>
      </c>
      <c r="AV295" s="1" t="s">
        <v>52</v>
      </c>
      <c r="AW295" s="1" t="s">
        <v>1553</v>
      </c>
      <c r="AX295" s="1" t="s">
        <v>52</v>
      </c>
      <c r="AY295" s="1" t="s">
        <v>52</v>
      </c>
      <c r="AZ295" s="1" t="s">
        <v>52</v>
      </c>
    </row>
    <row r="296" spans="1:52" ht="30" customHeight="1">
      <c r="A296" s="248" t="s">
        <v>1464</v>
      </c>
      <c r="B296" s="248" t="s">
        <v>1465</v>
      </c>
      <c r="C296" s="248" t="s">
        <v>555</v>
      </c>
      <c r="D296" s="249">
        <v>1</v>
      </c>
      <c r="E296" s="257">
        <v>0</v>
      </c>
      <c r="F296" s="258">
        <f>TRUNC(E296*D296,1)</f>
        <v>0</v>
      </c>
      <c r="G296" s="257">
        <v>0</v>
      </c>
      <c r="H296" s="258">
        <f>TRUNC(G296*D296,1)</f>
        <v>0</v>
      </c>
      <c r="I296" s="257">
        <f>TRUNC(SUMIF(V293:V296, RIGHTB(O296, 1), H293:H296)*U296, 2)</f>
        <v>0</v>
      </c>
      <c r="J296" s="258">
        <f>TRUNC(I296*D296,1)</f>
        <v>0</v>
      </c>
      <c r="K296" s="257">
        <f t="shared" si="46"/>
        <v>0</v>
      </c>
      <c r="L296" s="258">
        <f t="shared" si="46"/>
        <v>0</v>
      </c>
      <c r="M296" s="248" t="s">
        <v>52</v>
      </c>
      <c r="N296" s="1" t="s">
        <v>240</v>
      </c>
      <c r="O296" s="1" t="s">
        <v>772</v>
      </c>
      <c r="P296" s="1" t="s">
        <v>64</v>
      </c>
      <c r="Q296" s="1" t="s">
        <v>64</v>
      </c>
      <c r="R296" s="1" t="s">
        <v>64</v>
      </c>
      <c r="S296">
        <v>1</v>
      </c>
      <c r="T296">
        <v>2</v>
      </c>
      <c r="U296">
        <v>0.03</v>
      </c>
      <c r="AV296" s="1" t="s">
        <v>52</v>
      </c>
      <c r="AW296" s="1" t="s">
        <v>1554</v>
      </c>
      <c r="AX296" s="1" t="s">
        <v>52</v>
      </c>
      <c r="AY296" s="1" t="s">
        <v>52</v>
      </c>
      <c r="AZ296" s="1" t="s">
        <v>52</v>
      </c>
    </row>
    <row r="297" spans="1:52" ht="30" customHeight="1">
      <c r="A297" s="248" t="s">
        <v>993</v>
      </c>
      <c r="B297" s="248" t="s">
        <v>52</v>
      </c>
      <c r="C297" s="248" t="s">
        <v>52</v>
      </c>
      <c r="D297" s="249"/>
      <c r="E297" s="257"/>
      <c r="F297" s="258">
        <f>TRUNC(SUMIF(N293:N296, N292, F293:F296),0)</f>
        <v>0</v>
      </c>
      <c r="G297" s="257"/>
      <c r="H297" s="258">
        <f>TRUNC(SUMIF(N293:N296, N292, H293:H296),0)</f>
        <v>0</v>
      </c>
      <c r="I297" s="257"/>
      <c r="J297" s="258">
        <f>TRUNC(SUMIF(N293:N296, N292, J293:J296),0)</f>
        <v>0</v>
      </c>
      <c r="K297" s="257"/>
      <c r="L297" s="258">
        <f>F297+H297+J297</f>
        <v>0</v>
      </c>
      <c r="M297" s="248" t="s">
        <v>52</v>
      </c>
      <c r="N297" s="1" t="s">
        <v>71</v>
      </c>
      <c r="O297" s="1" t="s">
        <v>71</v>
      </c>
      <c r="P297" s="1" t="s">
        <v>52</v>
      </c>
      <c r="Q297" s="1" t="s">
        <v>52</v>
      </c>
      <c r="R297" s="1" t="s">
        <v>52</v>
      </c>
      <c r="AV297" s="1" t="s">
        <v>52</v>
      </c>
      <c r="AW297" s="1" t="s">
        <v>52</v>
      </c>
      <c r="AX297" s="1" t="s">
        <v>52</v>
      </c>
      <c r="AY297" s="1" t="s">
        <v>52</v>
      </c>
      <c r="AZ297" s="1" t="s">
        <v>52</v>
      </c>
    </row>
    <row r="298" spans="1:52" ht="30" customHeight="1">
      <c r="A298" s="249"/>
      <c r="B298" s="249"/>
      <c r="C298" s="249"/>
      <c r="D298" s="249"/>
      <c r="E298" s="257"/>
      <c r="F298" s="258"/>
      <c r="G298" s="257"/>
      <c r="H298" s="258"/>
      <c r="I298" s="257"/>
      <c r="J298" s="258"/>
      <c r="K298" s="257"/>
      <c r="L298" s="258"/>
      <c r="M298" s="249"/>
    </row>
    <row r="299" spans="1:52" ht="30" customHeight="1">
      <c r="A299" s="250" t="s">
        <v>1555</v>
      </c>
      <c r="B299" s="253"/>
      <c r="C299" s="253"/>
      <c r="D299" s="253"/>
      <c r="E299" s="254"/>
      <c r="F299" s="255"/>
      <c r="G299" s="254"/>
      <c r="H299" s="255"/>
      <c r="I299" s="254"/>
      <c r="J299" s="255"/>
      <c r="K299" s="254"/>
      <c r="L299" s="255"/>
      <c r="M299" s="256"/>
      <c r="N299" s="1" t="s">
        <v>247</v>
      </c>
    </row>
    <row r="300" spans="1:52" ht="30" customHeight="1">
      <c r="A300" s="248" t="s">
        <v>1527</v>
      </c>
      <c r="B300" s="248" t="s">
        <v>989</v>
      </c>
      <c r="C300" s="248" t="s">
        <v>401</v>
      </c>
      <c r="D300" s="249">
        <v>1.67</v>
      </c>
      <c r="E300" s="257">
        <f>단가대비표!O243</f>
        <v>0</v>
      </c>
      <c r="F300" s="258">
        <f>TRUNC(E300*D300,1)</f>
        <v>0</v>
      </c>
      <c r="G300" s="257">
        <f>단가대비표!P243</f>
        <v>0</v>
      </c>
      <c r="H300" s="258">
        <f>TRUNC(G300*D300,1)</f>
        <v>0</v>
      </c>
      <c r="I300" s="257">
        <f>단가대비표!V243</f>
        <v>0</v>
      </c>
      <c r="J300" s="258">
        <f>TRUNC(I300*D300,1)</f>
        <v>0</v>
      </c>
      <c r="K300" s="257">
        <f t="shared" ref="K300:L302" si="47">TRUNC(E300+G300+I300,1)</f>
        <v>0</v>
      </c>
      <c r="L300" s="258">
        <f t="shared" si="47"/>
        <v>0</v>
      </c>
      <c r="M300" s="248" t="s">
        <v>1528</v>
      </c>
      <c r="N300" s="1" t="s">
        <v>247</v>
      </c>
      <c r="O300" s="1" t="s">
        <v>1529</v>
      </c>
      <c r="P300" s="1" t="s">
        <v>64</v>
      </c>
      <c r="Q300" s="1" t="s">
        <v>64</v>
      </c>
      <c r="R300" s="1" t="s">
        <v>63</v>
      </c>
      <c r="AV300" s="1" t="s">
        <v>52</v>
      </c>
      <c r="AW300" s="1" t="s">
        <v>1557</v>
      </c>
      <c r="AX300" s="1" t="s">
        <v>52</v>
      </c>
      <c r="AY300" s="1" t="s">
        <v>52</v>
      </c>
      <c r="AZ300" s="1" t="s">
        <v>52</v>
      </c>
    </row>
    <row r="301" spans="1:52" ht="30" customHeight="1">
      <c r="A301" s="248" t="s">
        <v>1372</v>
      </c>
      <c r="B301" s="248" t="s">
        <v>989</v>
      </c>
      <c r="C301" s="248" t="s">
        <v>401</v>
      </c>
      <c r="D301" s="249">
        <v>0.42</v>
      </c>
      <c r="E301" s="257">
        <f>단가대비표!O238</f>
        <v>0</v>
      </c>
      <c r="F301" s="258">
        <f>TRUNC(E301*D301,1)</f>
        <v>0</v>
      </c>
      <c r="G301" s="257">
        <f>단가대비표!P238</f>
        <v>0</v>
      </c>
      <c r="H301" s="258">
        <f>TRUNC(G301*D301,1)</f>
        <v>0</v>
      </c>
      <c r="I301" s="257">
        <f>단가대비표!V238</f>
        <v>0</v>
      </c>
      <c r="J301" s="258">
        <f>TRUNC(I301*D301,1)</f>
        <v>0</v>
      </c>
      <c r="K301" s="257">
        <f t="shared" si="47"/>
        <v>0</v>
      </c>
      <c r="L301" s="258">
        <f t="shared" si="47"/>
        <v>0</v>
      </c>
      <c r="M301" s="248" t="s">
        <v>1513</v>
      </c>
      <c r="N301" s="1" t="s">
        <v>247</v>
      </c>
      <c r="O301" s="1" t="s">
        <v>1373</v>
      </c>
      <c r="P301" s="1" t="s">
        <v>64</v>
      </c>
      <c r="Q301" s="1" t="s">
        <v>64</v>
      </c>
      <c r="R301" s="1" t="s">
        <v>63</v>
      </c>
      <c r="AV301" s="1" t="s">
        <v>52</v>
      </c>
      <c r="AW301" s="1" t="s">
        <v>1558</v>
      </c>
      <c r="AX301" s="1" t="s">
        <v>52</v>
      </c>
      <c r="AY301" s="1" t="s">
        <v>52</v>
      </c>
      <c r="AZ301" s="1" t="s">
        <v>52</v>
      </c>
    </row>
    <row r="302" spans="1:52" ht="30" customHeight="1">
      <c r="A302" s="248" t="s">
        <v>1109</v>
      </c>
      <c r="B302" s="248" t="s">
        <v>1121</v>
      </c>
      <c r="C302" s="248" t="s">
        <v>973</v>
      </c>
      <c r="D302" s="249">
        <v>2.5</v>
      </c>
      <c r="E302" s="257">
        <f>일위대가목록!E15</f>
        <v>0</v>
      </c>
      <c r="F302" s="258">
        <f>TRUNC(E302*D302,1)</f>
        <v>0</v>
      </c>
      <c r="G302" s="257">
        <f>일위대가목록!F15</f>
        <v>0</v>
      </c>
      <c r="H302" s="258">
        <f>TRUNC(G302*D302,1)</f>
        <v>0</v>
      </c>
      <c r="I302" s="257">
        <f>일위대가목록!G15</f>
        <v>0</v>
      </c>
      <c r="J302" s="258">
        <f>TRUNC(I302*D302,1)</f>
        <v>0</v>
      </c>
      <c r="K302" s="257">
        <f t="shared" si="47"/>
        <v>0</v>
      </c>
      <c r="L302" s="258">
        <f t="shared" si="47"/>
        <v>0</v>
      </c>
      <c r="M302" s="248" t="s">
        <v>1122</v>
      </c>
      <c r="N302" s="1" t="s">
        <v>247</v>
      </c>
      <c r="O302" s="1" t="s">
        <v>1120</v>
      </c>
      <c r="P302" s="1" t="s">
        <v>63</v>
      </c>
      <c r="Q302" s="1" t="s">
        <v>64</v>
      </c>
      <c r="R302" s="1" t="s">
        <v>64</v>
      </c>
      <c r="AV302" s="1" t="s">
        <v>52</v>
      </c>
      <c r="AW302" s="1" t="s">
        <v>1559</v>
      </c>
      <c r="AX302" s="1" t="s">
        <v>52</v>
      </c>
      <c r="AY302" s="1" t="s">
        <v>52</v>
      </c>
      <c r="AZ302" s="1" t="s">
        <v>52</v>
      </c>
    </row>
    <row r="303" spans="1:52" ht="30" customHeight="1">
      <c r="A303" s="248" t="s">
        <v>993</v>
      </c>
      <c r="B303" s="248" t="s">
        <v>52</v>
      </c>
      <c r="C303" s="248" t="s">
        <v>52</v>
      </c>
      <c r="D303" s="249"/>
      <c r="E303" s="257"/>
      <c r="F303" s="258">
        <f>TRUNC(SUMIF(N300:N302, N299, F300:F302),0)</f>
        <v>0</v>
      </c>
      <c r="G303" s="257"/>
      <c r="H303" s="258">
        <f>TRUNC(SUMIF(N300:N302, N299, H300:H302),0)</f>
        <v>0</v>
      </c>
      <c r="I303" s="257"/>
      <c r="J303" s="258">
        <f>TRUNC(SUMIF(N300:N302, N299, J300:J302),0)</f>
        <v>0</v>
      </c>
      <c r="K303" s="257"/>
      <c r="L303" s="258">
        <f>F303+H303+J303</f>
        <v>0</v>
      </c>
      <c r="M303" s="248" t="s">
        <v>52</v>
      </c>
      <c r="N303" s="1" t="s">
        <v>71</v>
      </c>
      <c r="O303" s="1" t="s">
        <v>71</v>
      </c>
      <c r="P303" s="1" t="s">
        <v>52</v>
      </c>
      <c r="Q303" s="1" t="s">
        <v>52</v>
      </c>
      <c r="R303" s="1" t="s">
        <v>52</v>
      </c>
      <c r="AV303" s="1" t="s">
        <v>52</v>
      </c>
      <c r="AW303" s="1" t="s">
        <v>52</v>
      </c>
      <c r="AX303" s="1" t="s">
        <v>52</v>
      </c>
      <c r="AY303" s="1" t="s">
        <v>52</v>
      </c>
      <c r="AZ303" s="1" t="s">
        <v>52</v>
      </c>
    </row>
    <row r="304" spans="1:52" ht="30" customHeight="1">
      <c r="A304" s="249"/>
      <c r="B304" s="249"/>
      <c r="C304" s="249"/>
      <c r="D304" s="249"/>
      <c r="E304" s="257"/>
      <c r="F304" s="258"/>
      <c r="G304" s="257"/>
      <c r="H304" s="258"/>
      <c r="I304" s="257"/>
      <c r="J304" s="258"/>
      <c r="K304" s="257"/>
      <c r="L304" s="258"/>
      <c r="M304" s="249"/>
    </row>
    <row r="305" spans="1:52" ht="30" customHeight="1">
      <c r="A305" s="250" t="s">
        <v>1560</v>
      </c>
      <c r="B305" s="253"/>
      <c r="C305" s="253"/>
      <c r="D305" s="253"/>
      <c r="E305" s="254"/>
      <c r="F305" s="255"/>
      <c r="G305" s="254"/>
      <c r="H305" s="255"/>
      <c r="I305" s="254"/>
      <c r="J305" s="255"/>
      <c r="K305" s="254"/>
      <c r="L305" s="255"/>
      <c r="M305" s="256"/>
      <c r="N305" s="1" t="s">
        <v>259</v>
      </c>
    </row>
    <row r="306" spans="1:52" ht="30" customHeight="1">
      <c r="A306" s="248" t="s">
        <v>1562</v>
      </c>
      <c r="B306" s="248" t="s">
        <v>989</v>
      </c>
      <c r="C306" s="248" t="s">
        <v>401</v>
      </c>
      <c r="D306" s="249">
        <v>0.12</v>
      </c>
      <c r="E306" s="257">
        <f>단가대비표!O247</f>
        <v>0</v>
      </c>
      <c r="F306" s="258">
        <f>TRUNC(E306*D306,1)</f>
        <v>0</v>
      </c>
      <c r="G306" s="257">
        <f>단가대비표!P247</f>
        <v>0</v>
      </c>
      <c r="H306" s="258">
        <f>TRUNC(G306*D306,1)</f>
        <v>0</v>
      </c>
      <c r="I306" s="257">
        <f>단가대비표!V247</f>
        <v>0</v>
      </c>
      <c r="J306" s="258">
        <f>TRUNC(I306*D306,1)</f>
        <v>0</v>
      </c>
      <c r="K306" s="257">
        <f t="shared" ref="K306:L310" si="48">TRUNC(E306+G306+I306,1)</f>
        <v>0</v>
      </c>
      <c r="L306" s="258">
        <f t="shared" si="48"/>
        <v>0</v>
      </c>
      <c r="M306" s="248" t="s">
        <v>1563</v>
      </c>
      <c r="N306" s="1" t="s">
        <v>259</v>
      </c>
      <c r="O306" s="1" t="s">
        <v>1564</v>
      </c>
      <c r="P306" s="1" t="s">
        <v>64</v>
      </c>
      <c r="Q306" s="1" t="s">
        <v>64</v>
      </c>
      <c r="R306" s="1" t="s">
        <v>63</v>
      </c>
      <c r="V306">
        <v>1</v>
      </c>
      <c r="AV306" s="1" t="s">
        <v>52</v>
      </c>
      <c r="AW306" s="1" t="s">
        <v>1565</v>
      </c>
      <c r="AX306" s="1" t="s">
        <v>52</v>
      </c>
      <c r="AY306" s="1" t="s">
        <v>52</v>
      </c>
      <c r="AZ306" s="1" t="s">
        <v>52</v>
      </c>
    </row>
    <row r="307" spans="1:52" ht="30" customHeight="1">
      <c r="A307" s="248" t="s">
        <v>1243</v>
      </c>
      <c r="B307" s="248" t="s">
        <v>989</v>
      </c>
      <c r="C307" s="248" t="s">
        <v>401</v>
      </c>
      <c r="D307" s="249">
        <v>0.04</v>
      </c>
      <c r="E307" s="257">
        <f>단가대비표!O237</f>
        <v>0</v>
      </c>
      <c r="F307" s="258">
        <f>TRUNC(E307*D307,1)</f>
        <v>0</v>
      </c>
      <c r="G307" s="257">
        <f>단가대비표!P237</f>
        <v>0</v>
      </c>
      <c r="H307" s="258">
        <f>TRUNC(G307*D307,1)</f>
        <v>0</v>
      </c>
      <c r="I307" s="257">
        <f>단가대비표!V237</f>
        <v>0</v>
      </c>
      <c r="J307" s="258">
        <f>TRUNC(I307*D307,1)</f>
        <v>0</v>
      </c>
      <c r="K307" s="257">
        <f t="shared" si="48"/>
        <v>0</v>
      </c>
      <c r="L307" s="258">
        <f t="shared" si="48"/>
        <v>0</v>
      </c>
      <c r="M307" s="248" t="s">
        <v>1244</v>
      </c>
      <c r="N307" s="1" t="s">
        <v>259</v>
      </c>
      <c r="O307" s="1" t="s">
        <v>1245</v>
      </c>
      <c r="P307" s="1" t="s">
        <v>64</v>
      </c>
      <c r="Q307" s="1" t="s">
        <v>64</v>
      </c>
      <c r="R307" s="1" t="s">
        <v>63</v>
      </c>
      <c r="V307">
        <v>1</v>
      </c>
      <c r="AV307" s="1" t="s">
        <v>52</v>
      </c>
      <c r="AW307" s="1" t="s">
        <v>1566</v>
      </c>
      <c r="AX307" s="1" t="s">
        <v>52</v>
      </c>
      <c r="AY307" s="1" t="s">
        <v>52</v>
      </c>
      <c r="AZ307" s="1" t="s">
        <v>52</v>
      </c>
    </row>
    <row r="308" spans="1:52" ht="30" customHeight="1">
      <c r="A308" s="248" t="s">
        <v>1464</v>
      </c>
      <c r="B308" s="248" t="s">
        <v>1486</v>
      </c>
      <c r="C308" s="248" t="s">
        <v>555</v>
      </c>
      <c r="D308" s="249">
        <v>1</v>
      </c>
      <c r="E308" s="257">
        <v>0</v>
      </c>
      <c r="F308" s="258">
        <f>TRUNC(E308*D308,1)</f>
        <v>0</v>
      </c>
      <c r="G308" s="257">
        <v>0</v>
      </c>
      <c r="H308" s="258">
        <f>TRUNC(G308*D308,1)</f>
        <v>0</v>
      </c>
      <c r="I308" s="257">
        <f>TRUNC(SUMIF(V306:V310, RIGHTB(O308, 1), H306:H310)*U308, 2)</f>
        <v>0</v>
      </c>
      <c r="J308" s="258">
        <f>TRUNC(I308*D308,1)</f>
        <v>0</v>
      </c>
      <c r="K308" s="257">
        <f t="shared" si="48"/>
        <v>0</v>
      </c>
      <c r="L308" s="258">
        <f t="shared" si="48"/>
        <v>0</v>
      </c>
      <c r="M308" s="248" t="s">
        <v>52</v>
      </c>
      <c r="N308" s="1" t="s">
        <v>259</v>
      </c>
      <c r="O308" s="1" t="s">
        <v>772</v>
      </c>
      <c r="P308" s="1" t="s">
        <v>64</v>
      </c>
      <c r="Q308" s="1" t="s">
        <v>64</v>
      </c>
      <c r="R308" s="1" t="s">
        <v>64</v>
      </c>
      <c r="S308">
        <v>1</v>
      </c>
      <c r="T308">
        <v>2</v>
      </c>
      <c r="U308">
        <v>0.02</v>
      </c>
      <c r="AV308" s="1" t="s">
        <v>52</v>
      </c>
      <c r="AW308" s="1" t="s">
        <v>1567</v>
      </c>
      <c r="AX308" s="1" t="s">
        <v>52</v>
      </c>
      <c r="AY308" s="1" t="s">
        <v>52</v>
      </c>
      <c r="AZ308" s="1" t="s">
        <v>52</v>
      </c>
    </row>
    <row r="309" spans="1:52" ht="30" customHeight="1">
      <c r="A309" s="248" t="s">
        <v>250</v>
      </c>
      <c r="B309" s="248" t="s">
        <v>1568</v>
      </c>
      <c r="C309" s="248" t="s">
        <v>252</v>
      </c>
      <c r="D309" s="249">
        <v>75</v>
      </c>
      <c r="E309" s="257">
        <f>단가대비표!O66</f>
        <v>0</v>
      </c>
      <c r="F309" s="258">
        <f>TRUNC(E309*D309,1)</f>
        <v>0</v>
      </c>
      <c r="G309" s="257">
        <f>단가대비표!P66</f>
        <v>0</v>
      </c>
      <c r="H309" s="258">
        <f>TRUNC(G309*D309,1)</f>
        <v>0</v>
      </c>
      <c r="I309" s="257">
        <f>단가대비표!V66</f>
        <v>0</v>
      </c>
      <c r="J309" s="258">
        <f>TRUNC(I309*D309,1)</f>
        <v>0</v>
      </c>
      <c r="K309" s="257">
        <f t="shared" si="48"/>
        <v>0</v>
      </c>
      <c r="L309" s="258">
        <f t="shared" si="48"/>
        <v>0</v>
      </c>
      <c r="M309" s="248" t="s">
        <v>1569</v>
      </c>
      <c r="N309" s="1" t="s">
        <v>259</v>
      </c>
      <c r="O309" s="1" t="s">
        <v>1570</v>
      </c>
      <c r="P309" s="1" t="s">
        <v>64</v>
      </c>
      <c r="Q309" s="1" t="s">
        <v>64</v>
      </c>
      <c r="R309" s="1" t="s">
        <v>63</v>
      </c>
      <c r="AV309" s="1" t="s">
        <v>52</v>
      </c>
      <c r="AW309" s="1" t="s">
        <v>1571</v>
      </c>
      <c r="AX309" s="1" t="s">
        <v>52</v>
      </c>
      <c r="AY309" s="1" t="s">
        <v>52</v>
      </c>
      <c r="AZ309" s="1" t="s">
        <v>52</v>
      </c>
    </row>
    <row r="310" spans="1:52" ht="30" customHeight="1">
      <c r="A310" s="248" t="s">
        <v>1572</v>
      </c>
      <c r="B310" s="248" t="s">
        <v>1573</v>
      </c>
      <c r="C310" s="248" t="s">
        <v>115</v>
      </c>
      <c r="D310" s="249">
        <v>1.9E-2</v>
      </c>
      <c r="E310" s="257">
        <f>일위대가목록!E51</f>
        <v>0</v>
      </c>
      <c r="F310" s="258">
        <f>TRUNC(E310*D310,1)</f>
        <v>0</v>
      </c>
      <c r="G310" s="257">
        <f>일위대가목록!F51</f>
        <v>0</v>
      </c>
      <c r="H310" s="258">
        <f>TRUNC(G310*D310,1)</f>
        <v>0</v>
      </c>
      <c r="I310" s="257">
        <f>일위대가목록!G51</f>
        <v>0</v>
      </c>
      <c r="J310" s="258">
        <f>TRUNC(I310*D310,1)</f>
        <v>0</v>
      </c>
      <c r="K310" s="257">
        <f t="shared" si="48"/>
        <v>0</v>
      </c>
      <c r="L310" s="258">
        <f t="shared" si="48"/>
        <v>0</v>
      </c>
      <c r="M310" s="248" t="s">
        <v>1574</v>
      </c>
      <c r="N310" s="1" t="s">
        <v>259</v>
      </c>
      <c r="O310" s="1" t="s">
        <v>1575</v>
      </c>
      <c r="P310" s="1" t="s">
        <v>63</v>
      </c>
      <c r="Q310" s="1" t="s">
        <v>64</v>
      </c>
      <c r="R310" s="1" t="s">
        <v>64</v>
      </c>
      <c r="AV310" s="1" t="s">
        <v>52</v>
      </c>
      <c r="AW310" s="1" t="s">
        <v>1576</v>
      </c>
      <c r="AX310" s="1" t="s">
        <v>52</v>
      </c>
      <c r="AY310" s="1" t="s">
        <v>52</v>
      </c>
      <c r="AZ310" s="1" t="s">
        <v>52</v>
      </c>
    </row>
    <row r="311" spans="1:52" ht="30" customHeight="1">
      <c r="A311" s="248" t="s">
        <v>993</v>
      </c>
      <c r="B311" s="248" t="s">
        <v>52</v>
      </c>
      <c r="C311" s="248" t="s">
        <v>52</v>
      </c>
      <c r="D311" s="249"/>
      <c r="E311" s="257"/>
      <c r="F311" s="258">
        <f>TRUNC(SUMIF(N306:N310, N305, F306:F310),0)</f>
        <v>0</v>
      </c>
      <c r="G311" s="257"/>
      <c r="H311" s="258">
        <f>TRUNC(SUMIF(N306:N310, N305, H306:H310),0)</f>
        <v>0</v>
      </c>
      <c r="I311" s="257"/>
      <c r="J311" s="258">
        <f>TRUNC(SUMIF(N306:N310, N305, J306:J310),0)</f>
        <v>0</v>
      </c>
      <c r="K311" s="257"/>
      <c r="L311" s="258">
        <f>F311+H311+J311</f>
        <v>0</v>
      </c>
      <c r="M311" s="248" t="s">
        <v>52</v>
      </c>
      <c r="N311" s="1" t="s">
        <v>71</v>
      </c>
      <c r="O311" s="1" t="s">
        <v>71</v>
      </c>
      <c r="P311" s="1" t="s">
        <v>52</v>
      </c>
      <c r="Q311" s="1" t="s">
        <v>52</v>
      </c>
      <c r="R311" s="1" t="s">
        <v>52</v>
      </c>
      <c r="AV311" s="1" t="s">
        <v>52</v>
      </c>
      <c r="AW311" s="1" t="s">
        <v>52</v>
      </c>
      <c r="AX311" s="1" t="s">
        <v>52</v>
      </c>
      <c r="AY311" s="1" t="s">
        <v>52</v>
      </c>
      <c r="AZ311" s="1" t="s">
        <v>52</v>
      </c>
    </row>
    <row r="312" spans="1:52" ht="30" customHeight="1">
      <c r="A312" s="249"/>
      <c r="B312" s="249"/>
      <c r="C312" s="249"/>
      <c r="D312" s="249"/>
      <c r="E312" s="257"/>
      <c r="F312" s="258"/>
      <c r="G312" s="257"/>
      <c r="H312" s="258"/>
      <c r="I312" s="257"/>
      <c r="J312" s="258"/>
      <c r="K312" s="257"/>
      <c r="L312" s="258"/>
      <c r="M312" s="249"/>
    </row>
    <row r="313" spans="1:52" ht="30" customHeight="1">
      <c r="A313" s="250" t="s">
        <v>1577</v>
      </c>
      <c r="B313" s="253"/>
      <c r="C313" s="253"/>
      <c r="D313" s="253"/>
      <c r="E313" s="254"/>
      <c r="F313" s="255"/>
      <c r="G313" s="254"/>
      <c r="H313" s="255"/>
      <c r="I313" s="254"/>
      <c r="J313" s="255"/>
      <c r="K313" s="254"/>
      <c r="L313" s="255"/>
      <c r="M313" s="256"/>
      <c r="N313" s="1" t="s">
        <v>265</v>
      </c>
    </row>
    <row r="314" spans="1:52" ht="30" customHeight="1">
      <c r="A314" s="248" t="s">
        <v>1243</v>
      </c>
      <c r="B314" s="248" t="s">
        <v>989</v>
      </c>
      <c r="C314" s="248" t="s">
        <v>401</v>
      </c>
      <c r="D314" s="249">
        <v>0.44</v>
      </c>
      <c r="E314" s="257">
        <f>단가대비표!O237</f>
        <v>0</v>
      </c>
      <c r="F314" s="258">
        <f>TRUNC(E314*D314,1)</f>
        <v>0</v>
      </c>
      <c r="G314" s="257">
        <f>단가대비표!P237</f>
        <v>0</v>
      </c>
      <c r="H314" s="258">
        <f>TRUNC(G314*D314,1)</f>
        <v>0</v>
      </c>
      <c r="I314" s="257">
        <f>단가대비표!V237</f>
        <v>0</v>
      </c>
      <c r="J314" s="258">
        <f>TRUNC(I314*D314,1)</f>
        <v>0</v>
      </c>
      <c r="K314" s="257">
        <f>TRUNC(E314+G314+I314,1)</f>
        <v>0</v>
      </c>
      <c r="L314" s="258">
        <f>TRUNC(F314+H314+J314,1)</f>
        <v>0</v>
      </c>
      <c r="M314" s="248" t="s">
        <v>1244</v>
      </c>
      <c r="N314" s="1" t="s">
        <v>265</v>
      </c>
      <c r="O314" s="1" t="s">
        <v>1245</v>
      </c>
      <c r="P314" s="1" t="s">
        <v>64</v>
      </c>
      <c r="Q314" s="1" t="s">
        <v>64</v>
      </c>
      <c r="R314" s="1" t="s">
        <v>63</v>
      </c>
      <c r="AV314" s="1" t="s">
        <v>52</v>
      </c>
      <c r="AW314" s="1" t="s">
        <v>1579</v>
      </c>
      <c r="AX314" s="1" t="s">
        <v>52</v>
      </c>
      <c r="AY314" s="1" t="s">
        <v>52</v>
      </c>
      <c r="AZ314" s="1" t="s">
        <v>52</v>
      </c>
    </row>
    <row r="315" spans="1:52" ht="30" customHeight="1">
      <c r="A315" s="248" t="s">
        <v>993</v>
      </c>
      <c r="B315" s="248" t="s">
        <v>52</v>
      </c>
      <c r="C315" s="248" t="s">
        <v>52</v>
      </c>
      <c r="D315" s="249"/>
      <c r="E315" s="257"/>
      <c r="F315" s="258">
        <f>TRUNC(SUMIF(N314:N314, N313, F314:F314),0)</f>
        <v>0</v>
      </c>
      <c r="G315" s="257"/>
      <c r="H315" s="258">
        <f>TRUNC(SUMIF(N314:N314, N313, H314:H314),0)</f>
        <v>0</v>
      </c>
      <c r="I315" s="257"/>
      <c r="J315" s="258">
        <f>TRUNC(SUMIF(N314:N314, N313, J314:J314),0)</f>
        <v>0</v>
      </c>
      <c r="K315" s="257"/>
      <c r="L315" s="258">
        <f>F315+H315+J315</f>
        <v>0</v>
      </c>
      <c r="M315" s="248" t="s">
        <v>52</v>
      </c>
      <c r="N315" s="1" t="s">
        <v>71</v>
      </c>
      <c r="O315" s="1" t="s">
        <v>71</v>
      </c>
      <c r="P315" s="1" t="s">
        <v>52</v>
      </c>
      <c r="Q315" s="1" t="s">
        <v>52</v>
      </c>
      <c r="R315" s="1" t="s">
        <v>52</v>
      </c>
      <c r="AV315" s="1" t="s">
        <v>52</v>
      </c>
      <c r="AW315" s="1" t="s">
        <v>52</v>
      </c>
      <c r="AX315" s="1" t="s">
        <v>52</v>
      </c>
      <c r="AY315" s="1" t="s">
        <v>52</v>
      </c>
      <c r="AZ315" s="1" t="s">
        <v>52</v>
      </c>
    </row>
    <row r="316" spans="1:52" ht="30" customHeight="1">
      <c r="A316" s="249"/>
      <c r="B316" s="249"/>
      <c r="C316" s="249"/>
      <c r="D316" s="249"/>
      <c r="E316" s="257"/>
      <c r="F316" s="258"/>
      <c r="G316" s="257"/>
      <c r="H316" s="258"/>
      <c r="I316" s="257"/>
      <c r="J316" s="258"/>
      <c r="K316" s="257"/>
      <c r="L316" s="258"/>
      <c r="M316" s="249"/>
    </row>
    <row r="317" spans="1:52" ht="30" customHeight="1">
      <c r="A317" s="250" t="s">
        <v>1580</v>
      </c>
      <c r="B317" s="253"/>
      <c r="C317" s="253"/>
      <c r="D317" s="253"/>
      <c r="E317" s="254"/>
      <c r="F317" s="255"/>
      <c r="G317" s="254"/>
      <c r="H317" s="255"/>
      <c r="I317" s="254"/>
      <c r="J317" s="255"/>
      <c r="K317" s="254"/>
      <c r="L317" s="255"/>
      <c r="M317" s="256"/>
      <c r="N317" s="1" t="s">
        <v>1581</v>
      </c>
    </row>
    <row r="318" spans="1:52" ht="30" customHeight="1">
      <c r="A318" s="248" t="s">
        <v>1243</v>
      </c>
      <c r="B318" s="248" t="s">
        <v>989</v>
      </c>
      <c r="C318" s="248" t="s">
        <v>401</v>
      </c>
      <c r="D318" s="249">
        <v>0.66</v>
      </c>
      <c r="E318" s="257">
        <f>단가대비표!O237</f>
        <v>0</v>
      </c>
      <c r="F318" s="258">
        <f>TRUNC(E318*D318,1)</f>
        <v>0</v>
      </c>
      <c r="G318" s="257">
        <f>단가대비표!P237</f>
        <v>0</v>
      </c>
      <c r="H318" s="258">
        <f>TRUNC(G318*D318,1)</f>
        <v>0</v>
      </c>
      <c r="I318" s="257">
        <f>단가대비표!V237</f>
        <v>0</v>
      </c>
      <c r="J318" s="258">
        <f>TRUNC(I318*D318,1)</f>
        <v>0</v>
      </c>
      <c r="K318" s="257">
        <f>TRUNC(E318+G318+I318,1)</f>
        <v>0</v>
      </c>
      <c r="L318" s="258">
        <f>TRUNC(F318+H318+J318,1)</f>
        <v>0</v>
      </c>
      <c r="M318" s="248" t="s">
        <v>1244</v>
      </c>
      <c r="N318" s="1" t="s">
        <v>1581</v>
      </c>
      <c r="O318" s="1" t="s">
        <v>1245</v>
      </c>
      <c r="P318" s="1" t="s">
        <v>64</v>
      </c>
      <c r="Q318" s="1" t="s">
        <v>64</v>
      </c>
      <c r="R318" s="1" t="s">
        <v>63</v>
      </c>
      <c r="AV318" s="1" t="s">
        <v>52</v>
      </c>
      <c r="AW318" s="1" t="s">
        <v>1586</v>
      </c>
      <c r="AX318" s="1" t="s">
        <v>52</v>
      </c>
      <c r="AY318" s="1" t="s">
        <v>52</v>
      </c>
      <c r="AZ318" s="1" t="s">
        <v>52</v>
      </c>
    </row>
    <row r="319" spans="1:52" ht="30" customHeight="1">
      <c r="A319" s="248" t="s">
        <v>993</v>
      </c>
      <c r="B319" s="248" t="s">
        <v>52</v>
      </c>
      <c r="C319" s="248" t="s">
        <v>52</v>
      </c>
      <c r="D319" s="249"/>
      <c r="E319" s="257"/>
      <c r="F319" s="258">
        <f>TRUNC(SUMIF(N318:N318, N317, F318:F318),0)</f>
        <v>0</v>
      </c>
      <c r="G319" s="257"/>
      <c r="H319" s="258">
        <f>TRUNC(SUMIF(N318:N318, N317, H318:H318),0)</f>
        <v>0</v>
      </c>
      <c r="I319" s="257"/>
      <c r="J319" s="258">
        <f>TRUNC(SUMIF(N318:N318, N317, J318:J318),0)</f>
        <v>0</v>
      </c>
      <c r="K319" s="257"/>
      <c r="L319" s="258">
        <f>F319+H319+J319</f>
        <v>0</v>
      </c>
      <c r="M319" s="248" t="s">
        <v>52</v>
      </c>
      <c r="N319" s="1" t="s">
        <v>71</v>
      </c>
      <c r="O319" s="1" t="s">
        <v>71</v>
      </c>
      <c r="P319" s="1" t="s">
        <v>52</v>
      </c>
      <c r="Q319" s="1" t="s">
        <v>52</v>
      </c>
      <c r="R319" s="1" t="s">
        <v>52</v>
      </c>
      <c r="AV319" s="1" t="s">
        <v>52</v>
      </c>
      <c r="AW319" s="1" t="s">
        <v>52</v>
      </c>
      <c r="AX319" s="1" t="s">
        <v>52</v>
      </c>
      <c r="AY319" s="1" t="s">
        <v>52</v>
      </c>
      <c r="AZ319" s="1" t="s">
        <v>52</v>
      </c>
    </row>
    <row r="320" spans="1:52" ht="30" customHeight="1">
      <c r="A320" s="249"/>
      <c r="B320" s="249"/>
      <c r="C320" s="249"/>
      <c r="D320" s="249"/>
      <c r="E320" s="257"/>
      <c r="F320" s="258"/>
      <c r="G320" s="257"/>
      <c r="H320" s="258"/>
      <c r="I320" s="257"/>
      <c r="J320" s="258"/>
      <c r="K320" s="257"/>
      <c r="L320" s="258"/>
      <c r="M320" s="249"/>
    </row>
    <row r="321" spans="1:52" ht="30" customHeight="1">
      <c r="A321" s="250" t="s">
        <v>1587</v>
      </c>
      <c r="B321" s="253"/>
      <c r="C321" s="253"/>
      <c r="D321" s="253"/>
      <c r="E321" s="254"/>
      <c r="F321" s="255"/>
      <c r="G321" s="254"/>
      <c r="H321" s="255"/>
      <c r="I321" s="254"/>
      <c r="J321" s="255"/>
      <c r="K321" s="254"/>
      <c r="L321" s="255"/>
      <c r="M321" s="256"/>
      <c r="N321" s="1" t="s">
        <v>1575</v>
      </c>
    </row>
    <row r="322" spans="1:52" ht="30" customHeight="1">
      <c r="A322" s="248" t="s">
        <v>879</v>
      </c>
      <c r="B322" s="248" t="s">
        <v>1588</v>
      </c>
      <c r="C322" s="248" t="s">
        <v>1490</v>
      </c>
      <c r="D322" s="249">
        <v>510</v>
      </c>
      <c r="E322" s="257">
        <f>단가대비표!O60</f>
        <v>0</v>
      </c>
      <c r="F322" s="258">
        <f>TRUNC(E322*D322,1)</f>
        <v>0</v>
      </c>
      <c r="G322" s="257">
        <f>단가대비표!P60</f>
        <v>0</v>
      </c>
      <c r="H322" s="258">
        <f>TRUNC(G322*D322,1)</f>
        <v>0</v>
      </c>
      <c r="I322" s="257">
        <f>단가대비표!V60</f>
        <v>0</v>
      </c>
      <c r="J322" s="258">
        <f>TRUNC(I322*D322,1)</f>
        <v>0</v>
      </c>
      <c r="K322" s="257">
        <f t="shared" ref="K322:L324" si="49">TRUNC(E322+G322+I322,1)</f>
        <v>0</v>
      </c>
      <c r="L322" s="258">
        <f t="shared" si="49"/>
        <v>0</v>
      </c>
      <c r="M322" s="248" t="s">
        <v>1589</v>
      </c>
      <c r="N322" s="1" t="s">
        <v>1575</v>
      </c>
      <c r="O322" s="1" t="s">
        <v>1590</v>
      </c>
      <c r="P322" s="1" t="s">
        <v>64</v>
      </c>
      <c r="Q322" s="1" t="s">
        <v>64</v>
      </c>
      <c r="R322" s="1" t="s">
        <v>63</v>
      </c>
      <c r="AV322" s="1" t="s">
        <v>52</v>
      </c>
      <c r="AW322" s="1" t="s">
        <v>1591</v>
      </c>
      <c r="AX322" s="1" t="s">
        <v>52</v>
      </c>
      <c r="AY322" s="1" t="s">
        <v>52</v>
      </c>
      <c r="AZ322" s="1" t="s">
        <v>52</v>
      </c>
    </row>
    <row r="323" spans="1:52" ht="30" customHeight="1">
      <c r="A323" s="248" t="s">
        <v>874</v>
      </c>
      <c r="B323" s="248" t="s">
        <v>1592</v>
      </c>
      <c r="C323" s="248" t="s">
        <v>115</v>
      </c>
      <c r="D323" s="249">
        <v>1.1000000000000001</v>
      </c>
      <c r="E323" s="257">
        <f>단가대비표!O24</f>
        <v>0</v>
      </c>
      <c r="F323" s="258">
        <f>TRUNC(E323*D323,1)</f>
        <v>0</v>
      </c>
      <c r="G323" s="257">
        <f>단가대비표!P24</f>
        <v>0</v>
      </c>
      <c r="H323" s="258">
        <f>TRUNC(G323*D323,1)</f>
        <v>0</v>
      </c>
      <c r="I323" s="257">
        <f>단가대비표!V24</f>
        <v>0</v>
      </c>
      <c r="J323" s="258">
        <f>TRUNC(I323*D323,1)</f>
        <v>0</v>
      </c>
      <c r="K323" s="257">
        <f t="shared" si="49"/>
        <v>0</v>
      </c>
      <c r="L323" s="258">
        <f t="shared" si="49"/>
        <v>0</v>
      </c>
      <c r="M323" s="248" t="s">
        <v>1593</v>
      </c>
      <c r="N323" s="1" t="s">
        <v>1575</v>
      </c>
      <c r="O323" s="1" t="s">
        <v>1594</v>
      </c>
      <c r="P323" s="1" t="s">
        <v>64</v>
      </c>
      <c r="Q323" s="1" t="s">
        <v>64</v>
      </c>
      <c r="R323" s="1" t="s">
        <v>63</v>
      </c>
      <c r="AV323" s="1" t="s">
        <v>52</v>
      </c>
      <c r="AW323" s="1" t="s">
        <v>1595</v>
      </c>
      <c r="AX323" s="1" t="s">
        <v>52</v>
      </c>
      <c r="AY323" s="1" t="s">
        <v>52</v>
      </c>
      <c r="AZ323" s="1" t="s">
        <v>52</v>
      </c>
    </row>
    <row r="324" spans="1:52" ht="30" customHeight="1">
      <c r="A324" s="248" t="s">
        <v>1243</v>
      </c>
      <c r="B324" s="248" t="s">
        <v>989</v>
      </c>
      <c r="C324" s="248" t="s">
        <v>401</v>
      </c>
      <c r="D324" s="249">
        <v>0.66</v>
      </c>
      <c r="E324" s="257">
        <f>단가대비표!O237</f>
        <v>0</v>
      </c>
      <c r="F324" s="258">
        <f>TRUNC(E324*D324,1)</f>
        <v>0</v>
      </c>
      <c r="G324" s="257">
        <f>단가대비표!P237</f>
        <v>0</v>
      </c>
      <c r="H324" s="258">
        <f>TRUNC(G324*D324,1)</f>
        <v>0</v>
      </c>
      <c r="I324" s="257">
        <f>단가대비표!V237</f>
        <v>0</v>
      </c>
      <c r="J324" s="258">
        <f>TRUNC(I324*D324,1)</f>
        <v>0</v>
      </c>
      <c r="K324" s="257">
        <f t="shared" si="49"/>
        <v>0</v>
      </c>
      <c r="L324" s="258">
        <f t="shared" si="49"/>
        <v>0</v>
      </c>
      <c r="M324" s="248" t="s">
        <v>1244</v>
      </c>
      <c r="N324" s="1" t="s">
        <v>1575</v>
      </c>
      <c r="O324" s="1" t="s">
        <v>1245</v>
      </c>
      <c r="P324" s="1" t="s">
        <v>64</v>
      </c>
      <c r="Q324" s="1" t="s">
        <v>64</v>
      </c>
      <c r="R324" s="1" t="s">
        <v>63</v>
      </c>
      <c r="AV324" s="1" t="s">
        <v>52</v>
      </c>
      <c r="AW324" s="1" t="s">
        <v>1596</v>
      </c>
      <c r="AX324" s="1" t="s">
        <v>52</v>
      </c>
      <c r="AY324" s="1" t="s">
        <v>52</v>
      </c>
      <c r="AZ324" s="1" t="s">
        <v>52</v>
      </c>
    </row>
    <row r="325" spans="1:52" ht="30" customHeight="1">
      <c r="A325" s="248" t="s">
        <v>993</v>
      </c>
      <c r="B325" s="248" t="s">
        <v>52</v>
      </c>
      <c r="C325" s="248" t="s">
        <v>52</v>
      </c>
      <c r="D325" s="249"/>
      <c r="E325" s="257"/>
      <c r="F325" s="258">
        <f>TRUNC(SUMIF(N322:N324, N321, F322:F324),0)</f>
        <v>0</v>
      </c>
      <c r="G325" s="257"/>
      <c r="H325" s="258">
        <f>TRUNC(SUMIF(N322:N324, N321, H322:H324),0)</f>
        <v>0</v>
      </c>
      <c r="I325" s="257"/>
      <c r="J325" s="258">
        <f>TRUNC(SUMIF(N322:N324, N321, J322:J324),0)</f>
        <v>0</v>
      </c>
      <c r="K325" s="257"/>
      <c r="L325" s="258">
        <f>F325+H325+J325</f>
        <v>0</v>
      </c>
      <c r="M325" s="248" t="s">
        <v>52</v>
      </c>
      <c r="N325" s="1" t="s">
        <v>71</v>
      </c>
      <c r="O325" s="1" t="s">
        <v>71</v>
      </c>
      <c r="P325" s="1" t="s">
        <v>52</v>
      </c>
      <c r="Q325" s="1" t="s">
        <v>52</v>
      </c>
      <c r="R325" s="1" t="s">
        <v>52</v>
      </c>
      <c r="AV325" s="1" t="s">
        <v>52</v>
      </c>
      <c r="AW325" s="1" t="s">
        <v>52</v>
      </c>
      <c r="AX325" s="1" t="s">
        <v>52</v>
      </c>
      <c r="AY325" s="1" t="s">
        <v>52</v>
      </c>
      <c r="AZ325" s="1" t="s">
        <v>52</v>
      </c>
    </row>
    <row r="326" spans="1:52" ht="30" customHeight="1">
      <c r="A326" s="249"/>
      <c r="B326" s="249"/>
      <c r="C326" s="249"/>
      <c r="D326" s="249"/>
      <c r="E326" s="257"/>
      <c r="F326" s="258"/>
      <c r="G326" s="257"/>
      <c r="H326" s="258"/>
      <c r="I326" s="257"/>
      <c r="J326" s="258"/>
      <c r="K326" s="257"/>
      <c r="L326" s="258"/>
      <c r="M326" s="249"/>
    </row>
    <row r="327" spans="1:52" ht="30" customHeight="1">
      <c r="A327" s="250" t="s">
        <v>1597</v>
      </c>
      <c r="B327" s="253"/>
      <c r="C327" s="253"/>
      <c r="D327" s="253"/>
      <c r="E327" s="254"/>
      <c r="F327" s="255"/>
      <c r="G327" s="254"/>
      <c r="H327" s="255"/>
      <c r="I327" s="254"/>
      <c r="J327" s="255"/>
      <c r="K327" s="254"/>
      <c r="L327" s="255"/>
      <c r="M327" s="256"/>
      <c r="N327" s="1" t="s">
        <v>1598</v>
      </c>
    </row>
    <row r="328" spans="1:52" ht="30" customHeight="1">
      <c r="A328" s="248" t="s">
        <v>1572</v>
      </c>
      <c r="B328" s="248" t="s">
        <v>1573</v>
      </c>
      <c r="C328" s="248" t="s">
        <v>115</v>
      </c>
      <c r="D328" s="249">
        <v>1.4999999999999999E-2</v>
      </c>
      <c r="E328" s="257">
        <f>일위대가목록!E51</f>
        <v>0</v>
      </c>
      <c r="F328" s="258">
        <f>TRUNC(E328*D328,1)</f>
        <v>0</v>
      </c>
      <c r="G328" s="257">
        <f>일위대가목록!F51</f>
        <v>0</v>
      </c>
      <c r="H328" s="258">
        <f>TRUNC(G328*D328,1)</f>
        <v>0</v>
      </c>
      <c r="I328" s="257">
        <f>일위대가목록!G51</f>
        <v>0</v>
      </c>
      <c r="J328" s="258">
        <f>TRUNC(I328*D328,1)</f>
        <v>0</v>
      </c>
      <c r="K328" s="257">
        <f>TRUNC(E328+G328+I328,1)</f>
        <v>0</v>
      </c>
      <c r="L328" s="258">
        <f>TRUNC(F328+H328+J328,1)</f>
        <v>0</v>
      </c>
      <c r="M328" s="248" t="s">
        <v>1574</v>
      </c>
      <c r="N328" s="1" t="s">
        <v>1598</v>
      </c>
      <c r="O328" s="1" t="s">
        <v>1575</v>
      </c>
      <c r="P328" s="1" t="s">
        <v>63</v>
      </c>
      <c r="Q328" s="1" t="s">
        <v>64</v>
      </c>
      <c r="R328" s="1" t="s">
        <v>64</v>
      </c>
      <c r="AV328" s="1" t="s">
        <v>52</v>
      </c>
      <c r="AW328" s="1" t="s">
        <v>1602</v>
      </c>
      <c r="AX328" s="1" t="s">
        <v>52</v>
      </c>
      <c r="AY328" s="1" t="s">
        <v>52</v>
      </c>
      <c r="AZ328" s="1" t="s">
        <v>52</v>
      </c>
    </row>
    <row r="329" spans="1:52" ht="30" customHeight="1">
      <c r="A329" s="248" t="s">
        <v>1603</v>
      </c>
      <c r="B329" s="248" t="s">
        <v>1604</v>
      </c>
      <c r="C329" s="248" t="s">
        <v>82</v>
      </c>
      <c r="D329" s="249">
        <v>1</v>
      </c>
      <c r="E329" s="257">
        <f>일위대가목록!E147</f>
        <v>0</v>
      </c>
      <c r="F329" s="258">
        <f>TRUNC(E329*D329,1)</f>
        <v>0</v>
      </c>
      <c r="G329" s="257">
        <f>일위대가목록!F147</f>
        <v>0</v>
      </c>
      <c r="H329" s="258">
        <f>TRUNC(G329*D329,1)</f>
        <v>0</v>
      </c>
      <c r="I329" s="257">
        <f>일위대가목록!G147</f>
        <v>0</v>
      </c>
      <c r="J329" s="258">
        <f>TRUNC(I329*D329,1)</f>
        <v>0</v>
      </c>
      <c r="K329" s="257">
        <f>TRUNC(E329+G329+I329,1)</f>
        <v>0</v>
      </c>
      <c r="L329" s="258">
        <f>TRUNC(F329+H329+J329,1)</f>
        <v>0</v>
      </c>
      <c r="M329" s="248" t="s">
        <v>1605</v>
      </c>
      <c r="N329" s="1" t="s">
        <v>1598</v>
      </c>
      <c r="O329" s="1" t="s">
        <v>1606</v>
      </c>
      <c r="P329" s="1" t="s">
        <v>63</v>
      </c>
      <c r="Q329" s="1" t="s">
        <v>64</v>
      </c>
      <c r="R329" s="1" t="s">
        <v>64</v>
      </c>
      <c r="AV329" s="1" t="s">
        <v>52</v>
      </c>
      <c r="AW329" s="1" t="s">
        <v>1607</v>
      </c>
      <c r="AX329" s="1" t="s">
        <v>52</v>
      </c>
      <c r="AY329" s="1" t="s">
        <v>52</v>
      </c>
      <c r="AZ329" s="1" t="s">
        <v>52</v>
      </c>
    </row>
    <row r="330" spans="1:52" ht="30" customHeight="1">
      <c r="A330" s="248" t="s">
        <v>993</v>
      </c>
      <c r="B330" s="248" t="s">
        <v>52</v>
      </c>
      <c r="C330" s="248" t="s">
        <v>52</v>
      </c>
      <c r="D330" s="249"/>
      <c r="E330" s="257"/>
      <c r="F330" s="258">
        <f>TRUNC(SUMIF(N328:N329, N327, F328:F329),0)</f>
        <v>0</v>
      </c>
      <c r="G330" s="257"/>
      <c r="H330" s="258">
        <f>TRUNC(SUMIF(N328:N329, N327, H328:H329),0)</f>
        <v>0</v>
      </c>
      <c r="I330" s="257"/>
      <c r="J330" s="258">
        <f>TRUNC(SUMIF(N328:N329, N327, J328:J329),0)</f>
        <v>0</v>
      </c>
      <c r="K330" s="257"/>
      <c r="L330" s="258">
        <f>F330+H330+J330</f>
        <v>0</v>
      </c>
      <c r="M330" s="248" t="s">
        <v>52</v>
      </c>
      <c r="N330" s="1" t="s">
        <v>71</v>
      </c>
      <c r="O330" s="1" t="s">
        <v>71</v>
      </c>
      <c r="P330" s="1" t="s">
        <v>52</v>
      </c>
      <c r="Q330" s="1" t="s">
        <v>52</v>
      </c>
      <c r="R330" s="1" t="s">
        <v>52</v>
      </c>
      <c r="AV330" s="1" t="s">
        <v>52</v>
      </c>
      <c r="AW330" s="1" t="s">
        <v>52</v>
      </c>
      <c r="AX330" s="1" t="s">
        <v>52</v>
      </c>
      <c r="AY330" s="1" t="s">
        <v>52</v>
      </c>
      <c r="AZ330" s="1" t="s">
        <v>52</v>
      </c>
    </row>
    <row r="331" spans="1:52" ht="30" customHeight="1">
      <c r="A331" s="249"/>
      <c r="B331" s="249"/>
      <c r="C331" s="249"/>
      <c r="D331" s="249"/>
      <c r="E331" s="257"/>
      <c r="F331" s="258"/>
      <c r="G331" s="257"/>
      <c r="H331" s="258"/>
      <c r="I331" s="257"/>
      <c r="J331" s="258"/>
      <c r="K331" s="257"/>
      <c r="L331" s="258"/>
      <c r="M331" s="249"/>
    </row>
    <row r="332" spans="1:52" ht="30" customHeight="1">
      <c r="A332" s="250" t="s">
        <v>1608</v>
      </c>
      <c r="B332" s="253"/>
      <c r="C332" s="253"/>
      <c r="D332" s="253"/>
      <c r="E332" s="254"/>
      <c r="F332" s="255"/>
      <c r="G332" s="254"/>
      <c r="H332" s="255"/>
      <c r="I332" s="254"/>
      <c r="J332" s="255"/>
      <c r="K332" s="254"/>
      <c r="L332" s="255"/>
      <c r="M332" s="256"/>
      <c r="N332" s="1" t="s">
        <v>518</v>
      </c>
    </row>
    <row r="333" spans="1:52" ht="30" customHeight="1">
      <c r="A333" s="248" t="s">
        <v>515</v>
      </c>
      <c r="B333" s="248" t="s">
        <v>1599</v>
      </c>
      <c r="C333" s="248" t="s">
        <v>82</v>
      </c>
      <c r="D333" s="249">
        <v>0.1</v>
      </c>
      <c r="E333" s="257">
        <f>일위대가목록!E52</f>
        <v>0</v>
      </c>
      <c r="F333" s="258">
        <f>TRUNC(E333*D333,1)</f>
        <v>0</v>
      </c>
      <c r="G333" s="257">
        <f>일위대가목록!F52</f>
        <v>0</v>
      </c>
      <c r="H333" s="258">
        <f>TRUNC(G333*D333,1)</f>
        <v>0</v>
      </c>
      <c r="I333" s="257">
        <f>일위대가목록!G52</f>
        <v>0</v>
      </c>
      <c r="J333" s="258">
        <f>TRUNC(I333*D333,1)</f>
        <v>0</v>
      </c>
      <c r="K333" s="257">
        <f>TRUNC(E333+G333+I333,1)</f>
        <v>0</v>
      </c>
      <c r="L333" s="258">
        <f>TRUNC(F333+H333+J333,1)</f>
        <v>0</v>
      </c>
      <c r="M333" s="248" t="s">
        <v>1600</v>
      </c>
      <c r="N333" s="1" t="s">
        <v>518</v>
      </c>
      <c r="O333" s="1" t="s">
        <v>1598</v>
      </c>
      <c r="P333" s="1" t="s">
        <v>63</v>
      </c>
      <c r="Q333" s="1" t="s">
        <v>64</v>
      </c>
      <c r="R333" s="1" t="s">
        <v>64</v>
      </c>
      <c r="AV333" s="1" t="s">
        <v>52</v>
      </c>
      <c r="AW333" s="1" t="s">
        <v>1609</v>
      </c>
      <c r="AX333" s="1" t="s">
        <v>52</v>
      </c>
      <c r="AY333" s="1" t="s">
        <v>52</v>
      </c>
      <c r="AZ333" s="1" t="s">
        <v>52</v>
      </c>
    </row>
    <row r="334" spans="1:52" ht="30" customHeight="1">
      <c r="A334" s="248" t="s">
        <v>993</v>
      </c>
      <c r="B334" s="248" t="s">
        <v>52</v>
      </c>
      <c r="C334" s="248" t="s">
        <v>52</v>
      </c>
      <c r="D334" s="249"/>
      <c r="E334" s="257"/>
      <c r="F334" s="258">
        <f>TRUNC(SUMIF(N333:N333, N332, F333:F333),0)</f>
        <v>0</v>
      </c>
      <c r="G334" s="257"/>
      <c r="H334" s="258">
        <f>TRUNC(SUMIF(N333:N333, N332, H333:H333),0)</f>
        <v>0</v>
      </c>
      <c r="I334" s="257"/>
      <c r="J334" s="258">
        <f>TRUNC(SUMIF(N333:N333, N332, J333:J333),0)</f>
        <v>0</v>
      </c>
      <c r="K334" s="257"/>
      <c r="L334" s="258">
        <f>F334+H334+J334</f>
        <v>0</v>
      </c>
      <c r="M334" s="248" t="s">
        <v>52</v>
      </c>
      <c r="N334" s="1" t="s">
        <v>71</v>
      </c>
      <c r="O334" s="1" t="s">
        <v>71</v>
      </c>
      <c r="P334" s="1" t="s">
        <v>52</v>
      </c>
      <c r="Q334" s="1" t="s">
        <v>52</v>
      </c>
      <c r="R334" s="1" t="s">
        <v>52</v>
      </c>
      <c r="AV334" s="1" t="s">
        <v>52</v>
      </c>
      <c r="AW334" s="1" t="s">
        <v>52</v>
      </c>
      <c r="AX334" s="1" t="s">
        <v>52</v>
      </c>
      <c r="AY334" s="1" t="s">
        <v>52</v>
      </c>
      <c r="AZ334" s="1" t="s">
        <v>52</v>
      </c>
    </row>
    <row r="335" spans="1:52" ht="30" customHeight="1">
      <c r="A335" s="249"/>
      <c r="B335" s="249"/>
      <c r="C335" s="249"/>
      <c r="D335" s="249"/>
      <c r="E335" s="257"/>
      <c r="F335" s="258"/>
      <c r="G335" s="257"/>
      <c r="H335" s="258"/>
      <c r="I335" s="257"/>
      <c r="J335" s="258"/>
      <c r="K335" s="257"/>
      <c r="L335" s="258"/>
      <c r="M335" s="249"/>
    </row>
    <row r="336" spans="1:52" ht="30" customHeight="1">
      <c r="A336" s="250" t="s">
        <v>1610</v>
      </c>
      <c r="B336" s="253"/>
      <c r="C336" s="253"/>
      <c r="D336" s="253"/>
      <c r="E336" s="254"/>
      <c r="F336" s="255"/>
      <c r="G336" s="254"/>
      <c r="H336" s="255"/>
      <c r="I336" s="254"/>
      <c r="J336" s="255"/>
      <c r="K336" s="254"/>
      <c r="L336" s="255"/>
      <c r="M336" s="256"/>
      <c r="N336" s="1" t="s">
        <v>523</v>
      </c>
    </row>
    <row r="337" spans="1:52" ht="30" customHeight="1">
      <c r="A337" s="248" t="s">
        <v>515</v>
      </c>
      <c r="B337" s="248" t="s">
        <v>1611</v>
      </c>
      <c r="C337" s="248" t="s">
        <v>82</v>
      </c>
      <c r="D337" s="249">
        <v>0.2</v>
      </c>
      <c r="E337" s="257">
        <f>일위대가목록!E55</f>
        <v>0</v>
      </c>
      <c r="F337" s="258">
        <f>TRUNC(E337*D337,1)</f>
        <v>0</v>
      </c>
      <c r="G337" s="257">
        <f>일위대가목록!F55</f>
        <v>0</v>
      </c>
      <c r="H337" s="258">
        <f>TRUNC(G337*D337,1)</f>
        <v>0</v>
      </c>
      <c r="I337" s="257">
        <f>일위대가목록!G55</f>
        <v>0</v>
      </c>
      <c r="J337" s="258">
        <f>TRUNC(I337*D337,1)</f>
        <v>0</v>
      </c>
      <c r="K337" s="257">
        <f>TRUNC(E337+G337+I337,1)</f>
        <v>0</v>
      </c>
      <c r="L337" s="258">
        <f>TRUNC(F337+H337+J337,1)</f>
        <v>0</v>
      </c>
      <c r="M337" s="248" t="s">
        <v>1612</v>
      </c>
      <c r="N337" s="1" t="s">
        <v>523</v>
      </c>
      <c r="O337" s="1" t="s">
        <v>1613</v>
      </c>
      <c r="P337" s="1" t="s">
        <v>63</v>
      </c>
      <c r="Q337" s="1" t="s">
        <v>64</v>
      </c>
      <c r="R337" s="1" t="s">
        <v>64</v>
      </c>
      <c r="AV337" s="1" t="s">
        <v>52</v>
      </c>
      <c r="AW337" s="1" t="s">
        <v>1614</v>
      </c>
      <c r="AX337" s="1" t="s">
        <v>52</v>
      </c>
      <c r="AY337" s="1" t="s">
        <v>52</v>
      </c>
      <c r="AZ337" s="1" t="s">
        <v>52</v>
      </c>
    </row>
    <row r="338" spans="1:52" ht="30" customHeight="1">
      <c r="A338" s="248" t="s">
        <v>993</v>
      </c>
      <c r="B338" s="248" t="s">
        <v>52</v>
      </c>
      <c r="C338" s="248" t="s">
        <v>52</v>
      </c>
      <c r="D338" s="249"/>
      <c r="E338" s="257"/>
      <c r="F338" s="258">
        <f>TRUNC(SUMIF(N337:N337, N336, F337:F337),0)</f>
        <v>0</v>
      </c>
      <c r="G338" s="257"/>
      <c r="H338" s="258">
        <f>TRUNC(SUMIF(N337:N337, N336, H337:H337),0)</f>
        <v>0</v>
      </c>
      <c r="I338" s="257"/>
      <c r="J338" s="258">
        <f>TRUNC(SUMIF(N337:N337, N336, J337:J337),0)</f>
        <v>0</v>
      </c>
      <c r="K338" s="257"/>
      <c r="L338" s="258">
        <f>F338+H338+J338</f>
        <v>0</v>
      </c>
      <c r="M338" s="248" t="s">
        <v>52</v>
      </c>
      <c r="N338" s="1" t="s">
        <v>71</v>
      </c>
      <c r="O338" s="1" t="s">
        <v>71</v>
      </c>
      <c r="P338" s="1" t="s">
        <v>52</v>
      </c>
      <c r="Q338" s="1" t="s">
        <v>52</v>
      </c>
      <c r="R338" s="1" t="s">
        <v>52</v>
      </c>
      <c r="AV338" s="1" t="s">
        <v>52</v>
      </c>
      <c r="AW338" s="1" t="s">
        <v>52</v>
      </c>
      <c r="AX338" s="1" t="s">
        <v>52</v>
      </c>
      <c r="AY338" s="1" t="s">
        <v>52</v>
      </c>
      <c r="AZ338" s="1" t="s">
        <v>52</v>
      </c>
    </row>
    <row r="339" spans="1:52" ht="30" customHeight="1">
      <c r="A339" s="249"/>
      <c r="B339" s="249"/>
      <c r="C339" s="249"/>
      <c r="D339" s="249"/>
      <c r="E339" s="257"/>
      <c r="F339" s="258"/>
      <c r="G339" s="257"/>
      <c r="H339" s="258"/>
      <c r="I339" s="257"/>
      <c r="J339" s="258"/>
      <c r="K339" s="257"/>
      <c r="L339" s="258"/>
      <c r="M339" s="249"/>
    </row>
    <row r="340" spans="1:52" ht="30" customHeight="1">
      <c r="A340" s="250" t="s">
        <v>1615</v>
      </c>
      <c r="B340" s="253"/>
      <c r="C340" s="253"/>
      <c r="D340" s="253"/>
      <c r="E340" s="254"/>
      <c r="F340" s="255"/>
      <c r="G340" s="254"/>
      <c r="H340" s="255"/>
      <c r="I340" s="254"/>
      <c r="J340" s="255"/>
      <c r="K340" s="254"/>
      <c r="L340" s="255"/>
      <c r="M340" s="256"/>
      <c r="N340" s="1" t="s">
        <v>1613</v>
      </c>
    </row>
    <row r="341" spans="1:52" ht="30" customHeight="1">
      <c r="A341" s="248" t="s">
        <v>1572</v>
      </c>
      <c r="B341" s="248" t="s">
        <v>1573</v>
      </c>
      <c r="C341" s="248" t="s">
        <v>115</v>
      </c>
      <c r="D341" s="249">
        <v>0.06</v>
      </c>
      <c r="E341" s="257">
        <f>일위대가목록!E51</f>
        <v>0</v>
      </c>
      <c r="F341" s="258">
        <f>TRUNC(E341*D341,1)</f>
        <v>0</v>
      </c>
      <c r="G341" s="257">
        <f>일위대가목록!F51</f>
        <v>0</v>
      </c>
      <c r="H341" s="258">
        <f>TRUNC(G341*D341,1)</f>
        <v>0</v>
      </c>
      <c r="I341" s="257">
        <f>일위대가목록!G51</f>
        <v>0</v>
      </c>
      <c r="J341" s="258">
        <f>TRUNC(I341*D341,1)</f>
        <v>0</v>
      </c>
      <c r="K341" s="257">
        <f>TRUNC(E341+G341+I341,1)</f>
        <v>0</v>
      </c>
      <c r="L341" s="258">
        <f>TRUNC(F341+H341+J341,1)</f>
        <v>0</v>
      </c>
      <c r="M341" s="248" t="s">
        <v>1574</v>
      </c>
      <c r="N341" s="1" t="s">
        <v>1613</v>
      </c>
      <c r="O341" s="1" t="s">
        <v>1575</v>
      </c>
      <c r="P341" s="1" t="s">
        <v>63</v>
      </c>
      <c r="Q341" s="1" t="s">
        <v>64</v>
      </c>
      <c r="R341" s="1" t="s">
        <v>64</v>
      </c>
      <c r="AV341" s="1" t="s">
        <v>52</v>
      </c>
      <c r="AW341" s="1" t="s">
        <v>1616</v>
      </c>
      <c r="AX341" s="1" t="s">
        <v>52</v>
      </c>
      <c r="AY341" s="1" t="s">
        <v>52</v>
      </c>
      <c r="AZ341" s="1" t="s">
        <v>52</v>
      </c>
    </row>
    <row r="342" spans="1:52" ht="30" customHeight="1">
      <c r="A342" s="248" t="s">
        <v>1603</v>
      </c>
      <c r="B342" s="248" t="s">
        <v>1604</v>
      </c>
      <c r="C342" s="248" t="s">
        <v>82</v>
      </c>
      <c r="D342" s="249">
        <v>1</v>
      </c>
      <c r="E342" s="257">
        <f>일위대가목록!E147</f>
        <v>0</v>
      </c>
      <c r="F342" s="258">
        <f>TRUNC(E342*D342,1)</f>
        <v>0</v>
      </c>
      <c r="G342" s="257">
        <f>일위대가목록!F147</f>
        <v>0</v>
      </c>
      <c r="H342" s="258">
        <f>TRUNC(G342*D342,1)</f>
        <v>0</v>
      </c>
      <c r="I342" s="257">
        <f>일위대가목록!G147</f>
        <v>0</v>
      </c>
      <c r="J342" s="258">
        <f>TRUNC(I342*D342,1)</f>
        <v>0</v>
      </c>
      <c r="K342" s="257">
        <f>TRUNC(E342+G342+I342,1)</f>
        <v>0</v>
      </c>
      <c r="L342" s="258">
        <f>TRUNC(F342+H342+J342,1)</f>
        <v>0</v>
      </c>
      <c r="M342" s="248" t="s">
        <v>1605</v>
      </c>
      <c r="N342" s="1" t="s">
        <v>1613</v>
      </c>
      <c r="O342" s="1" t="s">
        <v>1606</v>
      </c>
      <c r="P342" s="1" t="s">
        <v>63</v>
      </c>
      <c r="Q342" s="1" t="s">
        <v>64</v>
      </c>
      <c r="R342" s="1" t="s">
        <v>64</v>
      </c>
      <c r="AV342" s="1" t="s">
        <v>52</v>
      </c>
      <c r="AW342" s="1" t="s">
        <v>1617</v>
      </c>
      <c r="AX342" s="1" t="s">
        <v>52</v>
      </c>
      <c r="AY342" s="1" t="s">
        <v>52</v>
      </c>
      <c r="AZ342" s="1" t="s">
        <v>52</v>
      </c>
    </row>
    <row r="343" spans="1:52" ht="30" customHeight="1">
      <c r="A343" s="248" t="s">
        <v>993</v>
      </c>
      <c r="B343" s="248" t="s">
        <v>52</v>
      </c>
      <c r="C343" s="248" t="s">
        <v>52</v>
      </c>
      <c r="D343" s="249"/>
      <c r="E343" s="257"/>
      <c r="F343" s="258">
        <f>TRUNC(SUMIF(N341:N342, N340, F341:F342),0)</f>
        <v>0</v>
      </c>
      <c r="G343" s="257"/>
      <c r="H343" s="258">
        <f>TRUNC(SUMIF(N341:N342, N340, H341:H342),0)</f>
        <v>0</v>
      </c>
      <c r="I343" s="257"/>
      <c r="J343" s="258">
        <f>TRUNC(SUMIF(N341:N342, N340, J341:J342),0)</f>
        <v>0</v>
      </c>
      <c r="K343" s="257"/>
      <c r="L343" s="258">
        <f>F343+H343+J343</f>
        <v>0</v>
      </c>
      <c r="M343" s="248" t="s">
        <v>52</v>
      </c>
      <c r="N343" s="1" t="s">
        <v>71</v>
      </c>
      <c r="O343" s="1" t="s">
        <v>71</v>
      </c>
      <c r="P343" s="1" t="s">
        <v>52</v>
      </c>
      <c r="Q343" s="1" t="s">
        <v>52</v>
      </c>
      <c r="R343" s="1" t="s">
        <v>52</v>
      </c>
      <c r="AV343" s="1" t="s">
        <v>52</v>
      </c>
      <c r="AW343" s="1" t="s">
        <v>52</v>
      </c>
      <c r="AX343" s="1" t="s">
        <v>52</v>
      </c>
      <c r="AY343" s="1" t="s">
        <v>52</v>
      </c>
      <c r="AZ343" s="1" t="s">
        <v>52</v>
      </c>
    </row>
    <row r="344" spans="1:52" ht="30" customHeight="1">
      <c r="A344" s="249"/>
      <c r="B344" s="249"/>
      <c r="C344" s="249"/>
      <c r="D344" s="249"/>
      <c r="E344" s="257"/>
      <c r="F344" s="258"/>
      <c r="G344" s="257"/>
      <c r="H344" s="258"/>
      <c r="I344" s="257"/>
      <c r="J344" s="258"/>
      <c r="K344" s="257"/>
      <c r="L344" s="258"/>
      <c r="M344" s="249"/>
    </row>
    <row r="345" spans="1:52" ht="30" customHeight="1">
      <c r="A345" s="250" t="s">
        <v>1618</v>
      </c>
      <c r="B345" s="253"/>
      <c r="C345" s="253"/>
      <c r="D345" s="253"/>
      <c r="E345" s="254"/>
      <c r="F345" s="255"/>
      <c r="G345" s="254"/>
      <c r="H345" s="255"/>
      <c r="I345" s="254"/>
      <c r="J345" s="255"/>
      <c r="K345" s="254"/>
      <c r="L345" s="255"/>
      <c r="M345" s="256"/>
      <c r="N345" s="1" t="s">
        <v>1619</v>
      </c>
    </row>
    <row r="346" spans="1:52" ht="30" customHeight="1">
      <c r="A346" s="248" t="s">
        <v>1623</v>
      </c>
      <c r="B346" s="248" t="s">
        <v>989</v>
      </c>
      <c r="C346" s="248" t="s">
        <v>401</v>
      </c>
      <c r="D346" s="249">
        <v>1.0999999999999999E-2</v>
      </c>
      <c r="E346" s="257">
        <f>단가대비표!O248</f>
        <v>0</v>
      </c>
      <c r="F346" s="258">
        <f>TRUNC(E346*D346,1)</f>
        <v>0</v>
      </c>
      <c r="G346" s="257">
        <f>단가대비표!P248</f>
        <v>0</v>
      </c>
      <c r="H346" s="258">
        <f>TRUNC(G346*D346,1)</f>
        <v>0</v>
      </c>
      <c r="I346" s="257">
        <f>단가대비표!V248</f>
        <v>0</v>
      </c>
      <c r="J346" s="258">
        <f>TRUNC(I346*D346,1)</f>
        <v>0</v>
      </c>
      <c r="K346" s="257">
        <f>TRUNC(E346+G346+I346,1)</f>
        <v>0</v>
      </c>
      <c r="L346" s="258">
        <f>TRUNC(F346+H346+J346,1)</f>
        <v>0</v>
      </c>
      <c r="M346" s="248" t="s">
        <v>1624</v>
      </c>
      <c r="N346" s="1" t="s">
        <v>1619</v>
      </c>
      <c r="O346" s="1" t="s">
        <v>1625</v>
      </c>
      <c r="P346" s="1" t="s">
        <v>64</v>
      </c>
      <c r="Q346" s="1" t="s">
        <v>64</v>
      </c>
      <c r="R346" s="1" t="s">
        <v>63</v>
      </c>
      <c r="V346">
        <v>1</v>
      </c>
      <c r="AV346" s="1" t="s">
        <v>52</v>
      </c>
      <c r="AW346" s="1" t="s">
        <v>1626</v>
      </c>
      <c r="AX346" s="1" t="s">
        <v>52</v>
      </c>
      <c r="AY346" s="1" t="s">
        <v>52</v>
      </c>
      <c r="AZ346" s="1" t="s">
        <v>52</v>
      </c>
    </row>
    <row r="347" spans="1:52" ht="30" customHeight="1">
      <c r="A347" s="248" t="s">
        <v>1464</v>
      </c>
      <c r="B347" s="248" t="s">
        <v>1465</v>
      </c>
      <c r="C347" s="248" t="s">
        <v>555</v>
      </c>
      <c r="D347" s="249">
        <v>1</v>
      </c>
      <c r="E347" s="257">
        <v>0</v>
      </c>
      <c r="F347" s="258">
        <f>TRUNC(E347*D347,1)</f>
        <v>0</v>
      </c>
      <c r="G347" s="257">
        <v>0</v>
      </c>
      <c r="H347" s="258">
        <f>TRUNC(G347*D347,1)</f>
        <v>0</v>
      </c>
      <c r="I347" s="257">
        <f>TRUNC(SUMIF(V346:V347, RIGHTB(O347, 1), H346:H347)*U347, 2)</f>
        <v>0</v>
      </c>
      <c r="J347" s="258">
        <f>TRUNC(I347*D347,1)</f>
        <v>0</v>
      </c>
      <c r="K347" s="257">
        <f>TRUNC(E347+G347+I347,1)</f>
        <v>0</v>
      </c>
      <c r="L347" s="258">
        <f>TRUNC(F347+H347+J347,1)</f>
        <v>0</v>
      </c>
      <c r="M347" s="248" t="s">
        <v>52</v>
      </c>
      <c r="N347" s="1" t="s">
        <v>1619</v>
      </c>
      <c r="O347" s="1" t="s">
        <v>772</v>
      </c>
      <c r="P347" s="1" t="s">
        <v>64</v>
      </c>
      <c r="Q347" s="1" t="s">
        <v>64</v>
      </c>
      <c r="R347" s="1" t="s">
        <v>64</v>
      </c>
      <c r="S347">
        <v>1</v>
      </c>
      <c r="T347">
        <v>2</v>
      </c>
      <c r="U347">
        <v>0.03</v>
      </c>
      <c r="AV347" s="1" t="s">
        <v>52</v>
      </c>
      <c r="AW347" s="1" t="s">
        <v>1627</v>
      </c>
      <c r="AX347" s="1" t="s">
        <v>52</v>
      </c>
      <c r="AY347" s="1" t="s">
        <v>52</v>
      </c>
      <c r="AZ347" s="1" t="s">
        <v>52</v>
      </c>
    </row>
    <row r="348" spans="1:52" ht="30" customHeight="1">
      <c r="A348" s="248" t="s">
        <v>993</v>
      </c>
      <c r="B348" s="248" t="s">
        <v>52</v>
      </c>
      <c r="C348" s="248" t="s">
        <v>52</v>
      </c>
      <c r="D348" s="249"/>
      <c r="E348" s="257"/>
      <c r="F348" s="258">
        <f>TRUNC(SUMIF(N346:N347, N345, F346:F347),0)</f>
        <v>0</v>
      </c>
      <c r="G348" s="257"/>
      <c r="H348" s="258">
        <f>TRUNC(SUMIF(N346:N347, N345, H346:H347),0)</f>
        <v>0</v>
      </c>
      <c r="I348" s="257"/>
      <c r="J348" s="258">
        <f>TRUNC(SUMIF(N346:N347, N345, J346:J347),0)</f>
        <v>0</v>
      </c>
      <c r="K348" s="257"/>
      <c r="L348" s="258">
        <f>F348+H348+J348</f>
        <v>0</v>
      </c>
      <c r="M348" s="248" t="s">
        <v>52</v>
      </c>
      <c r="N348" s="1" t="s">
        <v>71</v>
      </c>
      <c r="O348" s="1" t="s">
        <v>71</v>
      </c>
      <c r="P348" s="1" t="s">
        <v>52</v>
      </c>
      <c r="Q348" s="1" t="s">
        <v>52</v>
      </c>
      <c r="R348" s="1" t="s">
        <v>52</v>
      </c>
      <c r="AV348" s="1" t="s">
        <v>52</v>
      </c>
      <c r="AW348" s="1" t="s">
        <v>52</v>
      </c>
      <c r="AX348" s="1" t="s">
        <v>52</v>
      </c>
      <c r="AY348" s="1" t="s">
        <v>52</v>
      </c>
      <c r="AZ348" s="1" t="s">
        <v>52</v>
      </c>
    </row>
    <row r="349" spans="1:52" ht="30" customHeight="1">
      <c r="A349" s="249"/>
      <c r="B349" s="249"/>
      <c r="C349" s="249"/>
      <c r="D349" s="249"/>
      <c r="E349" s="257"/>
      <c r="F349" s="258"/>
      <c r="G349" s="257"/>
      <c r="H349" s="258"/>
      <c r="I349" s="257"/>
      <c r="J349" s="258"/>
      <c r="K349" s="257"/>
      <c r="L349" s="258"/>
      <c r="M349" s="249"/>
    </row>
    <row r="350" spans="1:52" ht="30" customHeight="1">
      <c r="A350" s="250" t="s">
        <v>1628</v>
      </c>
      <c r="B350" s="253"/>
      <c r="C350" s="253"/>
      <c r="D350" s="253"/>
      <c r="E350" s="254"/>
      <c r="F350" s="255"/>
      <c r="G350" s="254"/>
      <c r="H350" s="255"/>
      <c r="I350" s="254"/>
      <c r="J350" s="255"/>
      <c r="K350" s="254"/>
      <c r="L350" s="255"/>
      <c r="M350" s="256"/>
      <c r="N350" s="1" t="s">
        <v>537</v>
      </c>
    </row>
    <row r="351" spans="1:52" ht="30" customHeight="1">
      <c r="A351" s="248" t="s">
        <v>1623</v>
      </c>
      <c r="B351" s="248" t="s">
        <v>989</v>
      </c>
      <c r="C351" s="248" t="s">
        <v>401</v>
      </c>
      <c r="D351" s="249">
        <v>1.32E-2</v>
      </c>
      <c r="E351" s="257">
        <f>단가대비표!O248</f>
        <v>0</v>
      </c>
      <c r="F351" s="258">
        <f>TRUNC(E351*D351,1)</f>
        <v>0</v>
      </c>
      <c r="G351" s="257">
        <f>단가대비표!P248</f>
        <v>0</v>
      </c>
      <c r="H351" s="258">
        <f>TRUNC(G351*D351,1)</f>
        <v>0</v>
      </c>
      <c r="I351" s="257">
        <f>단가대비표!V248</f>
        <v>0</v>
      </c>
      <c r="J351" s="258">
        <f>TRUNC(I351*D351,1)</f>
        <v>0</v>
      </c>
      <c r="K351" s="257">
        <f>TRUNC(E351+G351+I351,1)</f>
        <v>0</v>
      </c>
      <c r="L351" s="258">
        <f>TRUNC(F351+H351+J351,1)</f>
        <v>0</v>
      </c>
      <c r="M351" s="248" t="s">
        <v>1624</v>
      </c>
      <c r="N351" s="1" t="s">
        <v>537</v>
      </c>
      <c r="O351" s="1" t="s">
        <v>1625</v>
      </c>
      <c r="P351" s="1" t="s">
        <v>64</v>
      </c>
      <c r="Q351" s="1" t="s">
        <v>64</v>
      </c>
      <c r="R351" s="1" t="s">
        <v>63</v>
      </c>
      <c r="V351">
        <v>1</v>
      </c>
      <c r="AV351" s="1" t="s">
        <v>52</v>
      </c>
      <c r="AW351" s="1" t="s">
        <v>1629</v>
      </c>
      <c r="AX351" s="1" t="s">
        <v>52</v>
      </c>
      <c r="AY351" s="1" t="s">
        <v>52</v>
      </c>
      <c r="AZ351" s="1" t="s">
        <v>52</v>
      </c>
    </row>
    <row r="352" spans="1:52" ht="30" customHeight="1">
      <c r="A352" s="248" t="s">
        <v>1464</v>
      </c>
      <c r="B352" s="248" t="s">
        <v>1465</v>
      </c>
      <c r="C352" s="248" t="s">
        <v>555</v>
      </c>
      <c r="D352" s="249">
        <v>1</v>
      </c>
      <c r="E352" s="257">
        <v>0</v>
      </c>
      <c r="F352" s="258">
        <f>TRUNC(E352*D352,1)</f>
        <v>0</v>
      </c>
      <c r="G352" s="257">
        <v>0</v>
      </c>
      <c r="H352" s="258">
        <f>TRUNC(G352*D352,1)</f>
        <v>0</v>
      </c>
      <c r="I352" s="257">
        <f>TRUNC(SUMIF(V351:V352, RIGHTB(O352, 1), H351:H352)*U352, 2)</f>
        <v>0</v>
      </c>
      <c r="J352" s="258">
        <f>TRUNC(I352*D352,1)</f>
        <v>0</v>
      </c>
      <c r="K352" s="257">
        <f>TRUNC(E352+G352+I352,1)</f>
        <v>0</v>
      </c>
      <c r="L352" s="258">
        <f>TRUNC(F352+H352+J352,1)</f>
        <v>0</v>
      </c>
      <c r="M352" s="248" t="s">
        <v>52</v>
      </c>
      <c r="N352" s="1" t="s">
        <v>537</v>
      </c>
      <c r="O352" s="1" t="s">
        <v>772</v>
      </c>
      <c r="P352" s="1" t="s">
        <v>64</v>
      </c>
      <c r="Q352" s="1" t="s">
        <v>64</v>
      </c>
      <c r="R352" s="1" t="s">
        <v>64</v>
      </c>
      <c r="S352">
        <v>1</v>
      </c>
      <c r="T352">
        <v>2</v>
      </c>
      <c r="U352">
        <v>0.03</v>
      </c>
      <c r="AV352" s="1" t="s">
        <v>52</v>
      </c>
      <c r="AW352" s="1" t="s">
        <v>1630</v>
      </c>
      <c r="AX352" s="1" t="s">
        <v>52</v>
      </c>
      <c r="AY352" s="1" t="s">
        <v>52</v>
      </c>
      <c r="AZ352" s="1" t="s">
        <v>52</v>
      </c>
    </row>
    <row r="353" spans="1:52" ht="30" customHeight="1">
      <c r="A353" s="248" t="s">
        <v>993</v>
      </c>
      <c r="B353" s="248" t="s">
        <v>52</v>
      </c>
      <c r="C353" s="248" t="s">
        <v>52</v>
      </c>
      <c r="D353" s="249"/>
      <c r="E353" s="257"/>
      <c r="F353" s="258">
        <f>TRUNC(SUMIF(N351:N352, N350, F351:F352),0)</f>
        <v>0</v>
      </c>
      <c r="G353" s="257"/>
      <c r="H353" s="258">
        <f>TRUNC(SUMIF(N351:N352, N350, H351:H352),0)</f>
        <v>0</v>
      </c>
      <c r="I353" s="257"/>
      <c r="J353" s="258">
        <f>TRUNC(SUMIF(N351:N352, N350, J351:J352),0)</f>
        <v>0</v>
      </c>
      <c r="K353" s="257"/>
      <c r="L353" s="258">
        <f>F353+H353+J353</f>
        <v>0</v>
      </c>
      <c r="M353" s="248" t="s">
        <v>52</v>
      </c>
      <c r="N353" s="1" t="s">
        <v>71</v>
      </c>
      <c r="O353" s="1" t="s">
        <v>71</v>
      </c>
      <c r="P353" s="1" t="s">
        <v>52</v>
      </c>
      <c r="Q353" s="1" t="s">
        <v>52</v>
      </c>
      <c r="R353" s="1" t="s">
        <v>52</v>
      </c>
      <c r="AV353" s="1" t="s">
        <v>52</v>
      </c>
      <c r="AW353" s="1" t="s">
        <v>52</v>
      </c>
      <c r="AX353" s="1" t="s">
        <v>52</v>
      </c>
      <c r="AY353" s="1" t="s">
        <v>52</v>
      </c>
      <c r="AZ353" s="1" t="s">
        <v>52</v>
      </c>
    </row>
    <row r="354" spans="1:52" ht="30" customHeight="1">
      <c r="A354" s="249"/>
      <c r="B354" s="249"/>
      <c r="C354" s="249"/>
      <c r="D354" s="249"/>
      <c r="E354" s="257"/>
      <c r="F354" s="258"/>
      <c r="G354" s="257"/>
      <c r="H354" s="258"/>
      <c r="I354" s="257"/>
      <c r="J354" s="258"/>
      <c r="K354" s="257"/>
      <c r="L354" s="258"/>
      <c r="M354" s="249"/>
    </row>
    <row r="355" spans="1:52" ht="30" customHeight="1">
      <c r="A355" s="250" t="s">
        <v>1631</v>
      </c>
      <c r="B355" s="253"/>
      <c r="C355" s="253"/>
      <c r="D355" s="253"/>
      <c r="E355" s="254"/>
      <c r="F355" s="255"/>
      <c r="G355" s="254"/>
      <c r="H355" s="255"/>
      <c r="I355" s="254"/>
      <c r="J355" s="255"/>
      <c r="K355" s="254"/>
      <c r="L355" s="255"/>
      <c r="M355" s="256"/>
      <c r="N355" s="1" t="s">
        <v>513</v>
      </c>
    </row>
    <row r="356" spans="1:52" ht="30" customHeight="1">
      <c r="A356" s="248" t="s">
        <v>1632</v>
      </c>
      <c r="B356" s="248" t="s">
        <v>1633</v>
      </c>
      <c r="C356" s="248" t="s">
        <v>1634</v>
      </c>
      <c r="D356" s="249">
        <v>0.45</v>
      </c>
      <c r="E356" s="257">
        <f>단가대비표!O199</f>
        <v>0</v>
      </c>
      <c r="F356" s="258">
        <f t="shared" ref="F356:F361" si="50">TRUNC(E356*D356,1)</f>
        <v>0</v>
      </c>
      <c r="G356" s="257">
        <f>단가대비표!P199</f>
        <v>0</v>
      </c>
      <c r="H356" s="258">
        <f t="shared" ref="H356:H361" si="51">TRUNC(G356*D356,1)</f>
        <v>0</v>
      </c>
      <c r="I356" s="257">
        <f>단가대비표!V199</f>
        <v>0</v>
      </c>
      <c r="J356" s="258">
        <f t="shared" ref="J356:J361" si="52">TRUNC(I356*D356,1)</f>
        <v>0</v>
      </c>
      <c r="K356" s="257">
        <f t="shared" ref="K356:L361" si="53">TRUNC(E356+G356+I356,1)</f>
        <v>0</v>
      </c>
      <c r="L356" s="258">
        <f t="shared" si="53"/>
        <v>0</v>
      </c>
      <c r="M356" s="248" t="s">
        <v>1635</v>
      </c>
      <c r="N356" s="1" t="s">
        <v>513</v>
      </c>
      <c r="O356" s="1" t="s">
        <v>1636</v>
      </c>
      <c r="P356" s="1" t="s">
        <v>64</v>
      </c>
      <c r="Q356" s="1" t="s">
        <v>64</v>
      </c>
      <c r="R356" s="1" t="s">
        <v>63</v>
      </c>
      <c r="V356">
        <v>1</v>
      </c>
      <c r="AV356" s="1" t="s">
        <v>52</v>
      </c>
      <c r="AW356" s="1" t="s">
        <v>1637</v>
      </c>
      <c r="AX356" s="1" t="s">
        <v>52</v>
      </c>
      <c r="AY356" s="1" t="s">
        <v>52</v>
      </c>
      <c r="AZ356" s="1" t="s">
        <v>52</v>
      </c>
    </row>
    <row r="357" spans="1:52" ht="30" customHeight="1">
      <c r="A357" s="248" t="s">
        <v>1638</v>
      </c>
      <c r="B357" s="248" t="s">
        <v>52</v>
      </c>
      <c r="C357" s="248" t="s">
        <v>982</v>
      </c>
      <c r="D357" s="249">
        <v>0.45</v>
      </c>
      <c r="E357" s="257">
        <f>단가대비표!O200</f>
        <v>0</v>
      </c>
      <c r="F357" s="258">
        <f t="shared" si="50"/>
        <v>0</v>
      </c>
      <c r="G357" s="257">
        <f>단가대비표!P200</f>
        <v>0</v>
      </c>
      <c r="H357" s="258">
        <f t="shared" si="51"/>
        <v>0</v>
      </c>
      <c r="I357" s="257">
        <f>단가대비표!V200</f>
        <v>0</v>
      </c>
      <c r="J357" s="258">
        <f t="shared" si="52"/>
        <v>0</v>
      </c>
      <c r="K357" s="257">
        <f t="shared" si="53"/>
        <v>0</v>
      </c>
      <c r="L357" s="258">
        <f t="shared" si="53"/>
        <v>0</v>
      </c>
      <c r="M357" s="248" t="s">
        <v>1639</v>
      </c>
      <c r="N357" s="1" t="s">
        <v>513</v>
      </c>
      <c r="O357" s="1" t="s">
        <v>1640</v>
      </c>
      <c r="P357" s="1" t="s">
        <v>64</v>
      </c>
      <c r="Q357" s="1" t="s">
        <v>64</v>
      </c>
      <c r="R357" s="1" t="s">
        <v>63</v>
      </c>
      <c r="V357">
        <v>1</v>
      </c>
      <c r="AV357" s="1" t="s">
        <v>52</v>
      </c>
      <c r="AW357" s="1" t="s">
        <v>1641</v>
      </c>
      <c r="AX357" s="1" t="s">
        <v>52</v>
      </c>
      <c r="AY357" s="1" t="s">
        <v>52</v>
      </c>
      <c r="AZ357" s="1" t="s">
        <v>52</v>
      </c>
    </row>
    <row r="358" spans="1:52" ht="30" customHeight="1">
      <c r="A358" s="248" t="s">
        <v>1642</v>
      </c>
      <c r="B358" s="248" t="s">
        <v>771</v>
      </c>
      <c r="C358" s="248" t="s">
        <v>555</v>
      </c>
      <c r="D358" s="249">
        <v>1</v>
      </c>
      <c r="E358" s="257">
        <f>TRUNC(SUMIF(V356:V361, RIGHTB(O358, 1), F356:F361)*U358, 2)</f>
        <v>0</v>
      </c>
      <c r="F358" s="258">
        <f t="shared" si="50"/>
        <v>0</v>
      </c>
      <c r="G358" s="257">
        <v>0</v>
      </c>
      <c r="H358" s="258">
        <f t="shared" si="51"/>
        <v>0</v>
      </c>
      <c r="I358" s="257">
        <v>0</v>
      </c>
      <c r="J358" s="258">
        <f t="shared" si="52"/>
        <v>0</v>
      </c>
      <c r="K358" s="257">
        <f t="shared" si="53"/>
        <v>0</v>
      </c>
      <c r="L358" s="258">
        <f t="shared" si="53"/>
        <v>0</v>
      </c>
      <c r="M358" s="248" t="s">
        <v>52</v>
      </c>
      <c r="N358" s="1" t="s">
        <v>513</v>
      </c>
      <c r="O358" s="1" t="s">
        <v>772</v>
      </c>
      <c r="P358" s="1" t="s">
        <v>64</v>
      </c>
      <c r="Q358" s="1" t="s">
        <v>64</v>
      </c>
      <c r="R358" s="1" t="s">
        <v>64</v>
      </c>
      <c r="S358">
        <v>0</v>
      </c>
      <c r="T358">
        <v>0</v>
      </c>
      <c r="U358">
        <v>0.05</v>
      </c>
      <c r="AV358" s="1" t="s">
        <v>52</v>
      </c>
      <c r="AW358" s="1" t="s">
        <v>1643</v>
      </c>
      <c r="AX358" s="1" t="s">
        <v>52</v>
      </c>
      <c r="AY358" s="1" t="s">
        <v>52</v>
      </c>
      <c r="AZ358" s="1" t="s">
        <v>52</v>
      </c>
    </row>
    <row r="359" spans="1:52" ht="30" customHeight="1">
      <c r="A359" s="248" t="s">
        <v>1644</v>
      </c>
      <c r="B359" s="248" t="s">
        <v>989</v>
      </c>
      <c r="C359" s="248" t="s">
        <v>401</v>
      </c>
      <c r="D359" s="249">
        <v>0.06</v>
      </c>
      <c r="E359" s="257">
        <f>단가대비표!O253</f>
        <v>0</v>
      </c>
      <c r="F359" s="258">
        <f t="shared" si="50"/>
        <v>0</v>
      </c>
      <c r="G359" s="257">
        <f>단가대비표!P253</f>
        <v>0</v>
      </c>
      <c r="H359" s="258">
        <f t="shared" si="51"/>
        <v>0</v>
      </c>
      <c r="I359" s="257">
        <f>단가대비표!V253</f>
        <v>0</v>
      </c>
      <c r="J359" s="258">
        <f t="shared" si="52"/>
        <v>0</v>
      </c>
      <c r="K359" s="257">
        <f t="shared" si="53"/>
        <v>0</v>
      </c>
      <c r="L359" s="258">
        <f t="shared" si="53"/>
        <v>0</v>
      </c>
      <c r="M359" s="248" t="s">
        <v>1645</v>
      </c>
      <c r="N359" s="1" t="s">
        <v>513</v>
      </c>
      <c r="O359" s="1" t="s">
        <v>1646</v>
      </c>
      <c r="P359" s="1" t="s">
        <v>64</v>
      </c>
      <c r="Q359" s="1" t="s">
        <v>64</v>
      </c>
      <c r="R359" s="1" t="s">
        <v>63</v>
      </c>
      <c r="W359">
        <v>2</v>
      </c>
      <c r="AV359" s="1" t="s">
        <v>52</v>
      </c>
      <c r="AW359" s="1" t="s">
        <v>1647</v>
      </c>
      <c r="AX359" s="1" t="s">
        <v>52</v>
      </c>
      <c r="AY359" s="1" t="s">
        <v>52</v>
      </c>
      <c r="AZ359" s="1" t="s">
        <v>52</v>
      </c>
    </row>
    <row r="360" spans="1:52" ht="30" customHeight="1">
      <c r="A360" s="248" t="s">
        <v>1243</v>
      </c>
      <c r="B360" s="248" t="s">
        <v>989</v>
      </c>
      <c r="C360" s="248" t="s">
        <v>401</v>
      </c>
      <c r="D360" s="249">
        <v>0.06</v>
      </c>
      <c r="E360" s="257">
        <f>단가대비표!O237</f>
        <v>0</v>
      </c>
      <c r="F360" s="258">
        <f t="shared" si="50"/>
        <v>0</v>
      </c>
      <c r="G360" s="257">
        <f>단가대비표!P237</f>
        <v>0</v>
      </c>
      <c r="H360" s="258">
        <f t="shared" si="51"/>
        <v>0</v>
      </c>
      <c r="I360" s="257">
        <f>단가대비표!V237</f>
        <v>0</v>
      </c>
      <c r="J360" s="258">
        <f t="shared" si="52"/>
        <v>0</v>
      </c>
      <c r="K360" s="257">
        <f t="shared" si="53"/>
        <v>0</v>
      </c>
      <c r="L360" s="258">
        <f t="shared" si="53"/>
        <v>0</v>
      </c>
      <c r="M360" s="248" t="s">
        <v>1244</v>
      </c>
      <c r="N360" s="1" t="s">
        <v>513</v>
      </c>
      <c r="O360" s="1" t="s">
        <v>1245</v>
      </c>
      <c r="P360" s="1" t="s">
        <v>64</v>
      </c>
      <c r="Q360" s="1" t="s">
        <v>64</v>
      </c>
      <c r="R360" s="1" t="s">
        <v>63</v>
      </c>
      <c r="W360">
        <v>2</v>
      </c>
      <c r="AV360" s="1" t="s">
        <v>52</v>
      </c>
      <c r="AW360" s="1" t="s">
        <v>1648</v>
      </c>
      <c r="AX360" s="1" t="s">
        <v>52</v>
      </c>
      <c r="AY360" s="1" t="s">
        <v>52</v>
      </c>
      <c r="AZ360" s="1" t="s">
        <v>52</v>
      </c>
    </row>
    <row r="361" spans="1:52" ht="30" customHeight="1">
      <c r="A361" s="248" t="s">
        <v>1464</v>
      </c>
      <c r="B361" s="248" t="s">
        <v>1465</v>
      </c>
      <c r="C361" s="248" t="s">
        <v>555</v>
      </c>
      <c r="D361" s="249">
        <v>1</v>
      </c>
      <c r="E361" s="257">
        <f>TRUNC(SUMIF(W356:W361, RIGHTB(O361, 1), H356:H361)*U361, 2)</f>
        <v>0</v>
      </c>
      <c r="F361" s="258">
        <f t="shared" si="50"/>
        <v>0</v>
      </c>
      <c r="G361" s="257">
        <v>0</v>
      </c>
      <c r="H361" s="258">
        <f t="shared" si="51"/>
        <v>0</v>
      </c>
      <c r="I361" s="257">
        <v>0</v>
      </c>
      <c r="J361" s="258">
        <f t="shared" si="52"/>
        <v>0</v>
      </c>
      <c r="K361" s="257">
        <f t="shared" si="53"/>
        <v>0</v>
      </c>
      <c r="L361" s="258">
        <f t="shared" si="53"/>
        <v>0</v>
      </c>
      <c r="M361" s="248" t="s">
        <v>52</v>
      </c>
      <c r="N361" s="1" t="s">
        <v>513</v>
      </c>
      <c r="O361" s="1" t="s">
        <v>1237</v>
      </c>
      <c r="P361" s="1" t="s">
        <v>64</v>
      </c>
      <c r="Q361" s="1" t="s">
        <v>64</v>
      </c>
      <c r="R361" s="1" t="s">
        <v>64</v>
      </c>
      <c r="S361">
        <v>1</v>
      </c>
      <c r="T361">
        <v>0</v>
      </c>
      <c r="U361">
        <v>0.03</v>
      </c>
      <c r="AV361" s="1" t="s">
        <v>52</v>
      </c>
      <c r="AW361" s="1" t="s">
        <v>1649</v>
      </c>
      <c r="AX361" s="1" t="s">
        <v>52</v>
      </c>
      <c r="AY361" s="1" t="s">
        <v>52</v>
      </c>
      <c r="AZ361" s="1" t="s">
        <v>52</v>
      </c>
    </row>
    <row r="362" spans="1:52" ht="30" customHeight="1">
      <c r="A362" s="248" t="s">
        <v>993</v>
      </c>
      <c r="B362" s="248" t="s">
        <v>52</v>
      </c>
      <c r="C362" s="248" t="s">
        <v>52</v>
      </c>
      <c r="D362" s="249"/>
      <c r="E362" s="257"/>
      <c r="F362" s="258">
        <f>TRUNC(SUMIF(N356:N361, N355, F356:F361),0)</f>
        <v>0</v>
      </c>
      <c r="G362" s="257"/>
      <c r="H362" s="258">
        <f>TRUNC(SUMIF(N356:N361, N355, H356:H361),0)</f>
        <v>0</v>
      </c>
      <c r="I362" s="257"/>
      <c r="J362" s="258">
        <f>TRUNC(SUMIF(N356:N361, N355, J356:J361),0)</f>
        <v>0</v>
      </c>
      <c r="K362" s="257"/>
      <c r="L362" s="258">
        <f>F362+H362+J362</f>
        <v>0</v>
      </c>
      <c r="M362" s="248" t="s">
        <v>52</v>
      </c>
      <c r="N362" s="1" t="s">
        <v>71</v>
      </c>
      <c r="O362" s="1" t="s">
        <v>71</v>
      </c>
      <c r="P362" s="1" t="s">
        <v>52</v>
      </c>
      <c r="Q362" s="1" t="s">
        <v>52</v>
      </c>
      <c r="R362" s="1" t="s">
        <v>52</v>
      </c>
      <c r="AV362" s="1" t="s">
        <v>52</v>
      </c>
      <c r="AW362" s="1" t="s">
        <v>52</v>
      </c>
      <c r="AX362" s="1" t="s">
        <v>52</v>
      </c>
      <c r="AY362" s="1" t="s">
        <v>52</v>
      </c>
      <c r="AZ362" s="1" t="s">
        <v>52</v>
      </c>
    </row>
    <row r="363" spans="1:52" ht="30" customHeight="1">
      <c r="A363" s="249"/>
      <c r="B363" s="249"/>
      <c r="C363" s="249"/>
      <c r="D363" s="249"/>
      <c r="E363" s="257"/>
      <c r="F363" s="258"/>
      <c r="G363" s="257"/>
      <c r="H363" s="258"/>
      <c r="I363" s="257"/>
      <c r="J363" s="258"/>
      <c r="K363" s="257"/>
      <c r="L363" s="258"/>
      <c r="M363" s="249"/>
    </row>
    <row r="364" spans="1:52" ht="30" customHeight="1">
      <c r="A364" s="250" t="s">
        <v>1650</v>
      </c>
      <c r="B364" s="253"/>
      <c r="C364" s="253"/>
      <c r="D364" s="253"/>
      <c r="E364" s="254"/>
      <c r="F364" s="255"/>
      <c r="G364" s="254"/>
      <c r="H364" s="255"/>
      <c r="I364" s="254"/>
      <c r="J364" s="255"/>
      <c r="K364" s="254"/>
      <c r="L364" s="255"/>
      <c r="M364" s="256"/>
      <c r="N364" s="1" t="s">
        <v>528</v>
      </c>
    </row>
    <row r="365" spans="1:52" ht="30" customHeight="1">
      <c r="A365" s="248" t="s">
        <v>1644</v>
      </c>
      <c r="B365" s="248" t="s">
        <v>989</v>
      </c>
      <c r="C365" s="248" t="s">
        <v>401</v>
      </c>
      <c r="D365" s="249">
        <v>3.0000000000000001E-3</v>
      </c>
      <c r="E365" s="257">
        <f>단가대비표!O253</f>
        <v>0</v>
      </c>
      <c r="F365" s="258">
        <f>TRUNC(E365*D365,1)</f>
        <v>0</v>
      </c>
      <c r="G365" s="257">
        <f>단가대비표!P253</f>
        <v>0</v>
      </c>
      <c r="H365" s="258">
        <f>TRUNC(G365*D365,1)</f>
        <v>0</v>
      </c>
      <c r="I365" s="257">
        <f>단가대비표!V253</f>
        <v>0</v>
      </c>
      <c r="J365" s="258">
        <f>TRUNC(I365*D365,1)</f>
        <v>0</v>
      </c>
      <c r="K365" s="257">
        <f>TRUNC(E365+G365+I365,1)</f>
        <v>0</v>
      </c>
      <c r="L365" s="258">
        <f>TRUNC(F365+H365+J365,1)</f>
        <v>0</v>
      </c>
      <c r="M365" s="248" t="s">
        <v>1645</v>
      </c>
      <c r="N365" s="1" t="s">
        <v>528</v>
      </c>
      <c r="O365" s="1" t="s">
        <v>1646</v>
      </c>
      <c r="P365" s="1" t="s">
        <v>64</v>
      </c>
      <c r="Q365" s="1" t="s">
        <v>64</v>
      </c>
      <c r="R365" s="1" t="s">
        <v>63</v>
      </c>
      <c r="AV365" s="1" t="s">
        <v>52</v>
      </c>
      <c r="AW365" s="1" t="s">
        <v>1652</v>
      </c>
      <c r="AX365" s="1" t="s">
        <v>52</v>
      </c>
      <c r="AY365" s="1" t="s">
        <v>52</v>
      </c>
      <c r="AZ365" s="1" t="s">
        <v>52</v>
      </c>
    </row>
    <row r="366" spans="1:52" ht="30" customHeight="1">
      <c r="A366" s="248" t="s">
        <v>993</v>
      </c>
      <c r="B366" s="248" t="s">
        <v>52</v>
      </c>
      <c r="C366" s="248" t="s">
        <v>52</v>
      </c>
      <c r="D366" s="249"/>
      <c r="E366" s="257"/>
      <c r="F366" s="258">
        <f>TRUNC(SUMIF(N365:N365, N364, F365:F365),0)</f>
        <v>0</v>
      </c>
      <c r="G366" s="257"/>
      <c r="H366" s="258">
        <f>TRUNC(SUMIF(N365:N365, N364, H365:H365),0)</f>
        <v>0</v>
      </c>
      <c r="I366" s="257"/>
      <c r="J366" s="258">
        <f>TRUNC(SUMIF(N365:N365, N364, J365:J365),0)</f>
        <v>0</v>
      </c>
      <c r="K366" s="257"/>
      <c r="L366" s="258">
        <f>F366+H366+J366</f>
        <v>0</v>
      </c>
      <c r="M366" s="248" t="s">
        <v>52</v>
      </c>
      <c r="N366" s="1" t="s">
        <v>71</v>
      </c>
      <c r="O366" s="1" t="s">
        <v>71</v>
      </c>
      <c r="P366" s="1" t="s">
        <v>52</v>
      </c>
      <c r="Q366" s="1" t="s">
        <v>52</v>
      </c>
      <c r="R366" s="1" t="s">
        <v>52</v>
      </c>
      <c r="AV366" s="1" t="s">
        <v>52</v>
      </c>
      <c r="AW366" s="1" t="s">
        <v>52</v>
      </c>
      <c r="AX366" s="1" t="s">
        <v>52</v>
      </c>
      <c r="AY366" s="1" t="s">
        <v>52</v>
      </c>
      <c r="AZ366" s="1" t="s">
        <v>52</v>
      </c>
    </row>
    <row r="367" spans="1:52" ht="30" customHeight="1">
      <c r="A367" s="249"/>
      <c r="B367" s="249"/>
      <c r="C367" s="249"/>
      <c r="D367" s="249"/>
      <c r="E367" s="257"/>
      <c r="F367" s="258"/>
      <c r="G367" s="257"/>
      <c r="H367" s="258"/>
      <c r="I367" s="257"/>
      <c r="J367" s="258"/>
      <c r="K367" s="257"/>
      <c r="L367" s="258"/>
      <c r="M367" s="249"/>
    </row>
    <row r="368" spans="1:52" ht="30" customHeight="1">
      <c r="A368" s="250" t="s">
        <v>1653</v>
      </c>
      <c r="B368" s="253"/>
      <c r="C368" s="253"/>
      <c r="D368" s="253"/>
      <c r="E368" s="254"/>
      <c r="F368" s="255"/>
      <c r="G368" s="254"/>
      <c r="H368" s="255"/>
      <c r="I368" s="254"/>
      <c r="J368" s="255"/>
      <c r="K368" s="254"/>
      <c r="L368" s="255"/>
      <c r="M368" s="256"/>
      <c r="N368" s="1" t="s">
        <v>532</v>
      </c>
    </row>
    <row r="369" spans="1:52" ht="30" customHeight="1">
      <c r="A369" s="248" t="s">
        <v>1644</v>
      </c>
      <c r="B369" s="248" t="s">
        <v>989</v>
      </c>
      <c r="C369" s="248" t="s">
        <v>401</v>
      </c>
      <c r="D369" s="249">
        <v>2.2000000000000001E-3</v>
      </c>
      <c r="E369" s="257">
        <f>단가대비표!O253</f>
        <v>0</v>
      </c>
      <c r="F369" s="258">
        <f>TRUNC(E369*D369,1)</f>
        <v>0</v>
      </c>
      <c r="G369" s="257">
        <f>단가대비표!P253</f>
        <v>0</v>
      </c>
      <c r="H369" s="258">
        <f>TRUNC(G369*D369,1)</f>
        <v>0</v>
      </c>
      <c r="I369" s="257">
        <f>단가대비표!V253</f>
        <v>0</v>
      </c>
      <c r="J369" s="258">
        <f>TRUNC(I369*D369,1)</f>
        <v>0</v>
      </c>
      <c r="K369" s="257">
        <f>TRUNC(E369+G369+I369,1)</f>
        <v>0</v>
      </c>
      <c r="L369" s="258">
        <f>TRUNC(F369+H369+J369,1)</f>
        <v>0</v>
      </c>
      <c r="M369" s="248" t="s">
        <v>1645</v>
      </c>
      <c r="N369" s="1" t="s">
        <v>532</v>
      </c>
      <c r="O369" s="1" t="s">
        <v>1646</v>
      </c>
      <c r="P369" s="1" t="s">
        <v>64</v>
      </c>
      <c r="Q369" s="1" t="s">
        <v>64</v>
      </c>
      <c r="R369" s="1" t="s">
        <v>63</v>
      </c>
      <c r="V369">
        <v>1</v>
      </c>
      <c r="AV369" s="1" t="s">
        <v>52</v>
      </c>
      <c r="AW369" s="1" t="s">
        <v>1654</v>
      </c>
      <c r="AX369" s="1" t="s">
        <v>52</v>
      </c>
      <c r="AY369" s="1" t="s">
        <v>52</v>
      </c>
      <c r="AZ369" s="1" t="s">
        <v>52</v>
      </c>
    </row>
    <row r="370" spans="1:52" ht="30" customHeight="1">
      <c r="A370" s="248" t="s">
        <v>1464</v>
      </c>
      <c r="B370" s="248" t="s">
        <v>1655</v>
      </c>
      <c r="C370" s="248" t="s">
        <v>555</v>
      </c>
      <c r="D370" s="249">
        <v>1</v>
      </c>
      <c r="E370" s="257">
        <v>0</v>
      </c>
      <c r="F370" s="258">
        <f>TRUNC(E370*D370,1)</f>
        <v>0</v>
      </c>
      <c r="G370" s="257">
        <v>0</v>
      </c>
      <c r="H370" s="258">
        <f>TRUNC(G370*D370,1)</f>
        <v>0</v>
      </c>
      <c r="I370" s="257">
        <f>TRUNC(SUMIF(V369:V370, RIGHTB(O370, 1), H369:H370)*U370, 2)</f>
        <v>0</v>
      </c>
      <c r="J370" s="258">
        <f>TRUNC(I370*D370,1)</f>
        <v>0</v>
      </c>
      <c r="K370" s="257">
        <f>TRUNC(E370+G370+I370,1)</f>
        <v>0</v>
      </c>
      <c r="L370" s="258">
        <f>TRUNC(F370+H370+J370,1)</f>
        <v>0</v>
      </c>
      <c r="M370" s="248" t="s">
        <v>52</v>
      </c>
      <c r="N370" s="1" t="s">
        <v>532</v>
      </c>
      <c r="O370" s="1" t="s">
        <v>772</v>
      </c>
      <c r="P370" s="1" t="s">
        <v>64</v>
      </c>
      <c r="Q370" s="1" t="s">
        <v>64</v>
      </c>
      <c r="R370" s="1" t="s">
        <v>64</v>
      </c>
      <c r="S370">
        <v>1</v>
      </c>
      <c r="T370">
        <v>2</v>
      </c>
      <c r="U370">
        <v>0.09</v>
      </c>
      <c r="AV370" s="1" t="s">
        <v>52</v>
      </c>
      <c r="AW370" s="1" t="s">
        <v>1656</v>
      </c>
      <c r="AX370" s="1" t="s">
        <v>52</v>
      </c>
      <c r="AY370" s="1" t="s">
        <v>52</v>
      </c>
      <c r="AZ370" s="1" t="s">
        <v>52</v>
      </c>
    </row>
    <row r="371" spans="1:52" ht="30" customHeight="1">
      <c r="A371" s="248" t="s">
        <v>993</v>
      </c>
      <c r="B371" s="248" t="s">
        <v>52</v>
      </c>
      <c r="C371" s="248" t="s">
        <v>52</v>
      </c>
      <c r="D371" s="249"/>
      <c r="E371" s="257"/>
      <c r="F371" s="258">
        <f>TRUNC(SUMIF(N369:N370, N368, F369:F370),0)</f>
        <v>0</v>
      </c>
      <c r="G371" s="257"/>
      <c r="H371" s="258">
        <f>TRUNC(SUMIF(N369:N370, N368, H369:H370),0)</f>
        <v>0</v>
      </c>
      <c r="I371" s="257"/>
      <c r="J371" s="258">
        <f>TRUNC(SUMIF(N369:N370, N368, J369:J370),0)</f>
        <v>0</v>
      </c>
      <c r="K371" s="257"/>
      <c r="L371" s="258">
        <f>F371+H371+J371</f>
        <v>0</v>
      </c>
      <c r="M371" s="248" t="s">
        <v>52</v>
      </c>
      <c r="N371" s="1" t="s">
        <v>71</v>
      </c>
      <c r="O371" s="1" t="s">
        <v>71</v>
      </c>
      <c r="P371" s="1" t="s">
        <v>52</v>
      </c>
      <c r="Q371" s="1" t="s">
        <v>52</v>
      </c>
      <c r="R371" s="1" t="s">
        <v>52</v>
      </c>
      <c r="AV371" s="1" t="s">
        <v>52</v>
      </c>
      <c r="AW371" s="1" t="s">
        <v>52</v>
      </c>
      <c r="AX371" s="1" t="s">
        <v>52</v>
      </c>
      <c r="AY371" s="1" t="s">
        <v>52</v>
      </c>
      <c r="AZ371" s="1" t="s">
        <v>52</v>
      </c>
    </row>
    <row r="372" spans="1:52" ht="30" customHeight="1">
      <c r="A372" s="249"/>
      <c r="B372" s="249"/>
      <c r="C372" s="249"/>
      <c r="D372" s="249"/>
      <c r="E372" s="257"/>
      <c r="F372" s="258"/>
      <c r="G372" s="257"/>
      <c r="H372" s="258"/>
      <c r="I372" s="257"/>
      <c r="J372" s="258"/>
      <c r="K372" s="257"/>
      <c r="L372" s="258"/>
      <c r="M372" s="249"/>
    </row>
    <row r="373" spans="1:52" ht="30" customHeight="1">
      <c r="A373" s="250" t="s">
        <v>1657</v>
      </c>
      <c r="B373" s="253"/>
      <c r="C373" s="253"/>
      <c r="D373" s="253"/>
      <c r="E373" s="254"/>
      <c r="F373" s="255"/>
      <c r="G373" s="254"/>
      <c r="H373" s="255"/>
      <c r="I373" s="254"/>
      <c r="J373" s="255"/>
      <c r="K373" s="254"/>
      <c r="L373" s="255"/>
      <c r="M373" s="256"/>
      <c r="N373" s="1" t="s">
        <v>542</v>
      </c>
    </row>
    <row r="374" spans="1:52" ht="30" customHeight="1">
      <c r="A374" s="248" t="s">
        <v>1644</v>
      </c>
      <c r="B374" s="248" t="s">
        <v>989</v>
      </c>
      <c r="C374" s="248" t="s">
        <v>401</v>
      </c>
      <c r="D374" s="249">
        <v>2.2000000000000001E-3</v>
      </c>
      <c r="E374" s="257">
        <f>단가대비표!O253</f>
        <v>0</v>
      </c>
      <c r="F374" s="258">
        <f>TRUNC(E374*D374,1)</f>
        <v>0</v>
      </c>
      <c r="G374" s="257">
        <f>단가대비표!P253</f>
        <v>0</v>
      </c>
      <c r="H374" s="258">
        <f>TRUNC(G374*D374,1)</f>
        <v>0</v>
      </c>
      <c r="I374" s="257">
        <f>단가대비표!V253</f>
        <v>0</v>
      </c>
      <c r="J374" s="258">
        <f>TRUNC(I374*D374,1)</f>
        <v>0</v>
      </c>
      <c r="K374" s="257">
        <f t="shared" ref="K374:L377" si="54">TRUNC(E374+G374+I374,1)</f>
        <v>0</v>
      </c>
      <c r="L374" s="258">
        <f t="shared" si="54"/>
        <v>0</v>
      </c>
      <c r="M374" s="248" t="s">
        <v>1645</v>
      </c>
      <c r="N374" s="1" t="s">
        <v>542</v>
      </c>
      <c r="O374" s="1" t="s">
        <v>1646</v>
      </c>
      <c r="P374" s="1" t="s">
        <v>64</v>
      </c>
      <c r="Q374" s="1" t="s">
        <v>64</v>
      </c>
      <c r="R374" s="1" t="s">
        <v>63</v>
      </c>
      <c r="V374">
        <v>1</v>
      </c>
      <c r="W374">
        <v>2</v>
      </c>
      <c r="AV374" s="1" t="s">
        <v>52</v>
      </c>
      <c r="AW374" s="1" t="s">
        <v>1658</v>
      </c>
      <c r="AX374" s="1" t="s">
        <v>52</v>
      </c>
      <c r="AY374" s="1" t="s">
        <v>52</v>
      </c>
      <c r="AZ374" s="1" t="s">
        <v>52</v>
      </c>
    </row>
    <row r="375" spans="1:52" ht="30" customHeight="1">
      <c r="A375" s="248" t="s">
        <v>1464</v>
      </c>
      <c r="B375" s="248" t="s">
        <v>1655</v>
      </c>
      <c r="C375" s="248" t="s">
        <v>555</v>
      </c>
      <c r="D375" s="249">
        <v>1</v>
      </c>
      <c r="E375" s="257">
        <v>0</v>
      </c>
      <c r="F375" s="258">
        <f>TRUNC(E375*D375,1)</f>
        <v>0</v>
      </c>
      <c r="G375" s="257">
        <v>0</v>
      </c>
      <c r="H375" s="258">
        <f>TRUNC(G375*D375,1)</f>
        <v>0</v>
      </c>
      <c r="I375" s="257">
        <f>TRUNC(SUMIF(V374:V377, RIGHTB(O375, 1), H374:H377)*U375, 2)</f>
        <v>0</v>
      </c>
      <c r="J375" s="258">
        <f>TRUNC(I375*D375,1)</f>
        <v>0</v>
      </c>
      <c r="K375" s="257">
        <f t="shared" si="54"/>
        <v>0</v>
      </c>
      <c r="L375" s="258">
        <f t="shared" si="54"/>
        <v>0</v>
      </c>
      <c r="M375" s="248" t="s">
        <v>52</v>
      </c>
      <c r="N375" s="1" t="s">
        <v>542</v>
      </c>
      <c r="O375" s="1" t="s">
        <v>772</v>
      </c>
      <c r="P375" s="1" t="s">
        <v>64</v>
      </c>
      <c r="Q375" s="1" t="s">
        <v>64</v>
      </c>
      <c r="R375" s="1" t="s">
        <v>64</v>
      </c>
      <c r="S375">
        <v>1</v>
      </c>
      <c r="T375">
        <v>2</v>
      </c>
      <c r="U375">
        <v>0.09</v>
      </c>
      <c r="AV375" s="1" t="s">
        <v>52</v>
      </c>
      <c r="AW375" s="1" t="s">
        <v>1659</v>
      </c>
      <c r="AX375" s="1" t="s">
        <v>52</v>
      </c>
      <c r="AY375" s="1" t="s">
        <v>52</v>
      </c>
      <c r="AZ375" s="1" t="s">
        <v>52</v>
      </c>
    </row>
    <row r="376" spans="1:52" ht="30" customHeight="1">
      <c r="A376" s="248" t="s">
        <v>1660</v>
      </c>
      <c r="B376" s="248" t="s">
        <v>1661</v>
      </c>
      <c r="C376" s="248" t="s">
        <v>555</v>
      </c>
      <c r="D376" s="249">
        <v>1</v>
      </c>
      <c r="E376" s="257">
        <v>0</v>
      </c>
      <c r="F376" s="258">
        <f>TRUNC(E376*D376,1)</f>
        <v>0</v>
      </c>
      <c r="G376" s="257">
        <f>TRUNC(SUMIF(W374:W377, RIGHTB(O376, 1), H374:H377)*U376, 2)</f>
        <v>0</v>
      </c>
      <c r="H376" s="258">
        <f>TRUNC(G376*D376,1)</f>
        <v>0</v>
      </c>
      <c r="I376" s="257">
        <v>0</v>
      </c>
      <c r="J376" s="258">
        <f>TRUNC(I376*D376,1)</f>
        <v>0</v>
      </c>
      <c r="K376" s="257">
        <f t="shared" si="54"/>
        <v>0</v>
      </c>
      <c r="L376" s="258">
        <f t="shared" si="54"/>
        <v>0</v>
      </c>
      <c r="M376" s="248" t="s">
        <v>52</v>
      </c>
      <c r="N376" s="1" t="s">
        <v>542</v>
      </c>
      <c r="O376" s="1" t="s">
        <v>1237</v>
      </c>
      <c r="P376" s="1" t="s">
        <v>64</v>
      </c>
      <c r="Q376" s="1" t="s">
        <v>64</v>
      </c>
      <c r="R376" s="1" t="s">
        <v>64</v>
      </c>
      <c r="S376">
        <v>1</v>
      </c>
      <c r="T376">
        <v>1</v>
      </c>
      <c r="U376">
        <v>0.75</v>
      </c>
      <c r="AV376" s="1" t="s">
        <v>52</v>
      </c>
      <c r="AW376" s="1" t="s">
        <v>1662</v>
      </c>
      <c r="AX376" s="1" t="s">
        <v>52</v>
      </c>
      <c r="AY376" s="1" t="s">
        <v>52</v>
      </c>
      <c r="AZ376" s="1" t="s">
        <v>52</v>
      </c>
    </row>
    <row r="377" spans="1:52" ht="30" customHeight="1">
      <c r="A377" s="248" t="s">
        <v>1663</v>
      </c>
      <c r="B377" s="248" t="s">
        <v>1664</v>
      </c>
      <c r="C377" s="248" t="s">
        <v>82</v>
      </c>
      <c r="D377" s="249">
        <v>1</v>
      </c>
      <c r="E377" s="257">
        <f>일위대가목록!E82</f>
        <v>0</v>
      </c>
      <c r="F377" s="258">
        <f>TRUNC(E377*D377,1)</f>
        <v>0</v>
      </c>
      <c r="G377" s="257">
        <f>일위대가목록!F82</f>
        <v>0</v>
      </c>
      <c r="H377" s="258">
        <f>TRUNC(G377*D377,1)</f>
        <v>0</v>
      </c>
      <c r="I377" s="257">
        <f>일위대가목록!G82</f>
        <v>0</v>
      </c>
      <c r="J377" s="258">
        <f>TRUNC(I377*D377,1)</f>
        <v>0</v>
      </c>
      <c r="K377" s="257">
        <f t="shared" si="54"/>
        <v>0</v>
      </c>
      <c r="L377" s="258">
        <f t="shared" si="54"/>
        <v>0</v>
      </c>
      <c r="M377" s="248" t="s">
        <v>1665</v>
      </c>
      <c r="N377" s="1" t="s">
        <v>542</v>
      </c>
      <c r="O377" s="1" t="s">
        <v>1666</v>
      </c>
      <c r="P377" s="1" t="s">
        <v>63</v>
      </c>
      <c r="Q377" s="1" t="s">
        <v>64</v>
      </c>
      <c r="R377" s="1" t="s">
        <v>64</v>
      </c>
      <c r="AV377" s="1" t="s">
        <v>52</v>
      </c>
      <c r="AW377" s="1" t="s">
        <v>1667</v>
      </c>
      <c r="AX377" s="1" t="s">
        <v>52</v>
      </c>
      <c r="AY377" s="1" t="s">
        <v>52</v>
      </c>
      <c r="AZ377" s="1" t="s">
        <v>52</v>
      </c>
    </row>
    <row r="378" spans="1:52" ht="30" customHeight="1">
      <c r="A378" s="248" t="s">
        <v>993</v>
      </c>
      <c r="B378" s="248" t="s">
        <v>52</v>
      </c>
      <c r="C378" s="248" t="s">
        <v>52</v>
      </c>
      <c r="D378" s="249"/>
      <c r="E378" s="257"/>
      <c r="F378" s="258">
        <f>TRUNC(SUMIF(N374:N377, N373, F374:F377),0)</f>
        <v>0</v>
      </c>
      <c r="G378" s="257"/>
      <c r="H378" s="258">
        <f>TRUNC(SUMIF(N374:N377, N373, H374:H377),0)</f>
        <v>0</v>
      </c>
      <c r="I378" s="257"/>
      <c r="J378" s="258">
        <f>TRUNC(SUMIF(N374:N377, N373, J374:J377),0)</f>
        <v>0</v>
      </c>
      <c r="K378" s="257"/>
      <c r="L378" s="258">
        <f>F378+H378+J378</f>
        <v>0</v>
      </c>
      <c r="M378" s="248" t="s">
        <v>52</v>
      </c>
      <c r="N378" s="1" t="s">
        <v>71</v>
      </c>
      <c r="O378" s="1" t="s">
        <v>71</v>
      </c>
      <c r="P378" s="1" t="s">
        <v>52</v>
      </c>
      <c r="Q378" s="1" t="s">
        <v>52</v>
      </c>
      <c r="R378" s="1" t="s">
        <v>52</v>
      </c>
      <c r="AV378" s="1" t="s">
        <v>52</v>
      </c>
      <c r="AW378" s="1" t="s">
        <v>52</v>
      </c>
      <c r="AX378" s="1" t="s">
        <v>52</v>
      </c>
      <c r="AY378" s="1" t="s">
        <v>52</v>
      </c>
      <c r="AZ378" s="1" t="s">
        <v>52</v>
      </c>
    </row>
    <row r="379" spans="1:52" ht="30" customHeight="1">
      <c r="A379" s="249"/>
      <c r="B379" s="249"/>
      <c r="C379" s="249"/>
      <c r="D379" s="249"/>
      <c r="E379" s="257"/>
      <c r="F379" s="258"/>
      <c r="G379" s="257"/>
      <c r="H379" s="258"/>
      <c r="I379" s="257"/>
      <c r="J379" s="258"/>
      <c r="K379" s="257"/>
      <c r="L379" s="258"/>
      <c r="M379" s="249"/>
    </row>
    <row r="380" spans="1:52" ht="30" customHeight="1">
      <c r="A380" s="250" t="s">
        <v>1668</v>
      </c>
      <c r="B380" s="253"/>
      <c r="C380" s="253"/>
      <c r="D380" s="253"/>
      <c r="E380" s="254"/>
      <c r="F380" s="255"/>
      <c r="G380" s="254"/>
      <c r="H380" s="255"/>
      <c r="I380" s="254"/>
      <c r="J380" s="255"/>
      <c r="K380" s="254"/>
      <c r="L380" s="255"/>
      <c r="M380" s="256"/>
      <c r="N380" s="1" t="s">
        <v>547</v>
      </c>
    </row>
    <row r="381" spans="1:52" ht="30" customHeight="1">
      <c r="A381" s="248" t="s">
        <v>1663</v>
      </c>
      <c r="B381" s="248" t="s">
        <v>1669</v>
      </c>
      <c r="C381" s="248" t="s">
        <v>82</v>
      </c>
      <c r="D381" s="249">
        <v>3.9249999999999998</v>
      </c>
      <c r="E381" s="257">
        <f>일위대가목록!E83</f>
        <v>0</v>
      </c>
      <c r="F381" s="258">
        <f>TRUNC(E381*D381,1)</f>
        <v>0</v>
      </c>
      <c r="G381" s="257">
        <f>일위대가목록!F83</f>
        <v>0</v>
      </c>
      <c r="H381" s="258">
        <f>TRUNC(G381*D381,1)</f>
        <v>0</v>
      </c>
      <c r="I381" s="257">
        <f>일위대가목록!G83</f>
        <v>0</v>
      </c>
      <c r="J381" s="258">
        <f>TRUNC(I381*D381,1)</f>
        <v>0</v>
      </c>
      <c r="K381" s="257">
        <f>TRUNC(E381+G381+I381,1)</f>
        <v>0</v>
      </c>
      <c r="L381" s="258">
        <f>TRUNC(F381+H381+J381,1)</f>
        <v>0</v>
      </c>
      <c r="M381" s="248" t="s">
        <v>1670</v>
      </c>
      <c r="N381" s="1" t="s">
        <v>547</v>
      </c>
      <c r="O381" s="1" t="s">
        <v>1671</v>
      </c>
      <c r="P381" s="1" t="s">
        <v>63</v>
      </c>
      <c r="Q381" s="1" t="s">
        <v>64</v>
      </c>
      <c r="R381" s="1" t="s">
        <v>64</v>
      </c>
      <c r="AV381" s="1" t="s">
        <v>52</v>
      </c>
      <c r="AW381" s="1" t="s">
        <v>1672</v>
      </c>
      <c r="AX381" s="1" t="s">
        <v>52</v>
      </c>
      <c r="AY381" s="1" t="s">
        <v>52</v>
      </c>
      <c r="AZ381" s="1" t="s">
        <v>52</v>
      </c>
    </row>
    <row r="382" spans="1:52" ht="30" customHeight="1">
      <c r="A382" s="248" t="s">
        <v>534</v>
      </c>
      <c r="B382" s="248" t="s">
        <v>1620</v>
      </c>
      <c r="C382" s="248" t="s">
        <v>82</v>
      </c>
      <c r="D382" s="249">
        <v>3.9249999999999998</v>
      </c>
      <c r="E382" s="257">
        <f>일위대가목록!E56</f>
        <v>0</v>
      </c>
      <c r="F382" s="258">
        <f>TRUNC(E382*D382,1)</f>
        <v>0</v>
      </c>
      <c r="G382" s="257">
        <f>일위대가목록!F56</f>
        <v>0</v>
      </c>
      <c r="H382" s="258">
        <f>TRUNC(G382*D382,1)</f>
        <v>0</v>
      </c>
      <c r="I382" s="257">
        <f>일위대가목록!G56</f>
        <v>0</v>
      </c>
      <c r="J382" s="258">
        <f>TRUNC(I382*D382,1)</f>
        <v>0</v>
      </c>
      <c r="K382" s="257">
        <f>TRUNC(E382+G382+I382,1)</f>
        <v>0</v>
      </c>
      <c r="L382" s="258">
        <f>TRUNC(F382+H382+J382,1)</f>
        <v>0</v>
      </c>
      <c r="M382" s="248" t="s">
        <v>1621</v>
      </c>
      <c r="N382" s="1" t="s">
        <v>547</v>
      </c>
      <c r="O382" s="1" t="s">
        <v>1619</v>
      </c>
      <c r="P382" s="1" t="s">
        <v>63</v>
      </c>
      <c r="Q382" s="1" t="s">
        <v>64</v>
      </c>
      <c r="R382" s="1" t="s">
        <v>64</v>
      </c>
      <c r="AV382" s="1" t="s">
        <v>52</v>
      </c>
      <c r="AW382" s="1" t="s">
        <v>1673</v>
      </c>
      <c r="AX382" s="1" t="s">
        <v>52</v>
      </c>
      <c r="AY382" s="1" t="s">
        <v>52</v>
      </c>
      <c r="AZ382" s="1" t="s">
        <v>52</v>
      </c>
    </row>
    <row r="383" spans="1:52" ht="30" customHeight="1">
      <c r="A383" s="248" t="s">
        <v>993</v>
      </c>
      <c r="B383" s="248" t="s">
        <v>52</v>
      </c>
      <c r="C383" s="248" t="s">
        <v>52</v>
      </c>
      <c r="D383" s="249"/>
      <c r="E383" s="257"/>
      <c r="F383" s="258">
        <f>TRUNC(SUMIF(N381:N382, N380, F381:F382),0)</f>
        <v>0</v>
      </c>
      <c r="G383" s="257"/>
      <c r="H383" s="258">
        <f>TRUNC(SUMIF(N381:N382, N380, H381:H382),0)</f>
        <v>0</v>
      </c>
      <c r="I383" s="257"/>
      <c r="J383" s="258">
        <f>TRUNC(SUMIF(N381:N382, N380, J381:J382),0)</f>
        <v>0</v>
      </c>
      <c r="K383" s="257"/>
      <c r="L383" s="258">
        <f>F383+H383+J383</f>
        <v>0</v>
      </c>
      <c r="M383" s="248" t="s">
        <v>52</v>
      </c>
      <c r="N383" s="1" t="s">
        <v>71</v>
      </c>
      <c r="O383" s="1" t="s">
        <v>71</v>
      </c>
      <c r="P383" s="1" t="s">
        <v>52</v>
      </c>
      <c r="Q383" s="1" t="s">
        <v>52</v>
      </c>
      <c r="R383" s="1" t="s">
        <v>52</v>
      </c>
      <c r="AV383" s="1" t="s">
        <v>52</v>
      </c>
      <c r="AW383" s="1" t="s">
        <v>52</v>
      </c>
      <c r="AX383" s="1" t="s">
        <v>52</v>
      </c>
      <c r="AY383" s="1" t="s">
        <v>52</v>
      </c>
      <c r="AZ383" s="1" t="s">
        <v>52</v>
      </c>
    </row>
    <row r="384" spans="1:52" ht="30" customHeight="1">
      <c r="A384" s="249"/>
      <c r="B384" s="249"/>
      <c r="C384" s="249"/>
      <c r="D384" s="249"/>
      <c r="E384" s="257"/>
      <c r="F384" s="258"/>
      <c r="G384" s="257"/>
      <c r="H384" s="258"/>
      <c r="I384" s="257"/>
      <c r="J384" s="258"/>
      <c r="K384" s="257"/>
      <c r="L384" s="258"/>
      <c r="M384" s="249"/>
    </row>
    <row r="385" spans="1:52" ht="30" customHeight="1">
      <c r="A385" s="250" t="s">
        <v>1674</v>
      </c>
      <c r="B385" s="253"/>
      <c r="C385" s="253"/>
      <c r="D385" s="253"/>
      <c r="E385" s="254"/>
      <c r="F385" s="255"/>
      <c r="G385" s="254"/>
      <c r="H385" s="255"/>
      <c r="I385" s="254"/>
      <c r="J385" s="255"/>
      <c r="K385" s="254"/>
      <c r="L385" s="255"/>
      <c r="M385" s="256"/>
      <c r="N385" s="1" t="s">
        <v>1675</v>
      </c>
    </row>
    <row r="386" spans="1:52" ht="30" customHeight="1">
      <c r="A386" s="248" t="s">
        <v>1680</v>
      </c>
      <c r="B386" s="248" t="s">
        <v>989</v>
      </c>
      <c r="C386" s="248" t="s">
        <v>401</v>
      </c>
      <c r="D386" s="249">
        <v>1.0999999999999999E-2</v>
      </c>
      <c r="E386" s="257">
        <f>단가대비표!O252</f>
        <v>0</v>
      </c>
      <c r="F386" s="258">
        <f>TRUNC(E386*D386,1)</f>
        <v>0</v>
      </c>
      <c r="G386" s="257">
        <f>단가대비표!P252</f>
        <v>0</v>
      </c>
      <c r="H386" s="258">
        <f>TRUNC(G386*D386,1)</f>
        <v>0</v>
      </c>
      <c r="I386" s="257">
        <f>단가대비표!V252</f>
        <v>0</v>
      </c>
      <c r="J386" s="258">
        <f>TRUNC(I386*D386,1)</f>
        <v>0</v>
      </c>
      <c r="K386" s="257">
        <f t="shared" ref="K386:L388" si="55">TRUNC(E386+G386+I386,1)</f>
        <v>0</v>
      </c>
      <c r="L386" s="258">
        <f t="shared" si="55"/>
        <v>0</v>
      </c>
      <c r="M386" s="248" t="s">
        <v>1681</v>
      </c>
      <c r="N386" s="1" t="s">
        <v>1675</v>
      </c>
      <c r="O386" s="1" t="s">
        <v>1682</v>
      </c>
      <c r="P386" s="1" t="s">
        <v>64</v>
      </c>
      <c r="Q386" s="1" t="s">
        <v>64</v>
      </c>
      <c r="R386" s="1" t="s">
        <v>63</v>
      </c>
      <c r="V386">
        <v>1</v>
      </c>
      <c r="AV386" s="1" t="s">
        <v>52</v>
      </c>
      <c r="AW386" s="1" t="s">
        <v>1683</v>
      </c>
      <c r="AX386" s="1" t="s">
        <v>52</v>
      </c>
      <c r="AY386" s="1" t="s">
        <v>52</v>
      </c>
      <c r="AZ386" s="1" t="s">
        <v>52</v>
      </c>
    </row>
    <row r="387" spans="1:52" ht="30" customHeight="1">
      <c r="A387" s="248" t="s">
        <v>1243</v>
      </c>
      <c r="B387" s="248" t="s">
        <v>989</v>
      </c>
      <c r="C387" s="248" t="s">
        <v>401</v>
      </c>
      <c r="D387" s="249">
        <v>5.0000000000000001E-3</v>
      </c>
      <c r="E387" s="257">
        <f>단가대비표!O237</f>
        <v>0</v>
      </c>
      <c r="F387" s="258">
        <f>TRUNC(E387*D387,1)</f>
        <v>0</v>
      </c>
      <c r="G387" s="257">
        <f>단가대비표!P237</f>
        <v>0</v>
      </c>
      <c r="H387" s="258">
        <f>TRUNC(G387*D387,1)</f>
        <v>0</v>
      </c>
      <c r="I387" s="257">
        <f>단가대비표!V237</f>
        <v>0</v>
      </c>
      <c r="J387" s="258">
        <f>TRUNC(I387*D387,1)</f>
        <v>0</v>
      </c>
      <c r="K387" s="257">
        <f t="shared" si="55"/>
        <v>0</v>
      </c>
      <c r="L387" s="258">
        <f t="shared" si="55"/>
        <v>0</v>
      </c>
      <c r="M387" s="248" t="s">
        <v>1244</v>
      </c>
      <c r="N387" s="1" t="s">
        <v>1675</v>
      </c>
      <c r="O387" s="1" t="s">
        <v>1245</v>
      </c>
      <c r="P387" s="1" t="s">
        <v>64</v>
      </c>
      <c r="Q387" s="1" t="s">
        <v>64</v>
      </c>
      <c r="R387" s="1" t="s">
        <v>63</v>
      </c>
      <c r="V387">
        <v>1</v>
      </c>
      <c r="AV387" s="1" t="s">
        <v>52</v>
      </c>
      <c r="AW387" s="1" t="s">
        <v>1684</v>
      </c>
      <c r="AX387" s="1" t="s">
        <v>52</v>
      </c>
      <c r="AY387" s="1" t="s">
        <v>52</v>
      </c>
      <c r="AZ387" s="1" t="s">
        <v>52</v>
      </c>
    </row>
    <row r="388" spans="1:52" ht="30" customHeight="1">
      <c r="A388" s="248" t="s">
        <v>1464</v>
      </c>
      <c r="B388" s="248" t="s">
        <v>1486</v>
      </c>
      <c r="C388" s="248" t="s">
        <v>555</v>
      </c>
      <c r="D388" s="249">
        <v>1</v>
      </c>
      <c r="E388" s="257">
        <v>0</v>
      </c>
      <c r="F388" s="258">
        <f>TRUNC(E388*D388,1)</f>
        <v>0</v>
      </c>
      <c r="G388" s="257">
        <v>0</v>
      </c>
      <c r="H388" s="258">
        <f>TRUNC(G388*D388,1)</f>
        <v>0</v>
      </c>
      <c r="I388" s="257">
        <f>TRUNC(SUMIF(V386:V388, RIGHTB(O388, 1), H386:H388)*U388, 2)</f>
        <v>0</v>
      </c>
      <c r="J388" s="258">
        <f>TRUNC(I388*D388,1)</f>
        <v>0</v>
      </c>
      <c r="K388" s="257">
        <f t="shared" si="55"/>
        <v>0</v>
      </c>
      <c r="L388" s="258">
        <f t="shared" si="55"/>
        <v>0</v>
      </c>
      <c r="M388" s="248" t="s">
        <v>52</v>
      </c>
      <c r="N388" s="1" t="s">
        <v>1675</v>
      </c>
      <c r="O388" s="1" t="s">
        <v>772</v>
      </c>
      <c r="P388" s="1" t="s">
        <v>64</v>
      </c>
      <c r="Q388" s="1" t="s">
        <v>64</v>
      </c>
      <c r="R388" s="1" t="s">
        <v>64</v>
      </c>
      <c r="S388">
        <v>1</v>
      </c>
      <c r="T388">
        <v>2</v>
      </c>
      <c r="U388">
        <v>0.02</v>
      </c>
      <c r="AV388" s="1" t="s">
        <v>52</v>
      </c>
      <c r="AW388" s="1" t="s">
        <v>1685</v>
      </c>
      <c r="AX388" s="1" t="s">
        <v>52</v>
      </c>
      <c r="AY388" s="1" t="s">
        <v>52</v>
      </c>
      <c r="AZ388" s="1" t="s">
        <v>52</v>
      </c>
    </row>
    <row r="389" spans="1:52" ht="30" customHeight="1">
      <c r="A389" s="248" t="s">
        <v>993</v>
      </c>
      <c r="B389" s="248" t="s">
        <v>52</v>
      </c>
      <c r="C389" s="248" t="s">
        <v>52</v>
      </c>
      <c r="D389" s="249"/>
      <c r="E389" s="257"/>
      <c r="F389" s="258">
        <f>TRUNC(SUMIF(N386:N388, N385, F386:F388),0)</f>
        <v>0</v>
      </c>
      <c r="G389" s="257"/>
      <c r="H389" s="258">
        <f>TRUNC(SUMIF(N386:N388, N385, H386:H388),0)</f>
        <v>0</v>
      </c>
      <c r="I389" s="257"/>
      <c r="J389" s="258">
        <f>TRUNC(SUMIF(N386:N388, N385, J386:J388),0)</f>
        <v>0</v>
      </c>
      <c r="K389" s="257"/>
      <c r="L389" s="258">
        <f>F389+H389+J389</f>
        <v>0</v>
      </c>
      <c r="M389" s="248" t="s">
        <v>52</v>
      </c>
      <c r="N389" s="1" t="s">
        <v>71</v>
      </c>
      <c r="O389" s="1" t="s">
        <v>71</v>
      </c>
      <c r="P389" s="1" t="s">
        <v>52</v>
      </c>
      <c r="Q389" s="1" t="s">
        <v>52</v>
      </c>
      <c r="R389" s="1" t="s">
        <v>52</v>
      </c>
      <c r="AV389" s="1" t="s">
        <v>52</v>
      </c>
      <c r="AW389" s="1" t="s">
        <v>52</v>
      </c>
      <c r="AX389" s="1" t="s">
        <v>52</v>
      </c>
      <c r="AY389" s="1" t="s">
        <v>52</v>
      </c>
      <c r="AZ389" s="1" t="s">
        <v>52</v>
      </c>
    </row>
    <row r="390" spans="1:52" ht="30" customHeight="1">
      <c r="A390" s="249"/>
      <c r="B390" s="249"/>
      <c r="C390" s="249"/>
      <c r="D390" s="249"/>
      <c r="E390" s="257"/>
      <c r="F390" s="258"/>
      <c r="G390" s="257"/>
      <c r="H390" s="258"/>
      <c r="I390" s="257"/>
      <c r="J390" s="258"/>
      <c r="K390" s="257"/>
      <c r="L390" s="258"/>
      <c r="M390" s="249"/>
    </row>
    <row r="391" spans="1:52" ht="30" customHeight="1">
      <c r="A391" s="250" t="s">
        <v>1686</v>
      </c>
      <c r="B391" s="253"/>
      <c r="C391" s="253"/>
      <c r="D391" s="253"/>
      <c r="E391" s="254"/>
      <c r="F391" s="255"/>
      <c r="G391" s="254"/>
      <c r="H391" s="255"/>
      <c r="I391" s="254"/>
      <c r="J391" s="255"/>
      <c r="K391" s="254"/>
      <c r="L391" s="255"/>
      <c r="M391" s="256"/>
      <c r="N391" s="1" t="s">
        <v>1687</v>
      </c>
    </row>
    <row r="392" spans="1:52" ht="30" customHeight="1">
      <c r="A392" s="248" t="s">
        <v>1680</v>
      </c>
      <c r="B392" s="248" t="s">
        <v>989</v>
      </c>
      <c r="C392" s="248" t="s">
        <v>401</v>
      </c>
      <c r="D392" s="249">
        <v>1.4999999999999999E-2</v>
      </c>
      <c r="E392" s="257">
        <f>단가대비표!O252</f>
        <v>0</v>
      </c>
      <c r="F392" s="258">
        <f>TRUNC(E392*D392,1)</f>
        <v>0</v>
      </c>
      <c r="G392" s="257">
        <f>단가대비표!P252</f>
        <v>0</v>
      </c>
      <c r="H392" s="258">
        <f>TRUNC(G392*D392,1)</f>
        <v>0</v>
      </c>
      <c r="I392" s="257">
        <f>단가대비표!V252</f>
        <v>0</v>
      </c>
      <c r="J392" s="258">
        <f>TRUNC(I392*D392,1)</f>
        <v>0</v>
      </c>
      <c r="K392" s="257">
        <f t="shared" ref="K392:L394" si="56">TRUNC(E392+G392+I392,1)</f>
        <v>0</v>
      </c>
      <c r="L392" s="258">
        <f t="shared" si="56"/>
        <v>0</v>
      </c>
      <c r="M392" s="248" t="s">
        <v>1681</v>
      </c>
      <c r="N392" s="1" t="s">
        <v>1687</v>
      </c>
      <c r="O392" s="1" t="s">
        <v>1682</v>
      </c>
      <c r="P392" s="1" t="s">
        <v>64</v>
      </c>
      <c r="Q392" s="1" t="s">
        <v>64</v>
      </c>
      <c r="R392" s="1" t="s">
        <v>63</v>
      </c>
      <c r="V392">
        <v>1</v>
      </c>
      <c r="AV392" s="1" t="s">
        <v>52</v>
      </c>
      <c r="AW392" s="1" t="s">
        <v>1692</v>
      </c>
      <c r="AX392" s="1" t="s">
        <v>52</v>
      </c>
      <c r="AY392" s="1" t="s">
        <v>52</v>
      </c>
      <c r="AZ392" s="1" t="s">
        <v>52</v>
      </c>
    </row>
    <row r="393" spans="1:52" ht="30" customHeight="1">
      <c r="A393" s="248" t="s">
        <v>1243</v>
      </c>
      <c r="B393" s="248" t="s">
        <v>989</v>
      </c>
      <c r="C393" s="248" t="s">
        <v>401</v>
      </c>
      <c r="D393" s="249">
        <v>8.9999999999999993E-3</v>
      </c>
      <c r="E393" s="257">
        <f>단가대비표!O237</f>
        <v>0</v>
      </c>
      <c r="F393" s="258">
        <f>TRUNC(E393*D393,1)</f>
        <v>0</v>
      </c>
      <c r="G393" s="257">
        <f>단가대비표!P237</f>
        <v>0</v>
      </c>
      <c r="H393" s="258">
        <f>TRUNC(G393*D393,1)</f>
        <v>0</v>
      </c>
      <c r="I393" s="257">
        <f>단가대비표!V237</f>
        <v>0</v>
      </c>
      <c r="J393" s="258">
        <f>TRUNC(I393*D393,1)</f>
        <v>0</v>
      </c>
      <c r="K393" s="257">
        <f t="shared" si="56"/>
        <v>0</v>
      </c>
      <c r="L393" s="258">
        <f t="shared" si="56"/>
        <v>0</v>
      </c>
      <c r="M393" s="248" t="s">
        <v>1244</v>
      </c>
      <c r="N393" s="1" t="s">
        <v>1687</v>
      </c>
      <c r="O393" s="1" t="s">
        <v>1245</v>
      </c>
      <c r="P393" s="1" t="s">
        <v>64</v>
      </c>
      <c r="Q393" s="1" t="s">
        <v>64</v>
      </c>
      <c r="R393" s="1" t="s">
        <v>63</v>
      </c>
      <c r="V393">
        <v>1</v>
      </c>
      <c r="AV393" s="1" t="s">
        <v>52</v>
      </c>
      <c r="AW393" s="1" t="s">
        <v>1693</v>
      </c>
      <c r="AX393" s="1" t="s">
        <v>52</v>
      </c>
      <c r="AY393" s="1" t="s">
        <v>52</v>
      </c>
      <c r="AZ393" s="1" t="s">
        <v>52</v>
      </c>
    </row>
    <row r="394" spans="1:52" ht="30" customHeight="1">
      <c r="A394" s="248" t="s">
        <v>1464</v>
      </c>
      <c r="B394" s="248" t="s">
        <v>1486</v>
      </c>
      <c r="C394" s="248" t="s">
        <v>555</v>
      </c>
      <c r="D394" s="249">
        <v>1</v>
      </c>
      <c r="E394" s="257">
        <v>0</v>
      </c>
      <c r="F394" s="258">
        <f>TRUNC(E394*D394,1)</f>
        <v>0</v>
      </c>
      <c r="G394" s="257">
        <v>0</v>
      </c>
      <c r="H394" s="258">
        <f>TRUNC(G394*D394,1)</f>
        <v>0</v>
      </c>
      <c r="I394" s="257">
        <f>TRUNC(SUMIF(V392:V394, RIGHTB(O394, 1), H392:H394)*U394, 2)</f>
        <v>0</v>
      </c>
      <c r="J394" s="258">
        <f>TRUNC(I394*D394,1)</f>
        <v>0</v>
      </c>
      <c r="K394" s="257">
        <f t="shared" si="56"/>
        <v>0</v>
      </c>
      <c r="L394" s="258">
        <f t="shared" si="56"/>
        <v>0</v>
      </c>
      <c r="M394" s="248" t="s">
        <v>52</v>
      </c>
      <c r="N394" s="1" t="s">
        <v>1687</v>
      </c>
      <c r="O394" s="1" t="s">
        <v>772</v>
      </c>
      <c r="P394" s="1" t="s">
        <v>64</v>
      </c>
      <c r="Q394" s="1" t="s">
        <v>64</v>
      </c>
      <c r="R394" s="1" t="s">
        <v>64</v>
      </c>
      <c r="S394">
        <v>1</v>
      </c>
      <c r="T394">
        <v>2</v>
      </c>
      <c r="U394">
        <v>0.02</v>
      </c>
      <c r="AV394" s="1" t="s">
        <v>52</v>
      </c>
      <c r="AW394" s="1" t="s">
        <v>1694</v>
      </c>
      <c r="AX394" s="1" t="s">
        <v>52</v>
      </c>
      <c r="AY394" s="1" t="s">
        <v>52</v>
      </c>
      <c r="AZ394" s="1" t="s">
        <v>52</v>
      </c>
    </row>
    <row r="395" spans="1:52" ht="30" customHeight="1">
      <c r="A395" s="248" t="s">
        <v>993</v>
      </c>
      <c r="B395" s="248" t="s">
        <v>52</v>
      </c>
      <c r="C395" s="248" t="s">
        <v>52</v>
      </c>
      <c r="D395" s="249"/>
      <c r="E395" s="257"/>
      <c r="F395" s="258">
        <f>TRUNC(SUMIF(N392:N394, N391, F392:F394),0)</f>
        <v>0</v>
      </c>
      <c r="G395" s="257"/>
      <c r="H395" s="258">
        <f>TRUNC(SUMIF(N392:N394, N391, H392:H394),0)</f>
        <v>0</v>
      </c>
      <c r="I395" s="257"/>
      <c r="J395" s="258">
        <f>TRUNC(SUMIF(N392:N394, N391, J392:J394),0)</f>
        <v>0</v>
      </c>
      <c r="K395" s="257"/>
      <c r="L395" s="258">
        <f>F395+H395+J395</f>
        <v>0</v>
      </c>
      <c r="M395" s="248" t="s">
        <v>52</v>
      </c>
      <c r="N395" s="1" t="s">
        <v>71</v>
      </c>
      <c r="O395" s="1" t="s">
        <v>71</v>
      </c>
      <c r="P395" s="1" t="s">
        <v>52</v>
      </c>
      <c r="Q395" s="1" t="s">
        <v>52</v>
      </c>
      <c r="R395" s="1" t="s">
        <v>52</v>
      </c>
      <c r="AV395" s="1" t="s">
        <v>52</v>
      </c>
      <c r="AW395" s="1" t="s">
        <v>52</v>
      </c>
      <c r="AX395" s="1" t="s">
        <v>52</v>
      </c>
      <c r="AY395" s="1" t="s">
        <v>52</v>
      </c>
      <c r="AZ395" s="1" t="s">
        <v>52</v>
      </c>
    </row>
    <row r="396" spans="1:52" ht="30" customHeight="1">
      <c r="A396" s="249"/>
      <c r="B396" s="249"/>
      <c r="C396" s="249"/>
      <c r="D396" s="249"/>
      <c r="E396" s="257"/>
      <c r="F396" s="258"/>
      <c r="G396" s="257"/>
      <c r="H396" s="258"/>
      <c r="I396" s="257"/>
      <c r="J396" s="258"/>
      <c r="K396" s="257"/>
      <c r="L396" s="258"/>
      <c r="M396" s="249"/>
    </row>
    <row r="397" spans="1:52" ht="30" customHeight="1">
      <c r="A397" s="250" t="s">
        <v>1695</v>
      </c>
      <c r="B397" s="253"/>
      <c r="C397" s="253"/>
      <c r="D397" s="253"/>
      <c r="E397" s="254"/>
      <c r="F397" s="255"/>
      <c r="G397" s="254"/>
      <c r="H397" s="255"/>
      <c r="I397" s="254"/>
      <c r="J397" s="255"/>
      <c r="K397" s="254"/>
      <c r="L397" s="255"/>
      <c r="M397" s="256"/>
      <c r="N397" s="1" t="s">
        <v>1696</v>
      </c>
    </row>
    <row r="398" spans="1:52" ht="30" customHeight="1">
      <c r="A398" s="248" t="s">
        <v>1701</v>
      </c>
      <c r="B398" s="248" t="s">
        <v>1702</v>
      </c>
      <c r="C398" s="248" t="s">
        <v>1490</v>
      </c>
      <c r="D398" s="249">
        <v>0.3</v>
      </c>
      <c r="E398" s="257">
        <f>단가대비표!O31</f>
        <v>0</v>
      </c>
      <c r="F398" s="258">
        <f t="shared" ref="F398:F406" si="57">TRUNC(E398*D398,1)</f>
        <v>0</v>
      </c>
      <c r="G398" s="257">
        <f>단가대비표!P31</f>
        <v>0</v>
      </c>
      <c r="H398" s="258">
        <f t="shared" ref="H398:H406" si="58">TRUNC(G398*D398,1)</f>
        <v>0</v>
      </c>
      <c r="I398" s="257">
        <f>단가대비표!V31</f>
        <v>0</v>
      </c>
      <c r="J398" s="258">
        <f t="shared" ref="J398:J406" si="59">TRUNC(I398*D398,1)</f>
        <v>0</v>
      </c>
      <c r="K398" s="257">
        <f t="shared" ref="K398:K406" si="60">TRUNC(E398+G398+I398,1)</f>
        <v>0</v>
      </c>
      <c r="L398" s="258">
        <f t="shared" ref="L398:L406" si="61">TRUNC(F398+H398+J398,1)</f>
        <v>0</v>
      </c>
      <c r="M398" s="248" t="s">
        <v>1703</v>
      </c>
      <c r="N398" s="1" t="s">
        <v>1696</v>
      </c>
      <c r="O398" s="1" t="s">
        <v>1704</v>
      </c>
      <c r="P398" s="1" t="s">
        <v>64</v>
      </c>
      <c r="Q398" s="1" t="s">
        <v>64</v>
      </c>
      <c r="R398" s="1" t="s">
        <v>63</v>
      </c>
      <c r="AV398" s="1" t="s">
        <v>52</v>
      </c>
      <c r="AW398" s="1" t="s">
        <v>1705</v>
      </c>
      <c r="AX398" s="1" t="s">
        <v>52</v>
      </c>
      <c r="AY398" s="1" t="s">
        <v>52</v>
      </c>
      <c r="AZ398" s="1" t="s">
        <v>52</v>
      </c>
    </row>
    <row r="399" spans="1:52" ht="30" customHeight="1">
      <c r="A399" s="248" t="s">
        <v>1676</v>
      </c>
      <c r="B399" s="248" t="s">
        <v>1677</v>
      </c>
      <c r="C399" s="248" t="s">
        <v>82</v>
      </c>
      <c r="D399" s="249">
        <v>1</v>
      </c>
      <c r="E399" s="257">
        <f>일위대가목록!E63</f>
        <v>0</v>
      </c>
      <c r="F399" s="258">
        <f t="shared" si="57"/>
        <v>0</v>
      </c>
      <c r="G399" s="257">
        <f>일위대가목록!F63</f>
        <v>0</v>
      </c>
      <c r="H399" s="258">
        <f t="shared" si="58"/>
        <v>0</v>
      </c>
      <c r="I399" s="257">
        <f>일위대가목록!G63</f>
        <v>0</v>
      </c>
      <c r="J399" s="258">
        <f t="shared" si="59"/>
        <v>0</v>
      </c>
      <c r="K399" s="257">
        <f t="shared" si="60"/>
        <v>0</v>
      </c>
      <c r="L399" s="258">
        <f t="shared" si="61"/>
        <v>0</v>
      </c>
      <c r="M399" s="248" t="s">
        <v>1678</v>
      </c>
      <c r="N399" s="1" t="s">
        <v>1696</v>
      </c>
      <c r="O399" s="1" t="s">
        <v>1675</v>
      </c>
      <c r="P399" s="1" t="s">
        <v>63</v>
      </c>
      <c r="Q399" s="1" t="s">
        <v>64</v>
      </c>
      <c r="R399" s="1" t="s">
        <v>64</v>
      </c>
      <c r="AV399" s="1" t="s">
        <v>52</v>
      </c>
      <c r="AW399" s="1" t="s">
        <v>1706</v>
      </c>
      <c r="AX399" s="1" t="s">
        <v>52</v>
      </c>
      <c r="AY399" s="1" t="s">
        <v>52</v>
      </c>
      <c r="AZ399" s="1" t="s">
        <v>52</v>
      </c>
    </row>
    <row r="400" spans="1:52" ht="30" customHeight="1">
      <c r="A400" s="248" t="s">
        <v>1701</v>
      </c>
      <c r="B400" s="248" t="s">
        <v>1707</v>
      </c>
      <c r="C400" s="248" t="s">
        <v>1490</v>
      </c>
      <c r="D400" s="249">
        <v>3.9</v>
      </c>
      <c r="E400" s="257">
        <f>단가대비표!O33</f>
        <v>0</v>
      </c>
      <c r="F400" s="258">
        <f t="shared" si="57"/>
        <v>0</v>
      </c>
      <c r="G400" s="257">
        <f>단가대비표!P33</f>
        <v>0</v>
      </c>
      <c r="H400" s="258">
        <f t="shared" si="58"/>
        <v>0</v>
      </c>
      <c r="I400" s="257">
        <f>단가대비표!V33</f>
        <v>0</v>
      </c>
      <c r="J400" s="258">
        <f t="shared" si="59"/>
        <v>0</v>
      </c>
      <c r="K400" s="257">
        <f t="shared" si="60"/>
        <v>0</v>
      </c>
      <c r="L400" s="258">
        <f t="shared" si="61"/>
        <v>0</v>
      </c>
      <c r="M400" s="248" t="s">
        <v>1708</v>
      </c>
      <c r="N400" s="1" t="s">
        <v>1696</v>
      </c>
      <c r="O400" s="1" t="s">
        <v>1709</v>
      </c>
      <c r="P400" s="1" t="s">
        <v>64</v>
      </c>
      <c r="Q400" s="1" t="s">
        <v>64</v>
      </c>
      <c r="R400" s="1" t="s">
        <v>63</v>
      </c>
      <c r="AV400" s="1" t="s">
        <v>52</v>
      </c>
      <c r="AW400" s="1" t="s">
        <v>1710</v>
      </c>
      <c r="AX400" s="1" t="s">
        <v>52</v>
      </c>
      <c r="AY400" s="1" t="s">
        <v>52</v>
      </c>
      <c r="AZ400" s="1" t="s">
        <v>52</v>
      </c>
    </row>
    <row r="401" spans="1:52" ht="30" customHeight="1">
      <c r="A401" s="248" t="s">
        <v>1688</v>
      </c>
      <c r="B401" s="248" t="s">
        <v>1689</v>
      </c>
      <c r="C401" s="248" t="s">
        <v>82</v>
      </c>
      <c r="D401" s="249">
        <v>2</v>
      </c>
      <c r="E401" s="257">
        <f>일위대가목록!E64</f>
        <v>0</v>
      </c>
      <c r="F401" s="258">
        <f t="shared" si="57"/>
        <v>0</v>
      </c>
      <c r="G401" s="257">
        <f>일위대가목록!F64</f>
        <v>0</v>
      </c>
      <c r="H401" s="258">
        <f t="shared" si="58"/>
        <v>0</v>
      </c>
      <c r="I401" s="257">
        <f>일위대가목록!G64</f>
        <v>0</v>
      </c>
      <c r="J401" s="258">
        <f t="shared" si="59"/>
        <v>0</v>
      </c>
      <c r="K401" s="257">
        <f t="shared" si="60"/>
        <v>0</v>
      </c>
      <c r="L401" s="258">
        <f t="shared" si="61"/>
        <v>0</v>
      </c>
      <c r="M401" s="248" t="s">
        <v>1690</v>
      </c>
      <c r="N401" s="1" t="s">
        <v>1696</v>
      </c>
      <c r="O401" s="1" t="s">
        <v>1687</v>
      </c>
      <c r="P401" s="1" t="s">
        <v>63</v>
      </c>
      <c r="Q401" s="1" t="s">
        <v>64</v>
      </c>
      <c r="R401" s="1" t="s">
        <v>64</v>
      </c>
      <c r="AV401" s="1" t="s">
        <v>52</v>
      </c>
      <c r="AW401" s="1" t="s">
        <v>1711</v>
      </c>
      <c r="AX401" s="1" t="s">
        <v>52</v>
      </c>
      <c r="AY401" s="1" t="s">
        <v>52</v>
      </c>
      <c r="AZ401" s="1" t="s">
        <v>52</v>
      </c>
    </row>
    <row r="402" spans="1:52" ht="30" customHeight="1">
      <c r="A402" s="248" t="s">
        <v>1701</v>
      </c>
      <c r="B402" s="248" t="s">
        <v>1712</v>
      </c>
      <c r="C402" s="248" t="s">
        <v>1490</v>
      </c>
      <c r="D402" s="249">
        <v>0.2</v>
      </c>
      <c r="E402" s="257">
        <f>단가대비표!O30</f>
        <v>0</v>
      </c>
      <c r="F402" s="258">
        <f t="shared" si="57"/>
        <v>0</v>
      </c>
      <c r="G402" s="257">
        <f>단가대비표!P30</f>
        <v>0</v>
      </c>
      <c r="H402" s="258">
        <f t="shared" si="58"/>
        <v>0</v>
      </c>
      <c r="I402" s="257">
        <f>단가대비표!V30</f>
        <v>0</v>
      </c>
      <c r="J402" s="258">
        <f t="shared" si="59"/>
        <v>0</v>
      </c>
      <c r="K402" s="257">
        <f t="shared" si="60"/>
        <v>0</v>
      </c>
      <c r="L402" s="258">
        <f t="shared" si="61"/>
        <v>0</v>
      </c>
      <c r="M402" s="248" t="s">
        <v>1713</v>
      </c>
      <c r="N402" s="1" t="s">
        <v>1696</v>
      </c>
      <c r="O402" s="1" t="s">
        <v>1714</v>
      </c>
      <c r="P402" s="1" t="s">
        <v>64</v>
      </c>
      <c r="Q402" s="1" t="s">
        <v>64</v>
      </c>
      <c r="R402" s="1" t="s">
        <v>63</v>
      </c>
      <c r="AV402" s="1" t="s">
        <v>52</v>
      </c>
      <c r="AW402" s="1" t="s">
        <v>1715</v>
      </c>
      <c r="AX402" s="1" t="s">
        <v>52</v>
      </c>
      <c r="AY402" s="1" t="s">
        <v>52</v>
      </c>
      <c r="AZ402" s="1" t="s">
        <v>52</v>
      </c>
    </row>
    <row r="403" spans="1:52" ht="30" customHeight="1">
      <c r="A403" s="248" t="s">
        <v>1716</v>
      </c>
      <c r="B403" s="248" t="s">
        <v>1717</v>
      </c>
      <c r="C403" s="248" t="s">
        <v>82</v>
      </c>
      <c r="D403" s="249">
        <v>1</v>
      </c>
      <c r="E403" s="257">
        <f>일위대가목록!E68</f>
        <v>0</v>
      </c>
      <c r="F403" s="258">
        <f t="shared" si="57"/>
        <v>0</v>
      </c>
      <c r="G403" s="257">
        <f>일위대가목록!F68</f>
        <v>0</v>
      </c>
      <c r="H403" s="258">
        <f t="shared" si="58"/>
        <v>0</v>
      </c>
      <c r="I403" s="257">
        <f>일위대가목록!G68</f>
        <v>0</v>
      </c>
      <c r="J403" s="258">
        <f t="shared" si="59"/>
        <v>0</v>
      </c>
      <c r="K403" s="257">
        <f t="shared" si="60"/>
        <v>0</v>
      </c>
      <c r="L403" s="258">
        <f t="shared" si="61"/>
        <v>0</v>
      </c>
      <c r="M403" s="248" t="s">
        <v>1718</v>
      </c>
      <c r="N403" s="1" t="s">
        <v>1696</v>
      </c>
      <c r="O403" s="1" t="s">
        <v>1719</v>
      </c>
      <c r="P403" s="1" t="s">
        <v>63</v>
      </c>
      <c r="Q403" s="1" t="s">
        <v>64</v>
      </c>
      <c r="R403" s="1" t="s">
        <v>64</v>
      </c>
      <c r="AV403" s="1" t="s">
        <v>52</v>
      </c>
      <c r="AW403" s="1" t="s">
        <v>1720</v>
      </c>
      <c r="AX403" s="1" t="s">
        <v>52</v>
      </c>
      <c r="AY403" s="1" t="s">
        <v>52</v>
      </c>
      <c r="AZ403" s="1" t="s">
        <v>52</v>
      </c>
    </row>
    <row r="404" spans="1:52" ht="30" customHeight="1">
      <c r="A404" s="248" t="s">
        <v>1701</v>
      </c>
      <c r="B404" s="248" t="s">
        <v>1721</v>
      </c>
      <c r="C404" s="248" t="s">
        <v>1490</v>
      </c>
      <c r="D404" s="249">
        <v>0.2</v>
      </c>
      <c r="E404" s="257">
        <f>단가대비표!O32</f>
        <v>0</v>
      </c>
      <c r="F404" s="258">
        <f t="shared" si="57"/>
        <v>0</v>
      </c>
      <c r="G404" s="257">
        <f>단가대비표!P32</f>
        <v>0</v>
      </c>
      <c r="H404" s="258">
        <f t="shared" si="58"/>
        <v>0</v>
      </c>
      <c r="I404" s="257">
        <f>단가대비표!V32</f>
        <v>0</v>
      </c>
      <c r="J404" s="258">
        <f t="shared" si="59"/>
        <v>0</v>
      </c>
      <c r="K404" s="257">
        <f t="shared" si="60"/>
        <v>0</v>
      </c>
      <c r="L404" s="258">
        <f t="shared" si="61"/>
        <v>0</v>
      </c>
      <c r="M404" s="248" t="s">
        <v>1722</v>
      </c>
      <c r="N404" s="1" t="s">
        <v>1696</v>
      </c>
      <c r="O404" s="1" t="s">
        <v>1723</v>
      </c>
      <c r="P404" s="1" t="s">
        <v>64</v>
      </c>
      <c r="Q404" s="1" t="s">
        <v>64</v>
      </c>
      <c r="R404" s="1" t="s">
        <v>63</v>
      </c>
      <c r="AV404" s="1" t="s">
        <v>52</v>
      </c>
      <c r="AW404" s="1" t="s">
        <v>1724</v>
      </c>
      <c r="AX404" s="1" t="s">
        <v>52</v>
      </c>
      <c r="AY404" s="1" t="s">
        <v>52</v>
      </c>
      <c r="AZ404" s="1" t="s">
        <v>52</v>
      </c>
    </row>
    <row r="405" spans="1:52" ht="30" customHeight="1">
      <c r="A405" s="248" t="s">
        <v>1725</v>
      </c>
      <c r="B405" s="248" t="s">
        <v>1726</v>
      </c>
      <c r="C405" s="248" t="s">
        <v>82</v>
      </c>
      <c r="D405" s="249">
        <v>1.2</v>
      </c>
      <c r="E405" s="257">
        <f>단가대비표!O35</f>
        <v>0</v>
      </c>
      <c r="F405" s="258">
        <f t="shared" si="57"/>
        <v>0</v>
      </c>
      <c r="G405" s="257">
        <f>단가대비표!P35</f>
        <v>0</v>
      </c>
      <c r="H405" s="258">
        <f t="shared" si="58"/>
        <v>0</v>
      </c>
      <c r="I405" s="257">
        <f>단가대비표!V35</f>
        <v>0</v>
      </c>
      <c r="J405" s="258">
        <f t="shared" si="59"/>
        <v>0</v>
      </c>
      <c r="K405" s="257">
        <f t="shared" si="60"/>
        <v>0</v>
      </c>
      <c r="L405" s="258">
        <f t="shared" si="61"/>
        <v>0</v>
      </c>
      <c r="M405" s="248" t="s">
        <v>1727</v>
      </c>
      <c r="N405" s="1" t="s">
        <v>1696</v>
      </c>
      <c r="O405" s="1" t="s">
        <v>1728</v>
      </c>
      <c r="P405" s="1" t="s">
        <v>64</v>
      </c>
      <c r="Q405" s="1" t="s">
        <v>64</v>
      </c>
      <c r="R405" s="1" t="s">
        <v>63</v>
      </c>
      <c r="AV405" s="1" t="s">
        <v>52</v>
      </c>
      <c r="AW405" s="1" t="s">
        <v>1729</v>
      </c>
      <c r="AX405" s="1" t="s">
        <v>52</v>
      </c>
      <c r="AY405" s="1" t="s">
        <v>52</v>
      </c>
      <c r="AZ405" s="1" t="s">
        <v>52</v>
      </c>
    </row>
    <row r="406" spans="1:52" ht="30" customHeight="1">
      <c r="A406" s="248" t="s">
        <v>1730</v>
      </c>
      <c r="B406" s="248" t="s">
        <v>1731</v>
      </c>
      <c r="C406" s="248" t="s">
        <v>82</v>
      </c>
      <c r="D406" s="249">
        <v>1</v>
      </c>
      <c r="E406" s="257">
        <f>일위대가목록!E67</f>
        <v>0</v>
      </c>
      <c r="F406" s="258">
        <f t="shared" si="57"/>
        <v>0</v>
      </c>
      <c r="G406" s="257">
        <f>일위대가목록!F67</f>
        <v>0</v>
      </c>
      <c r="H406" s="258">
        <f t="shared" si="58"/>
        <v>0</v>
      </c>
      <c r="I406" s="257">
        <f>일위대가목록!G67</f>
        <v>0</v>
      </c>
      <c r="J406" s="258">
        <f t="shared" si="59"/>
        <v>0</v>
      </c>
      <c r="K406" s="257">
        <f t="shared" si="60"/>
        <v>0</v>
      </c>
      <c r="L406" s="258">
        <f t="shared" si="61"/>
        <v>0</v>
      </c>
      <c r="M406" s="248" t="s">
        <v>1732</v>
      </c>
      <c r="N406" s="1" t="s">
        <v>1696</v>
      </c>
      <c r="O406" s="1" t="s">
        <v>1733</v>
      </c>
      <c r="P406" s="1" t="s">
        <v>63</v>
      </c>
      <c r="Q406" s="1" t="s">
        <v>64</v>
      </c>
      <c r="R406" s="1" t="s">
        <v>64</v>
      </c>
      <c r="AV406" s="1" t="s">
        <v>52</v>
      </c>
      <c r="AW406" s="1" t="s">
        <v>1734</v>
      </c>
      <c r="AX406" s="1" t="s">
        <v>52</v>
      </c>
      <c r="AY406" s="1" t="s">
        <v>52</v>
      </c>
      <c r="AZ406" s="1" t="s">
        <v>52</v>
      </c>
    </row>
    <row r="407" spans="1:52" ht="30" customHeight="1">
      <c r="A407" s="248" t="s">
        <v>993</v>
      </c>
      <c r="B407" s="248" t="s">
        <v>52</v>
      </c>
      <c r="C407" s="248" t="s">
        <v>52</v>
      </c>
      <c r="D407" s="249"/>
      <c r="E407" s="257"/>
      <c r="F407" s="258">
        <f>TRUNC(SUMIF(N398:N406, N397, F398:F406),0)</f>
        <v>0</v>
      </c>
      <c r="G407" s="257"/>
      <c r="H407" s="258">
        <f>TRUNC(SUMIF(N398:N406, N397, H398:H406),0)</f>
        <v>0</v>
      </c>
      <c r="I407" s="257"/>
      <c r="J407" s="258">
        <f>TRUNC(SUMIF(N398:N406, N397, J398:J406),0)</f>
        <v>0</v>
      </c>
      <c r="K407" s="257"/>
      <c r="L407" s="258">
        <f>F407+H407+J407</f>
        <v>0</v>
      </c>
      <c r="M407" s="248" t="s">
        <v>52</v>
      </c>
      <c r="N407" s="1" t="s">
        <v>71</v>
      </c>
      <c r="O407" s="1" t="s">
        <v>71</v>
      </c>
      <c r="P407" s="1" t="s">
        <v>52</v>
      </c>
      <c r="Q407" s="1" t="s">
        <v>52</v>
      </c>
      <c r="R407" s="1" t="s">
        <v>52</v>
      </c>
      <c r="AV407" s="1" t="s">
        <v>52</v>
      </c>
      <c r="AW407" s="1" t="s">
        <v>52</v>
      </c>
      <c r="AX407" s="1" t="s">
        <v>52</v>
      </c>
      <c r="AY407" s="1" t="s">
        <v>52</v>
      </c>
      <c r="AZ407" s="1" t="s">
        <v>52</v>
      </c>
    </row>
    <row r="408" spans="1:52" ht="30" customHeight="1">
      <c r="A408" s="249"/>
      <c r="B408" s="249"/>
      <c r="C408" s="249"/>
      <c r="D408" s="249"/>
      <c r="E408" s="257"/>
      <c r="F408" s="258"/>
      <c r="G408" s="257"/>
      <c r="H408" s="258"/>
      <c r="I408" s="257"/>
      <c r="J408" s="258"/>
      <c r="K408" s="257"/>
      <c r="L408" s="258"/>
      <c r="M408" s="249"/>
    </row>
    <row r="409" spans="1:52" ht="30" customHeight="1">
      <c r="A409" s="250" t="s">
        <v>1735</v>
      </c>
      <c r="B409" s="253"/>
      <c r="C409" s="253"/>
      <c r="D409" s="253"/>
      <c r="E409" s="254"/>
      <c r="F409" s="255"/>
      <c r="G409" s="254"/>
      <c r="H409" s="255"/>
      <c r="I409" s="254"/>
      <c r="J409" s="255"/>
      <c r="K409" s="254"/>
      <c r="L409" s="255"/>
      <c r="M409" s="256"/>
      <c r="N409" s="1" t="s">
        <v>410</v>
      </c>
    </row>
    <row r="410" spans="1:52" ht="30" customHeight="1">
      <c r="A410" s="248" t="s">
        <v>1701</v>
      </c>
      <c r="B410" s="248" t="s">
        <v>1702</v>
      </c>
      <c r="C410" s="248" t="s">
        <v>1490</v>
      </c>
      <c r="D410" s="249">
        <v>0.3</v>
      </c>
      <c r="E410" s="257">
        <f>단가대비표!O31</f>
        <v>0</v>
      </c>
      <c r="F410" s="258">
        <f t="shared" ref="F410:F416" si="62">TRUNC(E410*D410,1)</f>
        <v>0</v>
      </c>
      <c r="G410" s="257">
        <f>단가대비표!P31</f>
        <v>0</v>
      </c>
      <c r="H410" s="258">
        <f t="shared" ref="H410:H416" si="63">TRUNC(G410*D410,1)</f>
        <v>0</v>
      </c>
      <c r="I410" s="257">
        <f>단가대비표!V31</f>
        <v>0</v>
      </c>
      <c r="J410" s="258">
        <f t="shared" ref="J410:J416" si="64">TRUNC(I410*D410,1)</f>
        <v>0</v>
      </c>
      <c r="K410" s="257">
        <f t="shared" ref="K410:L416" si="65">TRUNC(E410+G410+I410,1)</f>
        <v>0</v>
      </c>
      <c r="L410" s="258">
        <f t="shared" si="65"/>
        <v>0</v>
      </c>
      <c r="M410" s="248" t="s">
        <v>1703</v>
      </c>
      <c r="N410" s="1" t="s">
        <v>410</v>
      </c>
      <c r="O410" s="1" t="s">
        <v>1704</v>
      </c>
      <c r="P410" s="1" t="s">
        <v>64</v>
      </c>
      <c r="Q410" s="1" t="s">
        <v>64</v>
      </c>
      <c r="R410" s="1" t="s">
        <v>63</v>
      </c>
      <c r="AV410" s="1" t="s">
        <v>52</v>
      </c>
      <c r="AW410" s="1" t="s">
        <v>1736</v>
      </c>
      <c r="AX410" s="1" t="s">
        <v>52</v>
      </c>
      <c r="AY410" s="1" t="s">
        <v>52</v>
      </c>
      <c r="AZ410" s="1" t="s">
        <v>52</v>
      </c>
    </row>
    <row r="411" spans="1:52" ht="30" customHeight="1">
      <c r="A411" s="248" t="s">
        <v>1676</v>
      </c>
      <c r="B411" s="248" t="s">
        <v>1677</v>
      </c>
      <c r="C411" s="248" t="s">
        <v>82</v>
      </c>
      <c r="D411" s="249">
        <v>1</v>
      </c>
      <c r="E411" s="257">
        <f>일위대가목록!E63</f>
        <v>0</v>
      </c>
      <c r="F411" s="258">
        <f t="shared" si="62"/>
        <v>0</v>
      </c>
      <c r="G411" s="257">
        <f>일위대가목록!F63</f>
        <v>0</v>
      </c>
      <c r="H411" s="258">
        <f t="shared" si="63"/>
        <v>0</v>
      </c>
      <c r="I411" s="257">
        <f>일위대가목록!G63</f>
        <v>0</v>
      </c>
      <c r="J411" s="258">
        <f t="shared" si="64"/>
        <v>0</v>
      </c>
      <c r="K411" s="257">
        <f t="shared" si="65"/>
        <v>0</v>
      </c>
      <c r="L411" s="258">
        <f t="shared" si="65"/>
        <v>0</v>
      </c>
      <c r="M411" s="248" t="s">
        <v>1678</v>
      </c>
      <c r="N411" s="1" t="s">
        <v>410</v>
      </c>
      <c r="O411" s="1" t="s">
        <v>1675</v>
      </c>
      <c r="P411" s="1" t="s">
        <v>63</v>
      </c>
      <c r="Q411" s="1" t="s">
        <v>64</v>
      </c>
      <c r="R411" s="1" t="s">
        <v>64</v>
      </c>
      <c r="AV411" s="1" t="s">
        <v>52</v>
      </c>
      <c r="AW411" s="1" t="s">
        <v>1737</v>
      </c>
      <c r="AX411" s="1" t="s">
        <v>52</v>
      </c>
      <c r="AY411" s="1" t="s">
        <v>52</v>
      </c>
      <c r="AZ411" s="1" t="s">
        <v>52</v>
      </c>
    </row>
    <row r="412" spans="1:52" ht="30" customHeight="1">
      <c r="A412" s="248" t="s">
        <v>1701</v>
      </c>
      <c r="B412" s="248" t="s">
        <v>1738</v>
      </c>
      <c r="C412" s="248" t="s">
        <v>1490</v>
      </c>
      <c r="D412" s="249">
        <v>3.9</v>
      </c>
      <c r="E412" s="257">
        <f>단가대비표!O34</f>
        <v>0</v>
      </c>
      <c r="F412" s="258">
        <f t="shared" si="62"/>
        <v>0</v>
      </c>
      <c r="G412" s="257">
        <f>단가대비표!P34</f>
        <v>0</v>
      </c>
      <c r="H412" s="258">
        <f t="shared" si="63"/>
        <v>0</v>
      </c>
      <c r="I412" s="257">
        <f>단가대비표!V34</f>
        <v>0</v>
      </c>
      <c r="J412" s="258">
        <f t="shared" si="64"/>
        <v>0</v>
      </c>
      <c r="K412" s="257">
        <f t="shared" si="65"/>
        <v>0</v>
      </c>
      <c r="L412" s="258">
        <f t="shared" si="65"/>
        <v>0</v>
      </c>
      <c r="M412" s="248" t="s">
        <v>1739</v>
      </c>
      <c r="N412" s="1" t="s">
        <v>410</v>
      </c>
      <c r="O412" s="1" t="s">
        <v>1740</v>
      </c>
      <c r="P412" s="1" t="s">
        <v>64</v>
      </c>
      <c r="Q412" s="1" t="s">
        <v>64</v>
      </c>
      <c r="R412" s="1" t="s">
        <v>63</v>
      </c>
      <c r="AV412" s="1" t="s">
        <v>52</v>
      </c>
      <c r="AW412" s="1" t="s">
        <v>1741</v>
      </c>
      <c r="AX412" s="1" t="s">
        <v>52</v>
      </c>
      <c r="AY412" s="1" t="s">
        <v>52</v>
      </c>
      <c r="AZ412" s="1" t="s">
        <v>52</v>
      </c>
    </row>
    <row r="413" spans="1:52" ht="30" customHeight="1">
      <c r="A413" s="248" t="s">
        <v>1688</v>
      </c>
      <c r="B413" s="248" t="s">
        <v>1689</v>
      </c>
      <c r="C413" s="248" t="s">
        <v>82</v>
      </c>
      <c r="D413" s="249">
        <v>2</v>
      </c>
      <c r="E413" s="257">
        <f>일위대가목록!E64</f>
        <v>0</v>
      </c>
      <c r="F413" s="258">
        <f t="shared" si="62"/>
        <v>0</v>
      </c>
      <c r="G413" s="257">
        <f>일위대가목록!F64</f>
        <v>0</v>
      </c>
      <c r="H413" s="258">
        <f t="shared" si="63"/>
        <v>0</v>
      </c>
      <c r="I413" s="257">
        <f>일위대가목록!G64</f>
        <v>0</v>
      </c>
      <c r="J413" s="258">
        <f t="shared" si="64"/>
        <v>0</v>
      </c>
      <c r="K413" s="257">
        <f t="shared" si="65"/>
        <v>0</v>
      </c>
      <c r="L413" s="258">
        <f t="shared" si="65"/>
        <v>0</v>
      </c>
      <c r="M413" s="248" t="s">
        <v>1690</v>
      </c>
      <c r="N413" s="1" t="s">
        <v>410</v>
      </c>
      <c r="O413" s="1" t="s">
        <v>1687</v>
      </c>
      <c r="P413" s="1" t="s">
        <v>63</v>
      </c>
      <c r="Q413" s="1" t="s">
        <v>64</v>
      </c>
      <c r="R413" s="1" t="s">
        <v>64</v>
      </c>
      <c r="AV413" s="1" t="s">
        <v>52</v>
      </c>
      <c r="AW413" s="1" t="s">
        <v>1742</v>
      </c>
      <c r="AX413" s="1" t="s">
        <v>52</v>
      </c>
      <c r="AY413" s="1" t="s">
        <v>52</v>
      </c>
      <c r="AZ413" s="1" t="s">
        <v>52</v>
      </c>
    </row>
    <row r="414" spans="1:52" ht="30" customHeight="1">
      <c r="A414" s="248" t="s">
        <v>1701</v>
      </c>
      <c r="B414" s="248" t="s">
        <v>1721</v>
      </c>
      <c r="C414" s="248" t="s">
        <v>1490</v>
      </c>
      <c r="D414" s="249">
        <v>0.2</v>
      </c>
      <c r="E414" s="257">
        <f>단가대비표!O32</f>
        <v>0</v>
      </c>
      <c r="F414" s="258">
        <f t="shared" si="62"/>
        <v>0</v>
      </c>
      <c r="G414" s="257">
        <f>단가대비표!P32</f>
        <v>0</v>
      </c>
      <c r="H414" s="258">
        <f t="shared" si="63"/>
        <v>0</v>
      </c>
      <c r="I414" s="257">
        <f>단가대비표!V32</f>
        <v>0</v>
      </c>
      <c r="J414" s="258">
        <f t="shared" si="64"/>
        <v>0</v>
      </c>
      <c r="K414" s="257">
        <f t="shared" si="65"/>
        <v>0</v>
      </c>
      <c r="L414" s="258">
        <f t="shared" si="65"/>
        <v>0</v>
      </c>
      <c r="M414" s="248" t="s">
        <v>1722</v>
      </c>
      <c r="N414" s="1" t="s">
        <v>410</v>
      </c>
      <c r="O414" s="1" t="s">
        <v>1723</v>
      </c>
      <c r="P414" s="1" t="s">
        <v>64</v>
      </c>
      <c r="Q414" s="1" t="s">
        <v>64</v>
      </c>
      <c r="R414" s="1" t="s">
        <v>63</v>
      </c>
      <c r="AV414" s="1" t="s">
        <v>52</v>
      </c>
      <c r="AW414" s="1" t="s">
        <v>1743</v>
      </c>
      <c r="AX414" s="1" t="s">
        <v>52</v>
      </c>
      <c r="AY414" s="1" t="s">
        <v>52</v>
      </c>
      <c r="AZ414" s="1" t="s">
        <v>52</v>
      </c>
    </row>
    <row r="415" spans="1:52" ht="30" customHeight="1">
      <c r="A415" s="248" t="s">
        <v>1725</v>
      </c>
      <c r="B415" s="248" t="s">
        <v>1726</v>
      </c>
      <c r="C415" s="248" t="s">
        <v>82</v>
      </c>
      <c r="D415" s="249">
        <v>1.2</v>
      </c>
      <c r="E415" s="257">
        <f>단가대비표!O35</f>
        <v>0</v>
      </c>
      <c r="F415" s="258">
        <f t="shared" si="62"/>
        <v>0</v>
      </c>
      <c r="G415" s="257">
        <f>단가대비표!P35</f>
        <v>0</v>
      </c>
      <c r="H415" s="258">
        <f t="shared" si="63"/>
        <v>0</v>
      </c>
      <c r="I415" s="257">
        <f>단가대비표!V35</f>
        <v>0</v>
      </c>
      <c r="J415" s="258">
        <f t="shared" si="64"/>
        <v>0</v>
      </c>
      <c r="K415" s="257">
        <f t="shared" si="65"/>
        <v>0</v>
      </c>
      <c r="L415" s="258">
        <f t="shared" si="65"/>
        <v>0</v>
      </c>
      <c r="M415" s="248" t="s">
        <v>1727</v>
      </c>
      <c r="N415" s="1" t="s">
        <v>410</v>
      </c>
      <c r="O415" s="1" t="s">
        <v>1728</v>
      </c>
      <c r="P415" s="1" t="s">
        <v>64</v>
      </c>
      <c r="Q415" s="1" t="s">
        <v>64</v>
      </c>
      <c r="R415" s="1" t="s">
        <v>63</v>
      </c>
      <c r="AV415" s="1" t="s">
        <v>52</v>
      </c>
      <c r="AW415" s="1" t="s">
        <v>1744</v>
      </c>
      <c r="AX415" s="1" t="s">
        <v>52</v>
      </c>
      <c r="AY415" s="1" t="s">
        <v>52</v>
      </c>
      <c r="AZ415" s="1" t="s">
        <v>52</v>
      </c>
    </row>
    <row r="416" spans="1:52" ht="30" customHeight="1">
      <c r="A416" s="248" t="s">
        <v>1730</v>
      </c>
      <c r="B416" s="248" t="s">
        <v>1731</v>
      </c>
      <c r="C416" s="248" t="s">
        <v>82</v>
      </c>
      <c r="D416" s="249">
        <v>1</v>
      </c>
      <c r="E416" s="257">
        <f>일위대가목록!E67</f>
        <v>0</v>
      </c>
      <c r="F416" s="258">
        <f t="shared" si="62"/>
        <v>0</v>
      </c>
      <c r="G416" s="257">
        <f>일위대가목록!F67</f>
        <v>0</v>
      </c>
      <c r="H416" s="258">
        <f t="shared" si="63"/>
        <v>0</v>
      </c>
      <c r="I416" s="257">
        <f>일위대가목록!G67</f>
        <v>0</v>
      </c>
      <c r="J416" s="258">
        <f t="shared" si="64"/>
        <v>0</v>
      </c>
      <c r="K416" s="257">
        <f t="shared" si="65"/>
        <v>0</v>
      </c>
      <c r="L416" s="258">
        <f t="shared" si="65"/>
        <v>0</v>
      </c>
      <c r="M416" s="248" t="s">
        <v>1732</v>
      </c>
      <c r="N416" s="1" t="s">
        <v>410</v>
      </c>
      <c r="O416" s="1" t="s">
        <v>1733</v>
      </c>
      <c r="P416" s="1" t="s">
        <v>63</v>
      </c>
      <c r="Q416" s="1" t="s">
        <v>64</v>
      </c>
      <c r="R416" s="1" t="s">
        <v>64</v>
      </c>
      <c r="AV416" s="1" t="s">
        <v>52</v>
      </c>
      <c r="AW416" s="1" t="s">
        <v>1745</v>
      </c>
      <c r="AX416" s="1" t="s">
        <v>52</v>
      </c>
      <c r="AY416" s="1" t="s">
        <v>52</v>
      </c>
      <c r="AZ416" s="1" t="s">
        <v>52</v>
      </c>
    </row>
    <row r="417" spans="1:52" ht="30" customHeight="1">
      <c r="A417" s="248" t="s">
        <v>993</v>
      </c>
      <c r="B417" s="248" t="s">
        <v>52</v>
      </c>
      <c r="C417" s="248" t="s">
        <v>52</v>
      </c>
      <c r="D417" s="249"/>
      <c r="E417" s="257"/>
      <c r="F417" s="258">
        <f>TRUNC(SUMIF(N410:N416, N409, F410:F416),0)</f>
        <v>0</v>
      </c>
      <c r="G417" s="257"/>
      <c r="H417" s="258">
        <f>TRUNC(SUMIF(N410:N416, N409, H410:H416),0)</f>
        <v>0</v>
      </c>
      <c r="I417" s="257"/>
      <c r="J417" s="258">
        <f>TRUNC(SUMIF(N410:N416, N409, J410:J416),0)</f>
        <v>0</v>
      </c>
      <c r="K417" s="257"/>
      <c r="L417" s="258">
        <f>F417+H417+J417</f>
        <v>0</v>
      </c>
      <c r="M417" s="248" t="s">
        <v>52</v>
      </c>
      <c r="N417" s="1" t="s">
        <v>71</v>
      </c>
      <c r="O417" s="1" t="s">
        <v>71</v>
      </c>
      <c r="P417" s="1" t="s">
        <v>52</v>
      </c>
      <c r="Q417" s="1" t="s">
        <v>52</v>
      </c>
      <c r="R417" s="1" t="s">
        <v>52</v>
      </c>
      <c r="AV417" s="1" t="s">
        <v>52</v>
      </c>
      <c r="AW417" s="1" t="s">
        <v>52</v>
      </c>
      <c r="AX417" s="1" t="s">
        <v>52</v>
      </c>
      <c r="AY417" s="1" t="s">
        <v>52</v>
      </c>
      <c r="AZ417" s="1" t="s">
        <v>52</v>
      </c>
    </row>
    <row r="418" spans="1:52" ht="30" customHeight="1">
      <c r="A418" s="249"/>
      <c r="B418" s="249"/>
      <c r="C418" s="249"/>
      <c r="D418" s="249"/>
      <c r="E418" s="257"/>
      <c r="F418" s="258"/>
      <c r="G418" s="257"/>
      <c r="H418" s="258"/>
      <c r="I418" s="257"/>
      <c r="J418" s="258"/>
      <c r="K418" s="257"/>
      <c r="L418" s="258"/>
      <c r="M418" s="249"/>
    </row>
    <row r="419" spans="1:52" ht="30" customHeight="1">
      <c r="A419" s="250" t="s">
        <v>1746</v>
      </c>
      <c r="B419" s="253"/>
      <c r="C419" s="253"/>
      <c r="D419" s="253"/>
      <c r="E419" s="254"/>
      <c r="F419" s="255"/>
      <c r="G419" s="254"/>
      <c r="H419" s="255"/>
      <c r="I419" s="254"/>
      <c r="J419" s="255"/>
      <c r="K419" s="254"/>
      <c r="L419" s="255"/>
      <c r="M419" s="256"/>
      <c r="N419" s="1" t="s">
        <v>1733</v>
      </c>
    </row>
    <row r="420" spans="1:52" ht="30" customHeight="1">
      <c r="A420" s="248" t="s">
        <v>1680</v>
      </c>
      <c r="B420" s="248" t="s">
        <v>989</v>
      </c>
      <c r="C420" s="248" t="s">
        <v>401</v>
      </c>
      <c r="D420" s="249">
        <v>0.01</v>
      </c>
      <c r="E420" s="257">
        <f>단가대비표!O252</f>
        <v>0</v>
      </c>
      <c r="F420" s="258">
        <f>TRUNC(E420*D420,1)</f>
        <v>0</v>
      </c>
      <c r="G420" s="257">
        <f>단가대비표!P252</f>
        <v>0</v>
      </c>
      <c r="H420" s="258">
        <f>TRUNC(G420*D420,1)</f>
        <v>0</v>
      </c>
      <c r="I420" s="257">
        <f>단가대비표!V252</f>
        <v>0</v>
      </c>
      <c r="J420" s="258">
        <f>TRUNC(I420*D420,1)</f>
        <v>0</v>
      </c>
      <c r="K420" s="257">
        <f>TRUNC(E420+G420+I420,1)</f>
        <v>0</v>
      </c>
      <c r="L420" s="258">
        <f>TRUNC(F420+H420+J420,1)</f>
        <v>0</v>
      </c>
      <c r="M420" s="248" t="s">
        <v>1681</v>
      </c>
      <c r="N420" s="1" t="s">
        <v>1733</v>
      </c>
      <c r="O420" s="1" t="s">
        <v>1682</v>
      </c>
      <c r="P420" s="1" t="s">
        <v>64</v>
      </c>
      <c r="Q420" s="1" t="s">
        <v>64</v>
      </c>
      <c r="R420" s="1" t="s">
        <v>63</v>
      </c>
      <c r="AV420" s="1" t="s">
        <v>52</v>
      </c>
      <c r="AW420" s="1" t="s">
        <v>1748</v>
      </c>
      <c r="AX420" s="1" t="s">
        <v>52</v>
      </c>
      <c r="AY420" s="1" t="s">
        <v>52</v>
      </c>
      <c r="AZ420" s="1" t="s">
        <v>52</v>
      </c>
    </row>
    <row r="421" spans="1:52" ht="30" customHeight="1">
      <c r="A421" s="248" t="s">
        <v>1243</v>
      </c>
      <c r="B421" s="248" t="s">
        <v>989</v>
      </c>
      <c r="C421" s="248" t="s">
        <v>401</v>
      </c>
      <c r="D421" s="249">
        <v>4.0000000000000001E-3</v>
      </c>
      <c r="E421" s="257">
        <f>단가대비표!O237</f>
        <v>0</v>
      </c>
      <c r="F421" s="258">
        <f>TRUNC(E421*D421,1)</f>
        <v>0</v>
      </c>
      <c r="G421" s="257">
        <f>단가대비표!P237</f>
        <v>0</v>
      </c>
      <c r="H421" s="258">
        <f>TRUNC(G421*D421,1)</f>
        <v>0</v>
      </c>
      <c r="I421" s="257">
        <f>단가대비표!V237</f>
        <v>0</v>
      </c>
      <c r="J421" s="258">
        <f>TRUNC(I421*D421,1)</f>
        <v>0</v>
      </c>
      <c r="K421" s="257">
        <f>TRUNC(E421+G421+I421,1)</f>
        <v>0</v>
      </c>
      <c r="L421" s="258">
        <f>TRUNC(F421+H421+J421,1)</f>
        <v>0</v>
      </c>
      <c r="M421" s="248" t="s">
        <v>1244</v>
      </c>
      <c r="N421" s="1" t="s">
        <v>1733</v>
      </c>
      <c r="O421" s="1" t="s">
        <v>1245</v>
      </c>
      <c r="P421" s="1" t="s">
        <v>64</v>
      </c>
      <c r="Q421" s="1" t="s">
        <v>64</v>
      </c>
      <c r="R421" s="1" t="s">
        <v>63</v>
      </c>
      <c r="AV421" s="1" t="s">
        <v>52</v>
      </c>
      <c r="AW421" s="1" t="s">
        <v>1749</v>
      </c>
      <c r="AX421" s="1" t="s">
        <v>52</v>
      </c>
      <c r="AY421" s="1" t="s">
        <v>52</v>
      </c>
      <c r="AZ421" s="1" t="s">
        <v>52</v>
      </c>
    </row>
    <row r="422" spans="1:52" ht="30" customHeight="1">
      <c r="A422" s="248" t="s">
        <v>993</v>
      </c>
      <c r="B422" s="248" t="s">
        <v>52</v>
      </c>
      <c r="C422" s="248" t="s">
        <v>52</v>
      </c>
      <c r="D422" s="249"/>
      <c r="E422" s="257"/>
      <c r="F422" s="258">
        <f>TRUNC(SUMIF(N420:N421, N419, F420:F421),0)</f>
        <v>0</v>
      </c>
      <c r="G422" s="257"/>
      <c r="H422" s="258">
        <f>TRUNC(SUMIF(N420:N421, N419, H420:H421),0)</f>
        <v>0</v>
      </c>
      <c r="I422" s="257"/>
      <c r="J422" s="258">
        <f>TRUNC(SUMIF(N420:N421, N419, J420:J421),0)</f>
        <v>0</v>
      </c>
      <c r="K422" s="257"/>
      <c r="L422" s="258">
        <f>F422+H422+J422</f>
        <v>0</v>
      </c>
      <c r="M422" s="248" t="s">
        <v>52</v>
      </c>
      <c r="N422" s="1" t="s">
        <v>71</v>
      </c>
      <c r="O422" s="1" t="s">
        <v>71</v>
      </c>
      <c r="P422" s="1" t="s">
        <v>52</v>
      </c>
      <c r="Q422" s="1" t="s">
        <v>52</v>
      </c>
      <c r="R422" s="1" t="s">
        <v>52</v>
      </c>
      <c r="AV422" s="1" t="s">
        <v>52</v>
      </c>
      <c r="AW422" s="1" t="s">
        <v>52</v>
      </c>
      <c r="AX422" s="1" t="s">
        <v>52</v>
      </c>
      <c r="AY422" s="1" t="s">
        <v>52</v>
      </c>
      <c r="AZ422" s="1" t="s">
        <v>52</v>
      </c>
    </row>
    <row r="423" spans="1:52" ht="30" customHeight="1">
      <c r="A423" s="249"/>
      <c r="B423" s="249"/>
      <c r="C423" s="249"/>
      <c r="D423" s="249"/>
      <c r="E423" s="257"/>
      <c r="F423" s="258"/>
      <c r="G423" s="257"/>
      <c r="H423" s="258"/>
      <c r="I423" s="257"/>
      <c r="J423" s="258"/>
      <c r="K423" s="257"/>
      <c r="L423" s="258"/>
      <c r="M423" s="249"/>
    </row>
    <row r="424" spans="1:52" ht="30" customHeight="1">
      <c r="A424" s="250" t="s">
        <v>1750</v>
      </c>
      <c r="B424" s="253"/>
      <c r="C424" s="253"/>
      <c r="D424" s="253"/>
      <c r="E424" s="254"/>
      <c r="F424" s="255"/>
      <c r="G424" s="254"/>
      <c r="H424" s="255"/>
      <c r="I424" s="254"/>
      <c r="J424" s="255"/>
      <c r="K424" s="254"/>
      <c r="L424" s="255"/>
      <c r="M424" s="256"/>
      <c r="N424" s="1" t="s">
        <v>1719</v>
      </c>
    </row>
    <row r="425" spans="1:52" ht="30" customHeight="1">
      <c r="A425" s="248" t="s">
        <v>1680</v>
      </c>
      <c r="B425" s="248" t="s">
        <v>989</v>
      </c>
      <c r="C425" s="248" t="s">
        <v>401</v>
      </c>
      <c r="D425" s="249">
        <v>1.2E-2</v>
      </c>
      <c r="E425" s="257">
        <f>단가대비표!O252</f>
        <v>0</v>
      </c>
      <c r="F425" s="258">
        <f>TRUNC(E425*D425,1)</f>
        <v>0</v>
      </c>
      <c r="G425" s="257">
        <f>단가대비표!P252</f>
        <v>0</v>
      </c>
      <c r="H425" s="258">
        <f>TRUNC(G425*D425,1)</f>
        <v>0</v>
      </c>
      <c r="I425" s="257">
        <f>단가대비표!V252</f>
        <v>0</v>
      </c>
      <c r="J425" s="258">
        <f>TRUNC(I425*D425,1)</f>
        <v>0</v>
      </c>
      <c r="K425" s="257">
        <f t="shared" ref="K425:L427" si="66">TRUNC(E425+G425+I425,1)</f>
        <v>0</v>
      </c>
      <c r="L425" s="258">
        <f t="shared" si="66"/>
        <v>0</v>
      </c>
      <c r="M425" s="248" t="s">
        <v>1681</v>
      </c>
      <c r="N425" s="1" t="s">
        <v>1719</v>
      </c>
      <c r="O425" s="1" t="s">
        <v>1682</v>
      </c>
      <c r="P425" s="1" t="s">
        <v>64</v>
      </c>
      <c r="Q425" s="1" t="s">
        <v>64</v>
      </c>
      <c r="R425" s="1" t="s">
        <v>63</v>
      </c>
      <c r="V425">
        <v>1</v>
      </c>
      <c r="AV425" s="1" t="s">
        <v>52</v>
      </c>
      <c r="AW425" s="1" t="s">
        <v>1752</v>
      </c>
      <c r="AX425" s="1" t="s">
        <v>52</v>
      </c>
      <c r="AY425" s="1" t="s">
        <v>52</v>
      </c>
      <c r="AZ425" s="1" t="s">
        <v>52</v>
      </c>
    </row>
    <row r="426" spans="1:52" ht="30" customHeight="1">
      <c r="A426" s="248" t="s">
        <v>1243</v>
      </c>
      <c r="B426" s="248" t="s">
        <v>989</v>
      </c>
      <c r="C426" s="248" t="s">
        <v>401</v>
      </c>
      <c r="D426" s="249">
        <v>5.0000000000000001E-3</v>
      </c>
      <c r="E426" s="257">
        <f>단가대비표!O237</f>
        <v>0</v>
      </c>
      <c r="F426" s="258">
        <f>TRUNC(E426*D426,1)</f>
        <v>0</v>
      </c>
      <c r="G426" s="257">
        <f>단가대비표!P237</f>
        <v>0</v>
      </c>
      <c r="H426" s="258">
        <f>TRUNC(G426*D426,1)</f>
        <v>0</v>
      </c>
      <c r="I426" s="257">
        <f>단가대비표!V237</f>
        <v>0</v>
      </c>
      <c r="J426" s="258">
        <f>TRUNC(I426*D426,1)</f>
        <v>0</v>
      </c>
      <c r="K426" s="257">
        <f t="shared" si="66"/>
        <v>0</v>
      </c>
      <c r="L426" s="258">
        <f t="shared" si="66"/>
        <v>0</v>
      </c>
      <c r="M426" s="248" t="s">
        <v>1244</v>
      </c>
      <c r="N426" s="1" t="s">
        <v>1719</v>
      </c>
      <c r="O426" s="1" t="s">
        <v>1245</v>
      </c>
      <c r="P426" s="1" t="s">
        <v>64</v>
      </c>
      <c r="Q426" s="1" t="s">
        <v>64</v>
      </c>
      <c r="R426" s="1" t="s">
        <v>63</v>
      </c>
      <c r="V426">
        <v>1</v>
      </c>
      <c r="AV426" s="1" t="s">
        <v>52</v>
      </c>
      <c r="AW426" s="1" t="s">
        <v>1753</v>
      </c>
      <c r="AX426" s="1" t="s">
        <v>52</v>
      </c>
      <c r="AY426" s="1" t="s">
        <v>52</v>
      </c>
      <c r="AZ426" s="1" t="s">
        <v>52</v>
      </c>
    </row>
    <row r="427" spans="1:52" ht="30" customHeight="1">
      <c r="A427" s="248" t="s">
        <v>1464</v>
      </c>
      <c r="B427" s="248" t="s">
        <v>1486</v>
      </c>
      <c r="C427" s="248" t="s">
        <v>555</v>
      </c>
      <c r="D427" s="249">
        <v>1</v>
      </c>
      <c r="E427" s="257">
        <v>0</v>
      </c>
      <c r="F427" s="258">
        <f>TRUNC(E427*D427,1)</f>
        <v>0</v>
      </c>
      <c r="G427" s="257">
        <v>0</v>
      </c>
      <c r="H427" s="258">
        <f>TRUNC(G427*D427,1)</f>
        <v>0</v>
      </c>
      <c r="I427" s="257">
        <f>TRUNC(SUMIF(V425:V427, RIGHTB(O427, 1), H425:H427)*U427, 2)</f>
        <v>0</v>
      </c>
      <c r="J427" s="258">
        <f>TRUNC(I427*D427,1)</f>
        <v>0</v>
      </c>
      <c r="K427" s="257">
        <f t="shared" si="66"/>
        <v>0</v>
      </c>
      <c r="L427" s="258">
        <f t="shared" si="66"/>
        <v>0</v>
      </c>
      <c r="M427" s="248" t="s">
        <v>52</v>
      </c>
      <c r="N427" s="1" t="s">
        <v>1719</v>
      </c>
      <c r="O427" s="1" t="s">
        <v>772</v>
      </c>
      <c r="P427" s="1" t="s">
        <v>64</v>
      </c>
      <c r="Q427" s="1" t="s">
        <v>64</v>
      </c>
      <c r="R427" s="1" t="s">
        <v>64</v>
      </c>
      <c r="S427">
        <v>1</v>
      </c>
      <c r="T427">
        <v>2</v>
      </c>
      <c r="U427">
        <v>0.02</v>
      </c>
      <c r="AV427" s="1" t="s">
        <v>52</v>
      </c>
      <c r="AW427" s="1" t="s">
        <v>1754</v>
      </c>
      <c r="AX427" s="1" t="s">
        <v>52</v>
      </c>
      <c r="AY427" s="1" t="s">
        <v>52</v>
      </c>
      <c r="AZ427" s="1" t="s">
        <v>52</v>
      </c>
    </row>
    <row r="428" spans="1:52" ht="30" customHeight="1">
      <c r="A428" s="248" t="s">
        <v>993</v>
      </c>
      <c r="B428" s="248" t="s">
        <v>52</v>
      </c>
      <c r="C428" s="248" t="s">
        <v>52</v>
      </c>
      <c r="D428" s="249"/>
      <c r="E428" s="257"/>
      <c r="F428" s="258">
        <f>TRUNC(SUMIF(N425:N427, N424, F425:F427),0)</f>
        <v>0</v>
      </c>
      <c r="G428" s="257"/>
      <c r="H428" s="258">
        <f>TRUNC(SUMIF(N425:N427, N424, H425:H427),0)</f>
        <v>0</v>
      </c>
      <c r="I428" s="257"/>
      <c r="J428" s="258">
        <f>TRUNC(SUMIF(N425:N427, N424, J425:J427),0)</f>
        <v>0</v>
      </c>
      <c r="K428" s="257"/>
      <c r="L428" s="258">
        <f>F428+H428+J428</f>
        <v>0</v>
      </c>
      <c r="M428" s="248" t="s">
        <v>52</v>
      </c>
      <c r="N428" s="1" t="s">
        <v>71</v>
      </c>
      <c r="O428" s="1" t="s">
        <v>71</v>
      </c>
      <c r="P428" s="1" t="s">
        <v>52</v>
      </c>
      <c r="Q428" s="1" t="s">
        <v>52</v>
      </c>
      <c r="R428" s="1" t="s">
        <v>52</v>
      </c>
      <c r="AV428" s="1" t="s">
        <v>52</v>
      </c>
      <c r="AW428" s="1" t="s">
        <v>52</v>
      </c>
      <c r="AX428" s="1" t="s">
        <v>52</v>
      </c>
      <c r="AY428" s="1" t="s">
        <v>52</v>
      </c>
      <c r="AZ428" s="1" t="s">
        <v>52</v>
      </c>
    </row>
    <row r="429" spans="1:52" ht="30" customHeight="1">
      <c r="A429" s="249"/>
      <c r="B429" s="249"/>
      <c r="C429" s="249"/>
      <c r="D429" s="249"/>
      <c r="E429" s="257"/>
      <c r="F429" s="258"/>
      <c r="G429" s="257"/>
      <c r="H429" s="258"/>
      <c r="I429" s="257"/>
      <c r="J429" s="258"/>
      <c r="K429" s="257"/>
      <c r="L429" s="258"/>
      <c r="M429" s="249"/>
    </row>
    <row r="430" spans="1:52" ht="30" customHeight="1">
      <c r="A430" s="250" t="s">
        <v>1755</v>
      </c>
      <c r="B430" s="253"/>
      <c r="C430" s="253"/>
      <c r="D430" s="253"/>
      <c r="E430" s="254"/>
      <c r="F430" s="255"/>
      <c r="G430" s="254"/>
      <c r="H430" s="255"/>
      <c r="I430" s="254"/>
      <c r="J430" s="255"/>
      <c r="K430" s="254"/>
      <c r="L430" s="255"/>
      <c r="M430" s="256"/>
      <c r="N430" s="1" t="s">
        <v>1756</v>
      </c>
    </row>
    <row r="431" spans="1:52" ht="30" customHeight="1">
      <c r="A431" s="248" t="s">
        <v>1680</v>
      </c>
      <c r="B431" s="248" t="s">
        <v>989</v>
      </c>
      <c r="C431" s="248" t="s">
        <v>401</v>
      </c>
      <c r="D431" s="249">
        <v>0.02</v>
      </c>
      <c r="E431" s="257">
        <f>단가대비표!O252</f>
        <v>0</v>
      </c>
      <c r="F431" s="258">
        <f>TRUNC(E431*D431,1)</f>
        <v>0</v>
      </c>
      <c r="G431" s="257">
        <f>단가대비표!P252</f>
        <v>0</v>
      </c>
      <c r="H431" s="258">
        <f>TRUNC(G431*D431,1)</f>
        <v>0</v>
      </c>
      <c r="I431" s="257">
        <f>단가대비표!V252</f>
        <v>0</v>
      </c>
      <c r="J431" s="258">
        <f>TRUNC(I431*D431,1)</f>
        <v>0</v>
      </c>
      <c r="K431" s="257">
        <f t="shared" ref="K431:L433" si="67">TRUNC(E431+G431+I431,1)</f>
        <v>0</v>
      </c>
      <c r="L431" s="258">
        <f t="shared" si="67"/>
        <v>0</v>
      </c>
      <c r="M431" s="248" t="s">
        <v>1681</v>
      </c>
      <c r="N431" s="1" t="s">
        <v>1756</v>
      </c>
      <c r="O431" s="1" t="s">
        <v>1682</v>
      </c>
      <c r="P431" s="1" t="s">
        <v>64</v>
      </c>
      <c r="Q431" s="1" t="s">
        <v>64</v>
      </c>
      <c r="R431" s="1" t="s">
        <v>63</v>
      </c>
      <c r="V431">
        <v>1</v>
      </c>
      <c r="AV431" s="1" t="s">
        <v>52</v>
      </c>
      <c r="AW431" s="1" t="s">
        <v>1759</v>
      </c>
      <c r="AX431" s="1" t="s">
        <v>52</v>
      </c>
      <c r="AY431" s="1" t="s">
        <v>52</v>
      </c>
      <c r="AZ431" s="1" t="s">
        <v>52</v>
      </c>
    </row>
    <row r="432" spans="1:52" ht="30" customHeight="1">
      <c r="A432" s="248" t="s">
        <v>1243</v>
      </c>
      <c r="B432" s="248" t="s">
        <v>989</v>
      </c>
      <c r="C432" s="248" t="s">
        <v>401</v>
      </c>
      <c r="D432" s="249">
        <v>1.2E-2</v>
      </c>
      <c r="E432" s="257">
        <f>단가대비표!O237</f>
        <v>0</v>
      </c>
      <c r="F432" s="258">
        <f>TRUNC(E432*D432,1)</f>
        <v>0</v>
      </c>
      <c r="G432" s="257">
        <f>단가대비표!P237</f>
        <v>0</v>
      </c>
      <c r="H432" s="258">
        <f>TRUNC(G432*D432,1)</f>
        <v>0</v>
      </c>
      <c r="I432" s="257">
        <f>단가대비표!V237</f>
        <v>0</v>
      </c>
      <c r="J432" s="258">
        <f>TRUNC(I432*D432,1)</f>
        <v>0</v>
      </c>
      <c r="K432" s="257">
        <f t="shared" si="67"/>
        <v>0</v>
      </c>
      <c r="L432" s="258">
        <f t="shared" si="67"/>
        <v>0</v>
      </c>
      <c r="M432" s="248" t="s">
        <v>1244</v>
      </c>
      <c r="N432" s="1" t="s">
        <v>1756</v>
      </c>
      <c r="O432" s="1" t="s">
        <v>1245</v>
      </c>
      <c r="P432" s="1" t="s">
        <v>64</v>
      </c>
      <c r="Q432" s="1" t="s">
        <v>64</v>
      </c>
      <c r="R432" s="1" t="s">
        <v>63</v>
      </c>
      <c r="V432">
        <v>1</v>
      </c>
      <c r="AV432" s="1" t="s">
        <v>52</v>
      </c>
      <c r="AW432" s="1" t="s">
        <v>1760</v>
      </c>
      <c r="AX432" s="1" t="s">
        <v>52</v>
      </c>
      <c r="AY432" s="1" t="s">
        <v>52</v>
      </c>
      <c r="AZ432" s="1" t="s">
        <v>52</v>
      </c>
    </row>
    <row r="433" spans="1:52" ht="30" customHeight="1">
      <c r="A433" s="248" t="s">
        <v>1464</v>
      </c>
      <c r="B433" s="248" t="s">
        <v>1486</v>
      </c>
      <c r="C433" s="248" t="s">
        <v>555</v>
      </c>
      <c r="D433" s="249">
        <v>1</v>
      </c>
      <c r="E433" s="257">
        <v>0</v>
      </c>
      <c r="F433" s="258">
        <f>TRUNC(E433*D433,1)</f>
        <v>0</v>
      </c>
      <c r="G433" s="257">
        <v>0</v>
      </c>
      <c r="H433" s="258">
        <f>TRUNC(G433*D433,1)</f>
        <v>0</v>
      </c>
      <c r="I433" s="257">
        <f>TRUNC(SUMIF(V431:V433, RIGHTB(O433, 1), H431:H433)*U433, 2)</f>
        <v>0</v>
      </c>
      <c r="J433" s="258">
        <f>TRUNC(I433*D433,1)</f>
        <v>0</v>
      </c>
      <c r="K433" s="257">
        <f t="shared" si="67"/>
        <v>0</v>
      </c>
      <c r="L433" s="258">
        <f t="shared" si="67"/>
        <v>0</v>
      </c>
      <c r="M433" s="248" t="s">
        <v>52</v>
      </c>
      <c r="N433" s="1" t="s">
        <v>1756</v>
      </c>
      <c r="O433" s="1" t="s">
        <v>772</v>
      </c>
      <c r="P433" s="1" t="s">
        <v>64</v>
      </c>
      <c r="Q433" s="1" t="s">
        <v>64</v>
      </c>
      <c r="R433" s="1" t="s">
        <v>64</v>
      </c>
      <c r="S433">
        <v>1</v>
      </c>
      <c r="T433">
        <v>2</v>
      </c>
      <c r="U433">
        <v>0.02</v>
      </c>
      <c r="AV433" s="1" t="s">
        <v>52</v>
      </c>
      <c r="AW433" s="1" t="s">
        <v>1761</v>
      </c>
      <c r="AX433" s="1" t="s">
        <v>52</v>
      </c>
      <c r="AY433" s="1" t="s">
        <v>52</v>
      </c>
      <c r="AZ433" s="1" t="s">
        <v>52</v>
      </c>
    </row>
    <row r="434" spans="1:52" ht="30" customHeight="1">
      <c r="A434" s="248" t="s">
        <v>993</v>
      </c>
      <c r="B434" s="248" t="s">
        <v>52</v>
      </c>
      <c r="C434" s="248" t="s">
        <v>52</v>
      </c>
      <c r="D434" s="249"/>
      <c r="E434" s="257"/>
      <c r="F434" s="258">
        <f>TRUNC(SUMIF(N431:N433, N430, F431:F433),0)</f>
        <v>0</v>
      </c>
      <c r="G434" s="257"/>
      <c r="H434" s="258">
        <f>TRUNC(SUMIF(N431:N433, N430, H431:H433),0)</f>
        <v>0</v>
      </c>
      <c r="I434" s="257"/>
      <c r="J434" s="258">
        <f>TRUNC(SUMIF(N431:N433, N430, J431:J433),0)</f>
        <v>0</v>
      </c>
      <c r="K434" s="257"/>
      <c r="L434" s="258">
        <f>F434+H434+J434</f>
        <v>0</v>
      </c>
      <c r="M434" s="248" t="s">
        <v>52</v>
      </c>
      <c r="N434" s="1" t="s">
        <v>71</v>
      </c>
      <c r="O434" s="1" t="s">
        <v>71</v>
      </c>
      <c r="P434" s="1" t="s">
        <v>52</v>
      </c>
      <c r="Q434" s="1" t="s">
        <v>52</v>
      </c>
      <c r="R434" s="1" t="s">
        <v>52</v>
      </c>
      <c r="AV434" s="1" t="s">
        <v>52</v>
      </c>
      <c r="AW434" s="1" t="s">
        <v>52</v>
      </c>
      <c r="AX434" s="1" t="s">
        <v>52</v>
      </c>
      <c r="AY434" s="1" t="s">
        <v>52</v>
      </c>
      <c r="AZ434" s="1" t="s">
        <v>52</v>
      </c>
    </row>
    <row r="435" spans="1:52" ht="30" customHeight="1">
      <c r="A435" s="249"/>
      <c r="B435" s="249"/>
      <c r="C435" s="249"/>
      <c r="D435" s="249"/>
      <c r="E435" s="257"/>
      <c r="F435" s="258"/>
      <c r="G435" s="257"/>
      <c r="H435" s="258"/>
      <c r="I435" s="257"/>
      <c r="J435" s="258"/>
      <c r="K435" s="257"/>
      <c r="L435" s="258"/>
      <c r="M435" s="249"/>
    </row>
    <row r="436" spans="1:52" ht="30" customHeight="1">
      <c r="A436" s="250" t="s">
        <v>1762</v>
      </c>
      <c r="B436" s="253"/>
      <c r="C436" s="253"/>
      <c r="D436" s="253"/>
      <c r="E436" s="254"/>
      <c r="F436" s="255"/>
      <c r="G436" s="254"/>
      <c r="H436" s="255"/>
      <c r="I436" s="254"/>
      <c r="J436" s="255"/>
      <c r="K436" s="254"/>
      <c r="L436" s="255"/>
      <c r="M436" s="256"/>
      <c r="N436" s="1" t="s">
        <v>414</v>
      </c>
    </row>
    <row r="437" spans="1:52" ht="30" customHeight="1">
      <c r="A437" s="248" t="s">
        <v>1701</v>
      </c>
      <c r="B437" s="248" t="s">
        <v>1702</v>
      </c>
      <c r="C437" s="248" t="s">
        <v>1490</v>
      </c>
      <c r="D437" s="249">
        <v>0.3</v>
      </c>
      <c r="E437" s="257">
        <f>단가대비표!O31</f>
        <v>0</v>
      </c>
      <c r="F437" s="258">
        <f t="shared" ref="F437:F443" si="68">TRUNC(E437*D437,1)</f>
        <v>0</v>
      </c>
      <c r="G437" s="257">
        <f>단가대비표!P31</f>
        <v>0</v>
      </c>
      <c r="H437" s="258">
        <f t="shared" ref="H437:H443" si="69">TRUNC(G437*D437,1)</f>
        <v>0</v>
      </c>
      <c r="I437" s="257">
        <f>단가대비표!V31</f>
        <v>0</v>
      </c>
      <c r="J437" s="258">
        <f t="shared" ref="J437:J443" si="70">TRUNC(I437*D437,1)</f>
        <v>0</v>
      </c>
      <c r="K437" s="257">
        <f t="shared" ref="K437:L443" si="71">TRUNC(E437+G437+I437,1)</f>
        <v>0</v>
      </c>
      <c r="L437" s="258">
        <f t="shared" si="71"/>
        <v>0</v>
      </c>
      <c r="M437" s="248" t="s">
        <v>1703</v>
      </c>
      <c r="N437" s="1" t="s">
        <v>414</v>
      </c>
      <c r="O437" s="1" t="s">
        <v>1704</v>
      </c>
      <c r="P437" s="1" t="s">
        <v>64</v>
      </c>
      <c r="Q437" s="1" t="s">
        <v>64</v>
      </c>
      <c r="R437" s="1" t="s">
        <v>63</v>
      </c>
      <c r="AV437" s="1" t="s">
        <v>52</v>
      </c>
      <c r="AW437" s="1" t="s">
        <v>1763</v>
      </c>
      <c r="AX437" s="1" t="s">
        <v>52</v>
      </c>
      <c r="AY437" s="1" t="s">
        <v>52</v>
      </c>
      <c r="AZ437" s="1" t="s">
        <v>52</v>
      </c>
    </row>
    <row r="438" spans="1:52" ht="30" customHeight="1">
      <c r="A438" s="248" t="s">
        <v>1676</v>
      </c>
      <c r="B438" s="248" t="s">
        <v>1677</v>
      </c>
      <c r="C438" s="248" t="s">
        <v>82</v>
      </c>
      <c r="D438" s="249">
        <v>1</v>
      </c>
      <c r="E438" s="257">
        <f>일위대가목록!E63</f>
        <v>0</v>
      </c>
      <c r="F438" s="258">
        <f t="shared" si="68"/>
        <v>0</v>
      </c>
      <c r="G438" s="257">
        <f>일위대가목록!F63</f>
        <v>0</v>
      </c>
      <c r="H438" s="258">
        <f t="shared" si="69"/>
        <v>0</v>
      </c>
      <c r="I438" s="257">
        <f>일위대가목록!G63</f>
        <v>0</v>
      </c>
      <c r="J438" s="258">
        <f t="shared" si="70"/>
        <v>0</v>
      </c>
      <c r="K438" s="257">
        <f t="shared" si="71"/>
        <v>0</v>
      </c>
      <c r="L438" s="258">
        <f t="shared" si="71"/>
        <v>0</v>
      </c>
      <c r="M438" s="248" t="s">
        <v>1678</v>
      </c>
      <c r="N438" s="1" t="s">
        <v>414</v>
      </c>
      <c r="O438" s="1" t="s">
        <v>1675</v>
      </c>
      <c r="P438" s="1" t="s">
        <v>63</v>
      </c>
      <c r="Q438" s="1" t="s">
        <v>64</v>
      </c>
      <c r="R438" s="1" t="s">
        <v>64</v>
      </c>
      <c r="AV438" s="1" t="s">
        <v>52</v>
      </c>
      <c r="AW438" s="1" t="s">
        <v>1764</v>
      </c>
      <c r="AX438" s="1" t="s">
        <v>52</v>
      </c>
      <c r="AY438" s="1" t="s">
        <v>52</v>
      </c>
      <c r="AZ438" s="1" t="s">
        <v>52</v>
      </c>
    </row>
    <row r="439" spans="1:52" ht="30" customHeight="1">
      <c r="A439" s="248" t="s">
        <v>1701</v>
      </c>
      <c r="B439" s="248" t="s">
        <v>1738</v>
      </c>
      <c r="C439" s="248" t="s">
        <v>1490</v>
      </c>
      <c r="D439" s="249">
        <v>2.6</v>
      </c>
      <c r="E439" s="257">
        <f>단가대비표!O34</f>
        <v>0</v>
      </c>
      <c r="F439" s="258">
        <f t="shared" si="68"/>
        <v>0</v>
      </c>
      <c r="G439" s="257">
        <f>단가대비표!P34</f>
        <v>0</v>
      </c>
      <c r="H439" s="258">
        <f t="shared" si="69"/>
        <v>0</v>
      </c>
      <c r="I439" s="257">
        <f>단가대비표!V34</f>
        <v>0</v>
      </c>
      <c r="J439" s="258">
        <f t="shared" si="70"/>
        <v>0</v>
      </c>
      <c r="K439" s="257">
        <f t="shared" si="71"/>
        <v>0</v>
      </c>
      <c r="L439" s="258">
        <f t="shared" si="71"/>
        <v>0</v>
      </c>
      <c r="M439" s="248" t="s">
        <v>1739</v>
      </c>
      <c r="N439" s="1" t="s">
        <v>414</v>
      </c>
      <c r="O439" s="1" t="s">
        <v>1740</v>
      </c>
      <c r="P439" s="1" t="s">
        <v>64</v>
      </c>
      <c r="Q439" s="1" t="s">
        <v>64</v>
      </c>
      <c r="R439" s="1" t="s">
        <v>63</v>
      </c>
      <c r="AV439" s="1" t="s">
        <v>52</v>
      </c>
      <c r="AW439" s="1" t="s">
        <v>1765</v>
      </c>
      <c r="AX439" s="1" t="s">
        <v>52</v>
      </c>
      <c r="AY439" s="1" t="s">
        <v>52</v>
      </c>
      <c r="AZ439" s="1" t="s">
        <v>52</v>
      </c>
    </row>
    <row r="440" spans="1:52" ht="30" customHeight="1">
      <c r="A440" s="248" t="s">
        <v>1688</v>
      </c>
      <c r="B440" s="248" t="s">
        <v>1757</v>
      </c>
      <c r="C440" s="248" t="s">
        <v>82</v>
      </c>
      <c r="D440" s="249">
        <v>2</v>
      </c>
      <c r="E440" s="257">
        <f>일위대가목록!E69</f>
        <v>0</v>
      </c>
      <c r="F440" s="258">
        <f t="shared" si="68"/>
        <v>0</v>
      </c>
      <c r="G440" s="257">
        <f>일위대가목록!F69</f>
        <v>0</v>
      </c>
      <c r="H440" s="258">
        <f t="shared" si="69"/>
        <v>0</v>
      </c>
      <c r="I440" s="257">
        <f>일위대가목록!G69</f>
        <v>0</v>
      </c>
      <c r="J440" s="258">
        <f t="shared" si="70"/>
        <v>0</v>
      </c>
      <c r="K440" s="257">
        <f t="shared" si="71"/>
        <v>0</v>
      </c>
      <c r="L440" s="258">
        <f t="shared" si="71"/>
        <v>0</v>
      </c>
      <c r="M440" s="248" t="s">
        <v>1758</v>
      </c>
      <c r="N440" s="1" t="s">
        <v>414</v>
      </c>
      <c r="O440" s="1" t="s">
        <v>1756</v>
      </c>
      <c r="P440" s="1" t="s">
        <v>63</v>
      </c>
      <c r="Q440" s="1" t="s">
        <v>64</v>
      </c>
      <c r="R440" s="1" t="s">
        <v>64</v>
      </c>
      <c r="AV440" s="1" t="s">
        <v>52</v>
      </c>
      <c r="AW440" s="1" t="s">
        <v>1766</v>
      </c>
      <c r="AX440" s="1" t="s">
        <v>52</v>
      </c>
      <c r="AY440" s="1" t="s">
        <v>52</v>
      </c>
      <c r="AZ440" s="1" t="s">
        <v>52</v>
      </c>
    </row>
    <row r="441" spans="1:52" ht="30" customHeight="1">
      <c r="A441" s="248" t="s">
        <v>1701</v>
      </c>
      <c r="B441" s="248" t="s">
        <v>1721</v>
      </c>
      <c r="C441" s="248" t="s">
        <v>1490</v>
      </c>
      <c r="D441" s="249">
        <v>0.2</v>
      </c>
      <c r="E441" s="257">
        <f>단가대비표!O32</f>
        <v>0</v>
      </c>
      <c r="F441" s="258">
        <f t="shared" si="68"/>
        <v>0</v>
      </c>
      <c r="G441" s="257">
        <f>단가대비표!P32</f>
        <v>0</v>
      </c>
      <c r="H441" s="258">
        <f t="shared" si="69"/>
        <v>0</v>
      </c>
      <c r="I441" s="257">
        <f>단가대비표!V32</f>
        <v>0</v>
      </c>
      <c r="J441" s="258">
        <f t="shared" si="70"/>
        <v>0</v>
      </c>
      <c r="K441" s="257">
        <f t="shared" si="71"/>
        <v>0</v>
      </c>
      <c r="L441" s="258">
        <f t="shared" si="71"/>
        <v>0</v>
      </c>
      <c r="M441" s="248" t="s">
        <v>1722</v>
      </c>
      <c r="N441" s="1" t="s">
        <v>414</v>
      </c>
      <c r="O441" s="1" t="s">
        <v>1723</v>
      </c>
      <c r="P441" s="1" t="s">
        <v>64</v>
      </c>
      <c r="Q441" s="1" t="s">
        <v>64</v>
      </c>
      <c r="R441" s="1" t="s">
        <v>63</v>
      </c>
      <c r="AV441" s="1" t="s">
        <v>52</v>
      </c>
      <c r="AW441" s="1" t="s">
        <v>1767</v>
      </c>
      <c r="AX441" s="1" t="s">
        <v>52</v>
      </c>
      <c r="AY441" s="1" t="s">
        <v>52</v>
      </c>
      <c r="AZ441" s="1" t="s">
        <v>52</v>
      </c>
    </row>
    <row r="442" spans="1:52" ht="30" customHeight="1">
      <c r="A442" s="248" t="s">
        <v>1725</v>
      </c>
      <c r="B442" s="248" t="s">
        <v>1726</v>
      </c>
      <c r="C442" s="248" t="s">
        <v>82</v>
      </c>
      <c r="D442" s="249">
        <v>1.2</v>
      </c>
      <c r="E442" s="257">
        <f>단가대비표!O35</f>
        <v>0</v>
      </c>
      <c r="F442" s="258">
        <f t="shared" si="68"/>
        <v>0</v>
      </c>
      <c r="G442" s="257">
        <f>단가대비표!P35</f>
        <v>0</v>
      </c>
      <c r="H442" s="258">
        <f t="shared" si="69"/>
        <v>0</v>
      </c>
      <c r="I442" s="257">
        <f>단가대비표!V35</f>
        <v>0</v>
      </c>
      <c r="J442" s="258">
        <f t="shared" si="70"/>
        <v>0</v>
      </c>
      <c r="K442" s="257">
        <f t="shared" si="71"/>
        <v>0</v>
      </c>
      <c r="L442" s="258">
        <f t="shared" si="71"/>
        <v>0</v>
      </c>
      <c r="M442" s="248" t="s">
        <v>1727</v>
      </c>
      <c r="N442" s="1" t="s">
        <v>414</v>
      </c>
      <c r="O442" s="1" t="s">
        <v>1728</v>
      </c>
      <c r="P442" s="1" t="s">
        <v>64</v>
      </c>
      <c r="Q442" s="1" t="s">
        <v>64</v>
      </c>
      <c r="R442" s="1" t="s">
        <v>63</v>
      </c>
      <c r="AV442" s="1" t="s">
        <v>52</v>
      </c>
      <c r="AW442" s="1" t="s">
        <v>1768</v>
      </c>
      <c r="AX442" s="1" t="s">
        <v>52</v>
      </c>
      <c r="AY442" s="1" t="s">
        <v>52</v>
      </c>
      <c r="AZ442" s="1" t="s">
        <v>52</v>
      </c>
    </row>
    <row r="443" spans="1:52" ht="30" customHeight="1">
      <c r="A443" s="248" t="s">
        <v>1730</v>
      </c>
      <c r="B443" s="248" t="s">
        <v>1769</v>
      </c>
      <c r="C443" s="248" t="s">
        <v>82</v>
      </c>
      <c r="D443" s="249">
        <v>1</v>
      </c>
      <c r="E443" s="257">
        <f>일위대가목록!E74</f>
        <v>0</v>
      </c>
      <c r="F443" s="258">
        <f t="shared" si="68"/>
        <v>0</v>
      </c>
      <c r="G443" s="257">
        <f>일위대가목록!F74</f>
        <v>0</v>
      </c>
      <c r="H443" s="258">
        <f t="shared" si="69"/>
        <v>0</v>
      </c>
      <c r="I443" s="257">
        <f>일위대가목록!G74</f>
        <v>0</v>
      </c>
      <c r="J443" s="258">
        <f t="shared" si="70"/>
        <v>0</v>
      </c>
      <c r="K443" s="257">
        <f t="shared" si="71"/>
        <v>0</v>
      </c>
      <c r="L443" s="258">
        <f t="shared" si="71"/>
        <v>0</v>
      </c>
      <c r="M443" s="248" t="s">
        <v>1770</v>
      </c>
      <c r="N443" s="1" t="s">
        <v>414</v>
      </c>
      <c r="O443" s="1" t="s">
        <v>1771</v>
      </c>
      <c r="P443" s="1" t="s">
        <v>63</v>
      </c>
      <c r="Q443" s="1" t="s">
        <v>64</v>
      </c>
      <c r="R443" s="1" t="s">
        <v>64</v>
      </c>
      <c r="AV443" s="1" t="s">
        <v>52</v>
      </c>
      <c r="AW443" s="1" t="s">
        <v>1772</v>
      </c>
      <c r="AX443" s="1" t="s">
        <v>52</v>
      </c>
      <c r="AY443" s="1" t="s">
        <v>52</v>
      </c>
      <c r="AZ443" s="1" t="s">
        <v>52</v>
      </c>
    </row>
    <row r="444" spans="1:52" ht="30" customHeight="1">
      <c r="A444" s="248" t="s">
        <v>993</v>
      </c>
      <c r="B444" s="248" t="s">
        <v>52</v>
      </c>
      <c r="C444" s="248" t="s">
        <v>52</v>
      </c>
      <c r="D444" s="249"/>
      <c r="E444" s="257"/>
      <c r="F444" s="258">
        <f>TRUNC(SUMIF(N437:N443, N436, F437:F443),0)</f>
        <v>0</v>
      </c>
      <c r="G444" s="257"/>
      <c r="H444" s="258">
        <f>TRUNC(SUMIF(N437:N443, N436, H437:H443),0)</f>
        <v>0</v>
      </c>
      <c r="I444" s="257"/>
      <c r="J444" s="258">
        <f>TRUNC(SUMIF(N437:N443, N436, J437:J443),0)</f>
        <v>0</v>
      </c>
      <c r="K444" s="257"/>
      <c r="L444" s="258">
        <f>F444+H444+J444</f>
        <v>0</v>
      </c>
      <c r="M444" s="248" t="s">
        <v>52</v>
      </c>
      <c r="N444" s="1" t="s">
        <v>71</v>
      </c>
      <c r="O444" s="1" t="s">
        <v>71</v>
      </c>
      <c r="P444" s="1" t="s">
        <v>52</v>
      </c>
      <c r="Q444" s="1" t="s">
        <v>52</v>
      </c>
      <c r="R444" s="1" t="s">
        <v>52</v>
      </c>
      <c r="AV444" s="1" t="s">
        <v>52</v>
      </c>
      <c r="AW444" s="1" t="s">
        <v>52</v>
      </c>
      <c r="AX444" s="1" t="s">
        <v>52</v>
      </c>
      <c r="AY444" s="1" t="s">
        <v>52</v>
      </c>
      <c r="AZ444" s="1" t="s">
        <v>52</v>
      </c>
    </row>
    <row r="445" spans="1:52" ht="30" customHeight="1">
      <c r="A445" s="249"/>
      <c r="B445" s="249"/>
      <c r="C445" s="249"/>
      <c r="D445" s="249"/>
      <c r="E445" s="257"/>
      <c r="F445" s="258"/>
      <c r="G445" s="257"/>
      <c r="H445" s="258"/>
      <c r="I445" s="257"/>
      <c r="J445" s="258"/>
      <c r="K445" s="257"/>
      <c r="L445" s="258"/>
      <c r="M445" s="249"/>
    </row>
    <row r="446" spans="1:52" ht="30" customHeight="1">
      <c r="A446" s="250" t="s">
        <v>1773</v>
      </c>
      <c r="B446" s="253"/>
      <c r="C446" s="253"/>
      <c r="D446" s="253"/>
      <c r="E446" s="254"/>
      <c r="F446" s="255"/>
      <c r="G446" s="254"/>
      <c r="H446" s="255"/>
      <c r="I446" s="254"/>
      <c r="J446" s="255"/>
      <c r="K446" s="254"/>
      <c r="L446" s="255"/>
      <c r="M446" s="256"/>
      <c r="N446" s="1" t="s">
        <v>1774</v>
      </c>
    </row>
    <row r="447" spans="1:52" ht="30" customHeight="1">
      <c r="A447" s="248" t="s">
        <v>1701</v>
      </c>
      <c r="B447" s="248" t="s">
        <v>1702</v>
      </c>
      <c r="C447" s="248" t="s">
        <v>1490</v>
      </c>
      <c r="D447" s="249">
        <v>0.3</v>
      </c>
      <c r="E447" s="257">
        <f>단가대비표!O31</f>
        <v>0</v>
      </c>
      <c r="F447" s="258">
        <f t="shared" ref="F447:F453" si="72">TRUNC(E447*D447,1)</f>
        <v>0</v>
      </c>
      <c r="G447" s="257">
        <f>단가대비표!P31</f>
        <v>0</v>
      </c>
      <c r="H447" s="258">
        <f t="shared" ref="H447:H453" si="73">TRUNC(G447*D447,1)</f>
        <v>0</v>
      </c>
      <c r="I447" s="257">
        <f>단가대비표!V31</f>
        <v>0</v>
      </c>
      <c r="J447" s="258">
        <f t="shared" ref="J447:J453" si="74">TRUNC(I447*D447,1)</f>
        <v>0</v>
      </c>
      <c r="K447" s="257">
        <f t="shared" ref="K447:L453" si="75">TRUNC(E447+G447+I447,1)</f>
        <v>0</v>
      </c>
      <c r="L447" s="258">
        <f t="shared" si="75"/>
        <v>0</v>
      </c>
      <c r="M447" s="248" t="s">
        <v>1703</v>
      </c>
      <c r="N447" s="1" t="s">
        <v>1774</v>
      </c>
      <c r="O447" s="1" t="s">
        <v>1704</v>
      </c>
      <c r="P447" s="1" t="s">
        <v>64</v>
      </c>
      <c r="Q447" s="1" t="s">
        <v>64</v>
      </c>
      <c r="R447" s="1" t="s">
        <v>63</v>
      </c>
      <c r="AV447" s="1" t="s">
        <v>52</v>
      </c>
      <c r="AW447" s="1" t="s">
        <v>1777</v>
      </c>
      <c r="AX447" s="1" t="s">
        <v>52</v>
      </c>
      <c r="AY447" s="1" t="s">
        <v>52</v>
      </c>
      <c r="AZ447" s="1" t="s">
        <v>52</v>
      </c>
    </row>
    <row r="448" spans="1:52" ht="30" customHeight="1">
      <c r="A448" s="248" t="s">
        <v>1676</v>
      </c>
      <c r="B448" s="248" t="s">
        <v>1677</v>
      </c>
      <c r="C448" s="248" t="s">
        <v>82</v>
      </c>
      <c r="D448" s="249">
        <v>1</v>
      </c>
      <c r="E448" s="257">
        <f>일위대가목록!E63</f>
        <v>0</v>
      </c>
      <c r="F448" s="258">
        <f t="shared" si="72"/>
        <v>0</v>
      </c>
      <c r="G448" s="257">
        <f>일위대가목록!F63</f>
        <v>0</v>
      </c>
      <c r="H448" s="258">
        <f t="shared" si="73"/>
        <v>0</v>
      </c>
      <c r="I448" s="257">
        <f>일위대가목록!G63</f>
        <v>0</v>
      </c>
      <c r="J448" s="258">
        <f t="shared" si="74"/>
        <v>0</v>
      </c>
      <c r="K448" s="257">
        <f t="shared" si="75"/>
        <v>0</v>
      </c>
      <c r="L448" s="258">
        <f t="shared" si="75"/>
        <v>0</v>
      </c>
      <c r="M448" s="248" t="s">
        <v>1678</v>
      </c>
      <c r="N448" s="1" t="s">
        <v>1774</v>
      </c>
      <c r="O448" s="1" t="s">
        <v>1675</v>
      </c>
      <c r="P448" s="1" t="s">
        <v>63</v>
      </c>
      <c r="Q448" s="1" t="s">
        <v>64</v>
      </c>
      <c r="R448" s="1" t="s">
        <v>64</v>
      </c>
      <c r="AV448" s="1" t="s">
        <v>52</v>
      </c>
      <c r="AW448" s="1" t="s">
        <v>1778</v>
      </c>
      <c r="AX448" s="1" t="s">
        <v>52</v>
      </c>
      <c r="AY448" s="1" t="s">
        <v>52</v>
      </c>
      <c r="AZ448" s="1" t="s">
        <v>52</v>
      </c>
    </row>
    <row r="449" spans="1:52" ht="30" customHeight="1">
      <c r="A449" s="248" t="s">
        <v>1701</v>
      </c>
      <c r="B449" s="248" t="s">
        <v>1738</v>
      </c>
      <c r="C449" s="248" t="s">
        <v>1490</v>
      </c>
      <c r="D449" s="249">
        <v>3.9</v>
      </c>
      <c r="E449" s="257">
        <f>단가대비표!O34</f>
        <v>0</v>
      </c>
      <c r="F449" s="258">
        <f t="shared" si="72"/>
        <v>0</v>
      </c>
      <c r="G449" s="257">
        <f>단가대비표!P34</f>
        <v>0</v>
      </c>
      <c r="H449" s="258">
        <f t="shared" si="73"/>
        <v>0</v>
      </c>
      <c r="I449" s="257">
        <f>단가대비표!V34</f>
        <v>0</v>
      </c>
      <c r="J449" s="258">
        <f t="shared" si="74"/>
        <v>0</v>
      </c>
      <c r="K449" s="257">
        <f t="shared" si="75"/>
        <v>0</v>
      </c>
      <c r="L449" s="258">
        <f t="shared" si="75"/>
        <v>0</v>
      </c>
      <c r="M449" s="248" t="s">
        <v>1739</v>
      </c>
      <c r="N449" s="1" t="s">
        <v>1774</v>
      </c>
      <c r="O449" s="1" t="s">
        <v>1740</v>
      </c>
      <c r="P449" s="1" t="s">
        <v>64</v>
      </c>
      <c r="Q449" s="1" t="s">
        <v>64</v>
      </c>
      <c r="R449" s="1" t="s">
        <v>63</v>
      </c>
      <c r="AV449" s="1" t="s">
        <v>52</v>
      </c>
      <c r="AW449" s="1" t="s">
        <v>1779</v>
      </c>
      <c r="AX449" s="1" t="s">
        <v>52</v>
      </c>
      <c r="AY449" s="1" t="s">
        <v>52</v>
      </c>
      <c r="AZ449" s="1" t="s">
        <v>52</v>
      </c>
    </row>
    <row r="450" spans="1:52" ht="30" customHeight="1">
      <c r="A450" s="248" t="s">
        <v>1688</v>
      </c>
      <c r="B450" s="248" t="s">
        <v>1757</v>
      </c>
      <c r="C450" s="248" t="s">
        <v>82</v>
      </c>
      <c r="D450" s="249">
        <v>2</v>
      </c>
      <c r="E450" s="257">
        <f>일위대가목록!E69</f>
        <v>0</v>
      </c>
      <c r="F450" s="258">
        <f t="shared" si="72"/>
        <v>0</v>
      </c>
      <c r="G450" s="257">
        <f>일위대가목록!F69</f>
        <v>0</v>
      </c>
      <c r="H450" s="258">
        <f t="shared" si="73"/>
        <v>0</v>
      </c>
      <c r="I450" s="257">
        <f>일위대가목록!G69</f>
        <v>0</v>
      </c>
      <c r="J450" s="258">
        <f t="shared" si="74"/>
        <v>0</v>
      </c>
      <c r="K450" s="257">
        <f t="shared" si="75"/>
        <v>0</v>
      </c>
      <c r="L450" s="258">
        <f t="shared" si="75"/>
        <v>0</v>
      </c>
      <c r="M450" s="248" t="s">
        <v>1758</v>
      </c>
      <c r="N450" s="1" t="s">
        <v>1774</v>
      </c>
      <c r="O450" s="1" t="s">
        <v>1756</v>
      </c>
      <c r="P450" s="1" t="s">
        <v>63</v>
      </c>
      <c r="Q450" s="1" t="s">
        <v>64</v>
      </c>
      <c r="R450" s="1" t="s">
        <v>64</v>
      </c>
      <c r="AV450" s="1" t="s">
        <v>52</v>
      </c>
      <c r="AW450" s="1" t="s">
        <v>1780</v>
      </c>
      <c r="AX450" s="1" t="s">
        <v>52</v>
      </c>
      <c r="AY450" s="1" t="s">
        <v>52</v>
      </c>
      <c r="AZ450" s="1" t="s">
        <v>52</v>
      </c>
    </row>
    <row r="451" spans="1:52" ht="30" customHeight="1">
      <c r="A451" s="248" t="s">
        <v>1701</v>
      </c>
      <c r="B451" s="248" t="s">
        <v>1721</v>
      </c>
      <c r="C451" s="248" t="s">
        <v>1490</v>
      </c>
      <c r="D451" s="249">
        <v>0.2</v>
      </c>
      <c r="E451" s="257">
        <f>단가대비표!O32</f>
        <v>0</v>
      </c>
      <c r="F451" s="258">
        <f t="shared" si="72"/>
        <v>0</v>
      </c>
      <c r="G451" s="257">
        <f>단가대비표!P32</f>
        <v>0</v>
      </c>
      <c r="H451" s="258">
        <f t="shared" si="73"/>
        <v>0</v>
      </c>
      <c r="I451" s="257">
        <f>단가대비표!V32</f>
        <v>0</v>
      </c>
      <c r="J451" s="258">
        <f t="shared" si="74"/>
        <v>0</v>
      </c>
      <c r="K451" s="257">
        <f t="shared" si="75"/>
        <v>0</v>
      </c>
      <c r="L451" s="258">
        <f t="shared" si="75"/>
        <v>0</v>
      </c>
      <c r="M451" s="248" t="s">
        <v>1722</v>
      </c>
      <c r="N451" s="1" t="s">
        <v>1774</v>
      </c>
      <c r="O451" s="1" t="s">
        <v>1723</v>
      </c>
      <c r="P451" s="1" t="s">
        <v>64</v>
      </c>
      <c r="Q451" s="1" t="s">
        <v>64</v>
      </c>
      <c r="R451" s="1" t="s">
        <v>63</v>
      </c>
      <c r="AV451" s="1" t="s">
        <v>52</v>
      </c>
      <c r="AW451" s="1" t="s">
        <v>1781</v>
      </c>
      <c r="AX451" s="1" t="s">
        <v>52</v>
      </c>
      <c r="AY451" s="1" t="s">
        <v>52</v>
      </c>
      <c r="AZ451" s="1" t="s">
        <v>52</v>
      </c>
    </row>
    <row r="452" spans="1:52" ht="30" customHeight="1">
      <c r="A452" s="248" t="s">
        <v>1725</v>
      </c>
      <c r="B452" s="248" t="s">
        <v>1726</v>
      </c>
      <c r="C452" s="248" t="s">
        <v>82</v>
      </c>
      <c r="D452" s="249">
        <v>1.2</v>
      </c>
      <c r="E452" s="257">
        <f>단가대비표!O35</f>
        <v>0</v>
      </c>
      <c r="F452" s="258">
        <f t="shared" si="72"/>
        <v>0</v>
      </c>
      <c r="G452" s="257">
        <f>단가대비표!P35</f>
        <v>0</v>
      </c>
      <c r="H452" s="258">
        <f t="shared" si="73"/>
        <v>0</v>
      </c>
      <c r="I452" s="257">
        <f>단가대비표!V35</f>
        <v>0</v>
      </c>
      <c r="J452" s="258">
        <f t="shared" si="74"/>
        <v>0</v>
      </c>
      <c r="K452" s="257">
        <f t="shared" si="75"/>
        <v>0</v>
      </c>
      <c r="L452" s="258">
        <f t="shared" si="75"/>
        <v>0</v>
      </c>
      <c r="M452" s="248" t="s">
        <v>1727</v>
      </c>
      <c r="N452" s="1" t="s">
        <v>1774</v>
      </c>
      <c r="O452" s="1" t="s">
        <v>1728</v>
      </c>
      <c r="P452" s="1" t="s">
        <v>64</v>
      </c>
      <c r="Q452" s="1" t="s">
        <v>64</v>
      </c>
      <c r="R452" s="1" t="s">
        <v>63</v>
      </c>
      <c r="AV452" s="1" t="s">
        <v>52</v>
      </c>
      <c r="AW452" s="1" t="s">
        <v>1782</v>
      </c>
      <c r="AX452" s="1" t="s">
        <v>52</v>
      </c>
      <c r="AY452" s="1" t="s">
        <v>52</v>
      </c>
      <c r="AZ452" s="1" t="s">
        <v>52</v>
      </c>
    </row>
    <row r="453" spans="1:52" ht="30" customHeight="1">
      <c r="A453" s="248" t="s">
        <v>1730</v>
      </c>
      <c r="B453" s="248" t="s">
        <v>1769</v>
      </c>
      <c r="C453" s="248" t="s">
        <v>82</v>
      </c>
      <c r="D453" s="249">
        <v>1</v>
      </c>
      <c r="E453" s="257">
        <f>일위대가목록!E74</f>
        <v>0</v>
      </c>
      <c r="F453" s="258">
        <f t="shared" si="72"/>
        <v>0</v>
      </c>
      <c r="G453" s="257">
        <f>일위대가목록!F74</f>
        <v>0</v>
      </c>
      <c r="H453" s="258">
        <f t="shared" si="73"/>
        <v>0</v>
      </c>
      <c r="I453" s="257">
        <f>일위대가목록!G74</f>
        <v>0</v>
      </c>
      <c r="J453" s="258">
        <f t="shared" si="74"/>
        <v>0</v>
      </c>
      <c r="K453" s="257">
        <f t="shared" si="75"/>
        <v>0</v>
      </c>
      <c r="L453" s="258">
        <f t="shared" si="75"/>
        <v>0</v>
      </c>
      <c r="M453" s="248" t="s">
        <v>1770</v>
      </c>
      <c r="N453" s="1" t="s">
        <v>1774</v>
      </c>
      <c r="O453" s="1" t="s">
        <v>1771</v>
      </c>
      <c r="P453" s="1" t="s">
        <v>63</v>
      </c>
      <c r="Q453" s="1" t="s">
        <v>64</v>
      </c>
      <c r="R453" s="1" t="s">
        <v>64</v>
      </c>
      <c r="AV453" s="1" t="s">
        <v>52</v>
      </c>
      <c r="AW453" s="1" t="s">
        <v>1783</v>
      </c>
      <c r="AX453" s="1" t="s">
        <v>52</v>
      </c>
      <c r="AY453" s="1" t="s">
        <v>52</v>
      </c>
      <c r="AZ453" s="1" t="s">
        <v>52</v>
      </c>
    </row>
    <row r="454" spans="1:52" ht="30" customHeight="1">
      <c r="A454" s="248" t="s">
        <v>993</v>
      </c>
      <c r="B454" s="248" t="s">
        <v>52</v>
      </c>
      <c r="C454" s="248" t="s">
        <v>52</v>
      </c>
      <c r="D454" s="249"/>
      <c r="E454" s="257"/>
      <c r="F454" s="258">
        <f>TRUNC(SUMIF(N447:N453, N446, F447:F453),0)</f>
        <v>0</v>
      </c>
      <c r="G454" s="257"/>
      <c r="H454" s="258">
        <f>TRUNC(SUMIF(N447:N453, N446, H447:H453),0)</f>
        <v>0</v>
      </c>
      <c r="I454" s="257"/>
      <c r="J454" s="258">
        <f>TRUNC(SUMIF(N447:N453, N446, J447:J453),0)</f>
        <v>0</v>
      </c>
      <c r="K454" s="257"/>
      <c r="L454" s="258">
        <f>F454+H454+J454</f>
        <v>0</v>
      </c>
      <c r="M454" s="248" t="s">
        <v>52</v>
      </c>
      <c r="N454" s="1" t="s">
        <v>71</v>
      </c>
      <c r="O454" s="1" t="s">
        <v>71</v>
      </c>
      <c r="P454" s="1" t="s">
        <v>52</v>
      </c>
      <c r="Q454" s="1" t="s">
        <v>52</v>
      </c>
      <c r="R454" s="1" t="s">
        <v>52</v>
      </c>
      <c r="AV454" s="1" t="s">
        <v>52</v>
      </c>
      <c r="AW454" s="1" t="s">
        <v>52</v>
      </c>
      <c r="AX454" s="1" t="s">
        <v>52</v>
      </c>
      <c r="AY454" s="1" t="s">
        <v>52</v>
      </c>
      <c r="AZ454" s="1" t="s">
        <v>52</v>
      </c>
    </row>
    <row r="455" spans="1:52" ht="30" customHeight="1">
      <c r="A455" s="249"/>
      <c r="B455" s="249"/>
      <c r="C455" s="249"/>
      <c r="D455" s="249"/>
      <c r="E455" s="257"/>
      <c r="F455" s="258"/>
      <c r="G455" s="257"/>
      <c r="H455" s="258"/>
      <c r="I455" s="257"/>
      <c r="J455" s="258"/>
      <c r="K455" s="257"/>
      <c r="L455" s="258"/>
      <c r="M455" s="249"/>
    </row>
    <row r="456" spans="1:52" ht="30" customHeight="1">
      <c r="A456" s="250" t="s">
        <v>1784</v>
      </c>
      <c r="B456" s="253"/>
      <c r="C456" s="253"/>
      <c r="D456" s="253"/>
      <c r="E456" s="254"/>
      <c r="F456" s="255"/>
      <c r="G456" s="254"/>
      <c r="H456" s="255"/>
      <c r="I456" s="254"/>
      <c r="J456" s="255"/>
      <c r="K456" s="254"/>
      <c r="L456" s="255"/>
      <c r="M456" s="256"/>
      <c r="N456" s="1" t="s">
        <v>419</v>
      </c>
    </row>
    <row r="457" spans="1:52" ht="30" customHeight="1">
      <c r="A457" s="248" t="s">
        <v>1697</v>
      </c>
      <c r="B457" s="248" t="s">
        <v>1698</v>
      </c>
      <c r="C457" s="248" t="s">
        <v>82</v>
      </c>
      <c r="D457" s="249">
        <v>0.3</v>
      </c>
      <c r="E457" s="257">
        <f>일위대가목록!E65</f>
        <v>0</v>
      </c>
      <c r="F457" s="258">
        <f>TRUNC(E457*D457,1)</f>
        <v>0</v>
      </c>
      <c r="G457" s="257">
        <f>일위대가목록!F65</f>
        <v>0</v>
      </c>
      <c r="H457" s="258">
        <f>TRUNC(G457*D457,1)</f>
        <v>0</v>
      </c>
      <c r="I457" s="257">
        <f>일위대가목록!G65</f>
        <v>0</v>
      </c>
      <c r="J457" s="258">
        <f>TRUNC(I457*D457,1)</f>
        <v>0</v>
      </c>
      <c r="K457" s="257">
        <f>TRUNC(E457+G457+I457,1)</f>
        <v>0</v>
      </c>
      <c r="L457" s="258">
        <f>TRUNC(F457+H457+J457,1)</f>
        <v>0</v>
      </c>
      <c r="M457" s="248" t="s">
        <v>1699</v>
      </c>
      <c r="N457" s="1" t="s">
        <v>419</v>
      </c>
      <c r="O457" s="1" t="s">
        <v>1696</v>
      </c>
      <c r="P457" s="1" t="s">
        <v>63</v>
      </c>
      <c r="Q457" s="1" t="s">
        <v>64</v>
      </c>
      <c r="R457" s="1" t="s">
        <v>64</v>
      </c>
      <c r="AV457" s="1" t="s">
        <v>52</v>
      </c>
      <c r="AW457" s="1" t="s">
        <v>1785</v>
      </c>
      <c r="AX457" s="1" t="s">
        <v>52</v>
      </c>
      <c r="AY457" s="1" t="s">
        <v>52</v>
      </c>
      <c r="AZ457" s="1" t="s">
        <v>52</v>
      </c>
    </row>
    <row r="458" spans="1:52" ht="30" customHeight="1">
      <c r="A458" s="248" t="s">
        <v>993</v>
      </c>
      <c r="B458" s="248" t="s">
        <v>52</v>
      </c>
      <c r="C458" s="248" t="s">
        <v>52</v>
      </c>
      <c r="D458" s="249"/>
      <c r="E458" s="257"/>
      <c r="F458" s="258">
        <f>TRUNC(SUMIF(N457:N457, N456, F457:F457),0)</f>
        <v>0</v>
      </c>
      <c r="G458" s="257"/>
      <c r="H458" s="258">
        <f>TRUNC(SUMIF(N457:N457, N456, H457:H457),0)</f>
        <v>0</v>
      </c>
      <c r="I458" s="257"/>
      <c r="J458" s="258">
        <f>TRUNC(SUMIF(N457:N457, N456, J457:J457),0)</f>
        <v>0</v>
      </c>
      <c r="K458" s="257"/>
      <c r="L458" s="258">
        <f>F458+H458+J458</f>
        <v>0</v>
      </c>
      <c r="M458" s="248" t="s">
        <v>52</v>
      </c>
      <c r="N458" s="1" t="s">
        <v>71</v>
      </c>
      <c r="O458" s="1" t="s">
        <v>71</v>
      </c>
      <c r="P458" s="1" t="s">
        <v>52</v>
      </c>
      <c r="Q458" s="1" t="s">
        <v>52</v>
      </c>
      <c r="R458" s="1" t="s">
        <v>52</v>
      </c>
      <c r="AV458" s="1" t="s">
        <v>52</v>
      </c>
      <c r="AW458" s="1" t="s">
        <v>52</v>
      </c>
      <c r="AX458" s="1" t="s">
        <v>52</v>
      </c>
      <c r="AY458" s="1" t="s">
        <v>52</v>
      </c>
      <c r="AZ458" s="1" t="s">
        <v>52</v>
      </c>
    </row>
    <row r="459" spans="1:52" ht="30" customHeight="1">
      <c r="A459" s="249"/>
      <c r="B459" s="249"/>
      <c r="C459" s="249"/>
      <c r="D459" s="249"/>
      <c r="E459" s="257"/>
      <c r="F459" s="258"/>
      <c r="G459" s="257"/>
      <c r="H459" s="258"/>
      <c r="I459" s="257"/>
      <c r="J459" s="258"/>
      <c r="K459" s="257"/>
      <c r="L459" s="258"/>
      <c r="M459" s="249"/>
    </row>
    <row r="460" spans="1:52" ht="30" customHeight="1">
      <c r="A460" s="250" t="s">
        <v>1786</v>
      </c>
      <c r="B460" s="253"/>
      <c r="C460" s="253"/>
      <c r="D460" s="253"/>
      <c r="E460" s="254"/>
      <c r="F460" s="255"/>
      <c r="G460" s="254"/>
      <c r="H460" s="255"/>
      <c r="I460" s="254"/>
      <c r="J460" s="255"/>
      <c r="K460" s="254"/>
      <c r="L460" s="255"/>
      <c r="M460" s="256"/>
      <c r="N460" s="1" t="s">
        <v>423</v>
      </c>
    </row>
    <row r="461" spans="1:52" ht="30" customHeight="1">
      <c r="A461" s="248" t="s">
        <v>407</v>
      </c>
      <c r="B461" s="248" t="s">
        <v>1775</v>
      </c>
      <c r="C461" s="248" t="s">
        <v>82</v>
      </c>
      <c r="D461" s="249">
        <v>0.3</v>
      </c>
      <c r="E461" s="257">
        <f>일위대가목록!E71</f>
        <v>0</v>
      </c>
      <c r="F461" s="258">
        <f>TRUNC(E461*D461,1)</f>
        <v>0</v>
      </c>
      <c r="G461" s="257">
        <f>일위대가목록!F71</f>
        <v>0</v>
      </c>
      <c r="H461" s="258">
        <f>TRUNC(G461*D461,1)</f>
        <v>0</v>
      </c>
      <c r="I461" s="257">
        <f>일위대가목록!G71</f>
        <v>0</v>
      </c>
      <c r="J461" s="258">
        <f>TRUNC(I461*D461,1)</f>
        <v>0</v>
      </c>
      <c r="K461" s="257">
        <f>TRUNC(E461+G461+I461,1)</f>
        <v>0</v>
      </c>
      <c r="L461" s="258">
        <f>TRUNC(F461+H461+J461,1)</f>
        <v>0</v>
      </c>
      <c r="M461" s="248" t="s">
        <v>1776</v>
      </c>
      <c r="N461" s="1" t="s">
        <v>423</v>
      </c>
      <c r="O461" s="1" t="s">
        <v>1774</v>
      </c>
      <c r="P461" s="1" t="s">
        <v>63</v>
      </c>
      <c r="Q461" s="1" t="s">
        <v>64</v>
      </c>
      <c r="R461" s="1" t="s">
        <v>64</v>
      </c>
      <c r="AV461" s="1" t="s">
        <v>52</v>
      </c>
      <c r="AW461" s="1" t="s">
        <v>1787</v>
      </c>
      <c r="AX461" s="1" t="s">
        <v>52</v>
      </c>
      <c r="AY461" s="1" t="s">
        <v>52</v>
      </c>
      <c r="AZ461" s="1" t="s">
        <v>52</v>
      </c>
    </row>
    <row r="462" spans="1:52" ht="30" customHeight="1">
      <c r="A462" s="248" t="s">
        <v>993</v>
      </c>
      <c r="B462" s="248" t="s">
        <v>52</v>
      </c>
      <c r="C462" s="248" t="s">
        <v>52</v>
      </c>
      <c r="D462" s="249"/>
      <c r="E462" s="257"/>
      <c r="F462" s="258">
        <f>TRUNC(SUMIF(N461:N461, N460, F461:F461),0)</f>
        <v>0</v>
      </c>
      <c r="G462" s="257"/>
      <c r="H462" s="258">
        <f>TRUNC(SUMIF(N461:N461, N460, H461:H461),0)</f>
        <v>0</v>
      </c>
      <c r="I462" s="257"/>
      <c r="J462" s="258">
        <f>TRUNC(SUMIF(N461:N461, N460, J461:J461),0)</f>
        <v>0</v>
      </c>
      <c r="K462" s="257"/>
      <c r="L462" s="258">
        <f>F462+H462+J462</f>
        <v>0</v>
      </c>
      <c r="M462" s="248" t="s">
        <v>52</v>
      </c>
      <c r="N462" s="1" t="s">
        <v>71</v>
      </c>
      <c r="O462" s="1" t="s">
        <v>71</v>
      </c>
      <c r="P462" s="1" t="s">
        <v>52</v>
      </c>
      <c r="Q462" s="1" t="s">
        <v>52</v>
      </c>
      <c r="R462" s="1" t="s">
        <v>52</v>
      </c>
      <c r="AV462" s="1" t="s">
        <v>52</v>
      </c>
      <c r="AW462" s="1" t="s">
        <v>52</v>
      </c>
      <c r="AX462" s="1" t="s">
        <v>52</v>
      </c>
      <c r="AY462" s="1" t="s">
        <v>52</v>
      </c>
      <c r="AZ462" s="1" t="s">
        <v>52</v>
      </c>
    </row>
    <row r="463" spans="1:52" ht="30" customHeight="1">
      <c r="A463" s="249"/>
      <c r="B463" s="249"/>
      <c r="C463" s="249"/>
      <c r="D463" s="249"/>
      <c r="E463" s="257"/>
      <c r="F463" s="258"/>
      <c r="G463" s="257"/>
      <c r="H463" s="258"/>
      <c r="I463" s="257"/>
      <c r="J463" s="258"/>
      <c r="K463" s="257"/>
      <c r="L463" s="258"/>
      <c r="M463" s="249"/>
    </row>
    <row r="464" spans="1:52" ht="30" customHeight="1">
      <c r="A464" s="250" t="s">
        <v>1788</v>
      </c>
      <c r="B464" s="253"/>
      <c r="C464" s="253"/>
      <c r="D464" s="253"/>
      <c r="E464" s="254"/>
      <c r="F464" s="255"/>
      <c r="G464" s="254"/>
      <c r="H464" s="255"/>
      <c r="I464" s="254"/>
      <c r="J464" s="255"/>
      <c r="K464" s="254"/>
      <c r="L464" s="255"/>
      <c r="M464" s="256"/>
      <c r="N464" s="1" t="s">
        <v>1771</v>
      </c>
    </row>
    <row r="465" spans="1:52" ht="30" customHeight="1">
      <c r="A465" s="248" t="s">
        <v>1680</v>
      </c>
      <c r="B465" s="248" t="s">
        <v>989</v>
      </c>
      <c r="C465" s="248" t="s">
        <v>401</v>
      </c>
      <c r="D465" s="249">
        <v>1.4999999999999999E-2</v>
      </c>
      <c r="E465" s="257">
        <f>단가대비표!O252</f>
        <v>0</v>
      </c>
      <c r="F465" s="258">
        <f>TRUNC(E465*D465,1)</f>
        <v>0</v>
      </c>
      <c r="G465" s="257">
        <f>단가대비표!P252</f>
        <v>0</v>
      </c>
      <c r="H465" s="258">
        <f>TRUNC(G465*D465,1)</f>
        <v>0</v>
      </c>
      <c r="I465" s="257">
        <f>단가대비표!V252</f>
        <v>0</v>
      </c>
      <c r="J465" s="258">
        <f>TRUNC(I465*D465,1)</f>
        <v>0</v>
      </c>
      <c r="K465" s="257">
        <f>TRUNC(E465+G465+I465,1)</f>
        <v>0</v>
      </c>
      <c r="L465" s="258">
        <f>TRUNC(F465+H465+J465,1)</f>
        <v>0</v>
      </c>
      <c r="M465" s="248" t="s">
        <v>1681</v>
      </c>
      <c r="N465" s="1" t="s">
        <v>1771</v>
      </c>
      <c r="O465" s="1" t="s">
        <v>1682</v>
      </c>
      <c r="P465" s="1" t="s">
        <v>64</v>
      </c>
      <c r="Q465" s="1" t="s">
        <v>64</v>
      </c>
      <c r="R465" s="1" t="s">
        <v>63</v>
      </c>
      <c r="AV465" s="1" t="s">
        <v>52</v>
      </c>
      <c r="AW465" s="1" t="s">
        <v>1789</v>
      </c>
      <c r="AX465" s="1" t="s">
        <v>52</v>
      </c>
      <c r="AY465" s="1" t="s">
        <v>52</v>
      </c>
      <c r="AZ465" s="1" t="s">
        <v>52</v>
      </c>
    </row>
    <row r="466" spans="1:52" ht="30" customHeight="1">
      <c r="A466" s="248" t="s">
        <v>1243</v>
      </c>
      <c r="B466" s="248" t="s">
        <v>989</v>
      </c>
      <c r="C466" s="248" t="s">
        <v>401</v>
      </c>
      <c r="D466" s="249">
        <v>6.0000000000000001E-3</v>
      </c>
      <c r="E466" s="257">
        <f>단가대비표!O237</f>
        <v>0</v>
      </c>
      <c r="F466" s="258">
        <f>TRUNC(E466*D466,1)</f>
        <v>0</v>
      </c>
      <c r="G466" s="257">
        <f>단가대비표!P237</f>
        <v>0</v>
      </c>
      <c r="H466" s="258">
        <f>TRUNC(G466*D466,1)</f>
        <v>0</v>
      </c>
      <c r="I466" s="257">
        <f>단가대비표!V237</f>
        <v>0</v>
      </c>
      <c r="J466" s="258">
        <f>TRUNC(I466*D466,1)</f>
        <v>0</v>
      </c>
      <c r="K466" s="257">
        <f>TRUNC(E466+G466+I466,1)</f>
        <v>0</v>
      </c>
      <c r="L466" s="258">
        <f>TRUNC(F466+H466+J466,1)</f>
        <v>0</v>
      </c>
      <c r="M466" s="248" t="s">
        <v>1244</v>
      </c>
      <c r="N466" s="1" t="s">
        <v>1771</v>
      </c>
      <c r="O466" s="1" t="s">
        <v>1245</v>
      </c>
      <c r="P466" s="1" t="s">
        <v>64</v>
      </c>
      <c r="Q466" s="1" t="s">
        <v>64</v>
      </c>
      <c r="R466" s="1" t="s">
        <v>63</v>
      </c>
      <c r="AV466" s="1" t="s">
        <v>52</v>
      </c>
      <c r="AW466" s="1" t="s">
        <v>1790</v>
      </c>
      <c r="AX466" s="1" t="s">
        <v>52</v>
      </c>
      <c r="AY466" s="1" t="s">
        <v>52</v>
      </c>
      <c r="AZ466" s="1" t="s">
        <v>52</v>
      </c>
    </row>
    <row r="467" spans="1:52" ht="30" customHeight="1">
      <c r="A467" s="248" t="s">
        <v>993</v>
      </c>
      <c r="B467" s="248" t="s">
        <v>52</v>
      </c>
      <c r="C467" s="248" t="s">
        <v>52</v>
      </c>
      <c r="D467" s="249"/>
      <c r="E467" s="257"/>
      <c r="F467" s="258">
        <f>TRUNC(SUMIF(N465:N466, N464, F465:F466),0)</f>
        <v>0</v>
      </c>
      <c r="G467" s="257"/>
      <c r="H467" s="258">
        <f>TRUNC(SUMIF(N465:N466, N464, H465:H466),0)</f>
        <v>0</v>
      </c>
      <c r="I467" s="257"/>
      <c r="J467" s="258">
        <f>TRUNC(SUMIF(N465:N466, N464, J465:J466),0)</f>
        <v>0</v>
      </c>
      <c r="K467" s="257"/>
      <c r="L467" s="258">
        <f>F467+H467+J467</f>
        <v>0</v>
      </c>
      <c r="M467" s="248" t="s">
        <v>52</v>
      </c>
      <c r="N467" s="1" t="s">
        <v>71</v>
      </c>
      <c r="O467" s="1" t="s">
        <v>71</v>
      </c>
      <c r="P467" s="1" t="s">
        <v>52</v>
      </c>
      <c r="Q467" s="1" t="s">
        <v>52</v>
      </c>
      <c r="R467" s="1" t="s">
        <v>52</v>
      </c>
      <c r="AV467" s="1" t="s">
        <v>52</v>
      </c>
      <c r="AW467" s="1" t="s">
        <v>52</v>
      </c>
      <c r="AX467" s="1" t="s">
        <v>52</v>
      </c>
      <c r="AY467" s="1" t="s">
        <v>52</v>
      </c>
      <c r="AZ467" s="1" t="s">
        <v>52</v>
      </c>
    </row>
    <row r="468" spans="1:52" ht="30" customHeight="1">
      <c r="A468" s="249"/>
      <c r="B468" s="249"/>
      <c r="C468" s="249"/>
      <c r="D468" s="249"/>
      <c r="E468" s="257"/>
      <c r="F468" s="258"/>
      <c r="G468" s="257"/>
      <c r="H468" s="258"/>
      <c r="I468" s="257"/>
      <c r="J468" s="258"/>
      <c r="K468" s="257"/>
      <c r="L468" s="258"/>
      <c r="M468" s="249"/>
    </row>
    <row r="469" spans="1:52" ht="30" customHeight="1">
      <c r="A469" s="250" t="s">
        <v>1791</v>
      </c>
      <c r="B469" s="253"/>
      <c r="C469" s="253"/>
      <c r="D469" s="253"/>
      <c r="E469" s="254"/>
      <c r="F469" s="255"/>
      <c r="G469" s="254"/>
      <c r="H469" s="255"/>
      <c r="I469" s="254"/>
      <c r="J469" s="255"/>
      <c r="K469" s="254"/>
      <c r="L469" s="255"/>
      <c r="M469" s="256"/>
      <c r="N469" s="1" t="s">
        <v>1792</v>
      </c>
    </row>
    <row r="470" spans="1:52" ht="30" customHeight="1">
      <c r="A470" s="248" t="s">
        <v>1796</v>
      </c>
      <c r="B470" s="248" t="s">
        <v>1797</v>
      </c>
      <c r="C470" s="248" t="s">
        <v>401</v>
      </c>
      <c r="D470" s="249">
        <v>2.5000000000000001E-2</v>
      </c>
      <c r="E470" s="257">
        <f>단가대비표!O264</f>
        <v>0</v>
      </c>
      <c r="F470" s="258">
        <f>TRUNC(E470*D470,1)</f>
        <v>0</v>
      </c>
      <c r="G470" s="257">
        <f>단가대비표!P264</f>
        <v>0</v>
      </c>
      <c r="H470" s="258">
        <f>TRUNC(G470*D470,1)</f>
        <v>0</v>
      </c>
      <c r="I470" s="257">
        <f>단가대비표!V264</f>
        <v>0</v>
      </c>
      <c r="J470" s="258">
        <f>TRUNC(I470*D470,1)</f>
        <v>0</v>
      </c>
      <c r="K470" s="257">
        <f>TRUNC(E470+G470+I470,1)</f>
        <v>0</v>
      </c>
      <c r="L470" s="258">
        <f>TRUNC(F470+H470+J470,1)</f>
        <v>0</v>
      </c>
      <c r="M470" s="248" t="s">
        <v>1798</v>
      </c>
      <c r="N470" s="1" t="s">
        <v>1792</v>
      </c>
      <c r="O470" s="1" t="s">
        <v>1799</v>
      </c>
      <c r="P470" s="1" t="s">
        <v>64</v>
      </c>
      <c r="Q470" s="1" t="s">
        <v>64</v>
      </c>
      <c r="R470" s="1" t="s">
        <v>63</v>
      </c>
      <c r="AV470" s="1" t="s">
        <v>52</v>
      </c>
      <c r="AW470" s="1" t="s">
        <v>1800</v>
      </c>
      <c r="AX470" s="1" t="s">
        <v>52</v>
      </c>
      <c r="AY470" s="1" t="s">
        <v>52</v>
      </c>
      <c r="AZ470" s="1" t="s">
        <v>52</v>
      </c>
    </row>
    <row r="471" spans="1:52" ht="30" customHeight="1">
      <c r="A471" s="248" t="s">
        <v>993</v>
      </c>
      <c r="B471" s="248" t="s">
        <v>52</v>
      </c>
      <c r="C471" s="248" t="s">
        <v>52</v>
      </c>
      <c r="D471" s="249"/>
      <c r="E471" s="257"/>
      <c r="F471" s="258">
        <f>TRUNC(SUMIF(N470:N470, N469, F470:F470),0)</f>
        <v>0</v>
      </c>
      <c r="G471" s="257"/>
      <c r="H471" s="258">
        <f>TRUNC(SUMIF(N470:N470, N469, H470:H470),0)</f>
        <v>0</v>
      </c>
      <c r="I471" s="257"/>
      <c r="J471" s="258">
        <f>TRUNC(SUMIF(N470:N470, N469, J470:J470),0)</f>
        <v>0</v>
      </c>
      <c r="K471" s="257"/>
      <c r="L471" s="258">
        <f>F471+H471+J471</f>
        <v>0</v>
      </c>
      <c r="M471" s="248" t="s">
        <v>52</v>
      </c>
      <c r="N471" s="1" t="s">
        <v>71</v>
      </c>
      <c r="O471" s="1" t="s">
        <v>71</v>
      </c>
      <c r="P471" s="1" t="s">
        <v>52</v>
      </c>
      <c r="Q471" s="1" t="s">
        <v>52</v>
      </c>
      <c r="R471" s="1" t="s">
        <v>52</v>
      </c>
      <c r="AV471" s="1" t="s">
        <v>52</v>
      </c>
      <c r="AW471" s="1" t="s">
        <v>52</v>
      </c>
      <c r="AX471" s="1" t="s">
        <v>52</v>
      </c>
      <c r="AY471" s="1" t="s">
        <v>52</v>
      </c>
      <c r="AZ471" s="1" t="s">
        <v>52</v>
      </c>
    </row>
    <row r="472" spans="1:52" ht="30" customHeight="1">
      <c r="A472" s="249"/>
      <c r="B472" s="249"/>
      <c r="C472" s="249"/>
      <c r="D472" s="249"/>
      <c r="E472" s="257"/>
      <c r="F472" s="258"/>
      <c r="G472" s="257"/>
      <c r="H472" s="258"/>
      <c r="I472" s="257"/>
      <c r="J472" s="258"/>
      <c r="K472" s="257"/>
      <c r="L472" s="258"/>
      <c r="M472" s="249"/>
    </row>
    <row r="473" spans="1:52" ht="30" customHeight="1">
      <c r="A473" s="250" t="s">
        <v>1801</v>
      </c>
      <c r="B473" s="253"/>
      <c r="C473" s="253"/>
      <c r="D473" s="253"/>
      <c r="E473" s="254"/>
      <c r="F473" s="255"/>
      <c r="G473" s="254"/>
      <c r="H473" s="255"/>
      <c r="I473" s="254"/>
      <c r="J473" s="255"/>
      <c r="K473" s="254"/>
      <c r="L473" s="255"/>
      <c r="M473" s="256"/>
      <c r="N473" s="1" t="s">
        <v>428</v>
      </c>
    </row>
    <row r="474" spans="1:52" ht="30" customHeight="1">
      <c r="A474" s="248" t="s">
        <v>1802</v>
      </c>
      <c r="B474" s="248" t="s">
        <v>1803</v>
      </c>
      <c r="C474" s="248" t="s">
        <v>982</v>
      </c>
      <c r="D474" s="249">
        <v>1.4999999999999999E-2</v>
      </c>
      <c r="E474" s="257">
        <f>단가대비표!O211</f>
        <v>0</v>
      </c>
      <c r="F474" s="258">
        <f>TRUNC(E474*D474,1)</f>
        <v>0</v>
      </c>
      <c r="G474" s="257">
        <f>단가대비표!P211</f>
        <v>0</v>
      </c>
      <c r="H474" s="258">
        <f>TRUNC(G474*D474,1)</f>
        <v>0</v>
      </c>
      <c r="I474" s="257">
        <f>단가대비표!V211</f>
        <v>0</v>
      </c>
      <c r="J474" s="258">
        <f>TRUNC(I474*D474,1)</f>
        <v>0</v>
      </c>
      <c r="K474" s="257">
        <f>TRUNC(E474+G474+I474,1)</f>
        <v>0</v>
      </c>
      <c r="L474" s="258">
        <f>TRUNC(F474+H474+J474,1)</f>
        <v>0</v>
      </c>
      <c r="M474" s="248" t="s">
        <v>1804</v>
      </c>
      <c r="N474" s="1" t="s">
        <v>428</v>
      </c>
      <c r="O474" s="1" t="s">
        <v>1805</v>
      </c>
      <c r="P474" s="1" t="s">
        <v>64</v>
      </c>
      <c r="Q474" s="1" t="s">
        <v>64</v>
      </c>
      <c r="R474" s="1" t="s">
        <v>63</v>
      </c>
      <c r="AV474" s="1" t="s">
        <v>52</v>
      </c>
      <c r="AW474" s="1" t="s">
        <v>1806</v>
      </c>
      <c r="AX474" s="1" t="s">
        <v>52</v>
      </c>
      <c r="AY474" s="1" t="s">
        <v>52</v>
      </c>
      <c r="AZ474" s="1" t="s">
        <v>52</v>
      </c>
    </row>
    <row r="475" spans="1:52" ht="30" customHeight="1">
      <c r="A475" s="248" t="s">
        <v>1793</v>
      </c>
      <c r="B475" s="248" t="s">
        <v>652</v>
      </c>
      <c r="C475" s="248" t="s">
        <v>76</v>
      </c>
      <c r="D475" s="249">
        <v>1</v>
      </c>
      <c r="E475" s="257">
        <f>일위대가목록!E75</f>
        <v>0</v>
      </c>
      <c r="F475" s="258">
        <f>TRUNC(E475*D475,1)</f>
        <v>0</v>
      </c>
      <c r="G475" s="257">
        <f>일위대가목록!F75</f>
        <v>0</v>
      </c>
      <c r="H475" s="258">
        <f>TRUNC(G475*D475,1)</f>
        <v>0</v>
      </c>
      <c r="I475" s="257">
        <f>일위대가목록!G75</f>
        <v>0</v>
      </c>
      <c r="J475" s="258">
        <f>TRUNC(I475*D475,1)</f>
        <v>0</v>
      </c>
      <c r="K475" s="257">
        <f>TRUNC(E475+G475+I475,1)</f>
        <v>0</v>
      </c>
      <c r="L475" s="258">
        <f>TRUNC(F475+H475+J475,1)</f>
        <v>0</v>
      </c>
      <c r="M475" s="248" t="s">
        <v>1794</v>
      </c>
      <c r="N475" s="1" t="s">
        <v>428</v>
      </c>
      <c r="O475" s="1" t="s">
        <v>1792</v>
      </c>
      <c r="P475" s="1" t="s">
        <v>63</v>
      </c>
      <c r="Q475" s="1" t="s">
        <v>64</v>
      </c>
      <c r="R475" s="1" t="s">
        <v>64</v>
      </c>
      <c r="AV475" s="1" t="s">
        <v>52</v>
      </c>
      <c r="AW475" s="1" t="s">
        <v>1807</v>
      </c>
      <c r="AX475" s="1" t="s">
        <v>52</v>
      </c>
      <c r="AY475" s="1" t="s">
        <v>52</v>
      </c>
      <c r="AZ475" s="1" t="s">
        <v>52</v>
      </c>
    </row>
    <row r="476" spans="1:52" ht="30" customHeight="1">
      <c r="A476" s="248" t="s">
        <v>993</v>
      </c>
      <c r="B476" s="248" t="s">
        <v>52</v>
      </c>
      <c r="C476" s="248" t="s">
        <v>52</v>
      </c>
      <c r="D476" s="249"/>
      <c r="E476" s="257"/>
      <c r="F476" s="258">
        <f>TRUNC(SUMIF(N474:N475, N473, F474:F475),0)</f>
        <v>0</v>
      </c>
      <c r="G476" s="257"/>
      <c r="H476" s="258">
        <f>TRUNC(SUMIF(N474:N475, N473, H474:H475),0)</f>
        <v>0</v>
      </c>
      <c r="I476" s="257"/>
      <c r="J476" s="258">
        <f>TRUNC(SUMIF(N474:N475, N473, J474:J475),0)</f>
        <v>0</v>
      </c>
      <c r="K476" s="257"/>
      <c r="L476" s="258">
        <f>F476+H476+J476</f>
        <v>0</v>
      </c>
      <c r="M476" s="248" t="s">
        <v>52</v>
      </c>
      <c r="N476" s="1" t="s">
        <v>71</v>
      </c>
      <c r="O476" s="1" t="s">
        <v>71</v>
      </c>
      <c r="P476" s="1" t="s">
        <v>52</v>
      </c>
      <c r="Q476" s="1" t="s">
        <v>52</v>
      </c>
      <c r="R476" s="1" t="s">
        <v>52</v>
      </c>
      <c r="AV476" s="1" t="s">
        <v>52</v>
      </c>
      <c r="AW476" s="1" t="s">
        <v>52</v>
      </c>
      <c r="AX476" s="1" t="s">
        <v>52</v>
      </c>
      <c r="AY476" s="1" t="s">
        <v>52</v>
      </c>
      <c r="AZ476" s="1" t="s">
        <v>52</v>
      </c>
    </row>
    <row r="477" spans="1:52" ht="30" customHeight="1">
      <c r="A477" s="249"/>
      <c r="B477" s="249"/>
      <c r="C477" s="249"/>
      <c r="D477" s="249"/>
      <c r="E477" s="257"/>
      <c r="F477" s="258"/>
      <c r="G477" s="257"/>
      <c r="H477" s="258"/>
      <c r="I477" s="257"/>
      <c r="J477" s="258"/>
      <c r="K477" s="257"/>
      <c r="L477" s="258"/>
      <c r="M477" s="249"/>
    </row>
    <row r="478" spans="1:52" ht="30" customHeight="1">
      <c r="A478" s="250" t="s">
        <v>1808</v>
      </c>
      <c r="B478" s="253"/>
      <c r="C478" s="253"/>
      <c r="D478" s="253"/>
      <c r="E478" s="254"/>
      <c r="F478" s="255"/>
      <c r="G478" s="254"/>
      <c r="H478" s="255"/>
      <c r="I478" s="254"/>
      <c r="J478" s="255"/>
      <c r="K478" s="254"/>
      <c r="L478" s="255"/>
      <c r="M478" s="256"/>
      <c r="N478" s="1" t="s">
        <v>708</v>
      </c>
    </row>
    <row r="479" spans="1:52" ht="30" customHeight="1">
      <c r="A479" s="248" t="s">
        <v>1802</v>
      </c>
      <c r="B479" s="248" t="s">
        <v>1809</v>
      </c>
      <c r="C479" s="248" t="s">
        <v>982</v>
      </c>
      <c r="D479" s="249">
        <v>0.03</v>
      </c>
      <c r="E479" s="257">
        <f>단가대비표!O210</f>
        <v>0</v>
      </c>
      <c r="F479" s="258">
        <f>TRUNC(E479*D479,1)</f>
        <v>0</v>
      </c>
      <c r="G479" s="257">
        <f>단가대비표!P210</f>
        <v>0</v>
      </c>
      <c r="H479" s="258">
        <f>TRUNC(G479*D479,1)</f>
        <v>0</v>
      </c>
      <c r="I479" s="257">
        <f>단가대비표!V210</f>
        <v>0</v>
      </c>
      <c r="J479" s="258">
        <f>TRUNC(I479*D479,1)</f>
        <v>0</v>
      </c>
      <c r="K479" s="257">
        <f>TRUNC(E479+G479+I479,1)</f>
        <v>0</v>
      </c>
      <c r="L479" s="258">
        <f>TRUNC(F479+H479+J479,1)</f>
        <v>0</v>
      </c>
      <c r="M479" s="248" t="s">
        <v>1810</v>
      </c>
      <c r="N479" s="1" t="s">
        <v>708</v>
      </c>
      <c r="O479" s="1" t="s">
        <v>1811</v>
      </c>
      <c r="P479" s="1" t="s">
        <v>64</v>
      </c>
      <c r="Q479" s="1" t="s">
        <v>64</v>
      </c>
      <c r="R479" s="1" t="s">
        <v>63</v>
      </c>
      <c r="AV479" s="1" t="s">
        <v>52</v>
      </c>
      <c r="AW479" s="1" t="s">
        <v>1812</v>
      </c>
      <c r="AX479" s="1" t="s">
        <v>52</v>
      </c>
      <c r="AY479" s="1" t="s">
        <v>52</v>
      </c>
      <c r="AZ479" s="1" t="s">
        <v>52</v>
      </c>
    </row>
    <row r="480" spans="1:52" ht="30" customHeight="1">
      <c r="A480" s="248" t="s">
        <v>993</v>
      </c>
      <c r="B480" s="248" t="s">
        <v>52</v>
      </c>
      <c r="C480" s="248" t="s">
        <v>52</v>
      </c>
      <c r="D480" s="249"/>
      <c r="E480" s="257"/>
      <c r="F480" s="258">
        <f>TRUNC(SUMIF(N479:N479, N478, F479:F479),0)</f>
        <v>0</v>
      </c>
      <c r="G480" s="257"/>
      <c r="H480" s="258">
        <f>TRUNC(SUMIF(N479:N479, N478, H479:H479),0)</f>
        <v>0</v>
      </c>
      <c r="I480" s="257"/>
      <c r="J480" s="258">
        <f>TRUNC(SUMIF(N479:N479, N478, J479:J479),0)</f>
        <v>0</v>
      </c>
      <c r="K480" s="257"/>
      <c r="L480" s="258">
        <f>F480+H480+J480</f>
        <v>0</v>
      </c>
      <c r="M480" s="248" t="s">
        <v>52</v>
      </c>
      <c r="N480" s="1" t="s">
        <v>71</v>
      </c>
      <c r="O480" s="1" t="s">
        <v>71</v>
      </c>
      <c r="P480" s="1" t="s">
        <v>52</v>
      </c>
      <c r="Q480" s="1" t="s">
        <v>52</v>
      </c>
      <c r="R480" s="1" t="s">
        <v>52</v>
      </c>
      <c r="AV480" s="1" t="s">
        <v>52</v>
      </c>
      <c r="AW480" s="1" t="s">
        <v>52</v>
      </c>
      <c r="AX480" s="1" t="s">
        <v>52</v>
      </c>
      <c r="AY480" s="1" t="s">
        <v>52</v>
      </c>
      <c r="AZ480" s="1" t="s">
        <v>52</v>
      </c>
    </row>
    <row r="481" spans="1:52" ht="30" customHeight="1">
      <c r="A481" s="249"/>
      <c r="B481" s="249"/>
      <c r="C481" s="249"/>
      <c r="D481" s="249"/>
      <c r="E481" s="257"/>
      <c r="F481" s="258"/>
      <c r="G481" s="257"/>
      <c r="H481" s="258"/>
      <c r="I481" s="257"/>
      <c r="J481" s="258"/>
      <c r="K481" s="257"/>
      <c r="L481" s="258"/>
      <c r="M481" s="249"/>
    </row>
    <row r="482" spans="1:52" ht="30" customHeight="1">
      <c r="A482" s="250" t="s">
        <v>1813</v>
      </c>
      <c r="B482" s="253"/>
      <c r="C482" s="253"/>
      <c r="D482" s="253"/>
      <c r="E482" s="254"/>
      <c r="F482" s="255"/>
      <c r="G482" s="254"/>
      <c r="H482" s="255"/>
      <c r="I482" s="254"/>
      <c r="J482" s="255"/>
      <c r="K482" s="254"/>
      <c r="L482" s="255"/>
      <c r="M482" s="256"/>
      <c r="N482" s="1" t="s">
        <v>432</v>
      </c>
    </row>
    <row r="483" spans="1:52" ht="30" customHeight="1">
      <c r="A483" s="248" t="s">
        <v>1802</v>
      </c>
      <c r="B483" s="248" t="s">
        <v>1809</v>
      </c>
      <c r="C483" s="248" t="s">
        <v>982</v>
      </c>
      <c r="D483" s="249">
        <v>0.06</v>
      </c>
      <c r="E483" s="257">
        <f>단가대비표!O210</f>
        <v>0</v>
      </c>
      <c r="F483" s="258">
        <f>TRUNC(E483*D483,1)</f>
        <v>0</v>
      </c>
      <c r="G483" s="257">
        <f>단가대비표!P210</f>
        <v>0</v>
      </c>
      <c r="H483" s="258">
        <f>TRUNC(G483*D483,1)</f>
        <v>0</v>
      </c>
      <c r="I483" s="257">
        <f>단가대비표!V210</f>
        <v>0</v>
      </c>
      <c r="J483" s="258">
        <f>TRUNC(I483*D483,1)</f>
        <v>0</v>
      </c>
      <c r="K483" s="257">
        <f>TRUNC(E483+G483+I483,1)</f>
        <v>0</v>
      </c>
      <c r="L483" s="258">
        <f>TRUNC(F483+H483+J483,1)</f>
        <v>0</v>
      </c>
      <c r="M483" s="248" t="s">
        <v>1810</v>
      </c>
      <c r="N483" s="1" t="s">
        <v>432</v>
      </c>
      <c r="O483" s="1" t="s">
        <v>1811</v>
      </c>
      <c r="P483" s="1" t="s">
        <v>64</v>
      </c>
      <c r="Q483" s="1" t="s">
        <v>64</v>
      </c>
      <c r="R483" s="1" t="s">
        <v>63</v>
      </c>
      <c r="AV483" s="1" t="s">
        <v>52</v>
      </c>
      <c r="AW483" s="1" t="s">
        <v>1814</v>
      </c>
      <c r="AX483" s="1" t="s">
        <v>52</v>
      </c>
      <c r="AY483" s="1" t="s">
        <v>52</v>
      </c>
      <c r="AZ483" s="1" t="s">
        <v>52</v>
      </c>
    </row>
    <row r="484" spans="1:52" ht="30" customHeight="1">
      <c r="A484" s="248" t="s">
        <v>1793</v>
      </c>
      <c r="B484" s="248" t="s">
        <v>652</v>
      </c>
      <c r="C484" s="248" t="s">
        <v>76</v>
      </c>
      <c r="D484" s="249">
        <v>1</v>
      </c>
      <c r="E484" s="257">
        <f>일위대가목록!E75</f>
        <v>0</v>
      </c>
      <c r="F484" s="258">
        <f>TRUNC(E484*D484,1)</f>
        <v>0</v>
      </c>
      <c r="G484" s="257">
        <f>일위대가목록!F75</f>
        <v>0</v>
      </c>
      <c r="H484" s="258">
        <f>TRUNC(G484*D484,1)</f>
        <v>0</v>
      </c>
      <c r="I484" s="257">
        <f>일위대가목록!G75</f>
        <v>0</v>
      </c>
      <c r="J484" s="258">
        <f>TRUNC(I484*D484,1)</f>
        <v>0</v>
      </c>
      <c r="K484" s="257">
        <f>TRUNC(E484+G484+I484,1)</f>
        <v>0</v>
      </c>
      <c r="L484" s="258">
        <f>TRUNC(F484+H484+J484,1)</f>
        <v>0</v>
      </c>
      <c r="M484" s="248" t="s">
        <v>1794</v>
      </c>
      <c r="N484" s="1" t="s">
        <v>432</v>
      </c>
      <c r="O484" s="1" t="s">
        <v>1792</v>
      </c>
      <c r="P484" s="1" t="s">
        <v>63</v>
      </c>
      <c r="Q484" s="1" t="s">
        <v>64</v>
      </c>
      <c r="R484" s="1" t="s">
        <v>64</v>
      </c>
      <c r="AV484" s="1" t="s">
        <v>52</v>
      </c>
      <c r="AW484" s="1" t="s">
        <v>1815</v>
      </c>
      <c r="AX484" s="1" t="s">
        <v>52</v>
      </c>
      <c r="AY484" s="1" t="s">
        <v>52</v>
      </c>
      <c r="AZ484" s="1" t="s">
        <v>52</v>
      </c>
    </row>
    <row r="485" spans="1:52" ht="30" customHeight="1">
      <c r="A485" s="248" t="s">
        <v>993</v>
      </c>
      <c r="B485" s="248" t="s">
        <v>52</v>
      </c>
      <c r="C485" s="248" t="s">
        <v>52</v>
      </c>
      <c r="D485" s="249"/>
      <c r="E485" s="257"/>
      <c r="F485" s="258">
        <f>TRUNC(SUMIF(N483:N484, N482, F483:F484),0)</f>
        <v>0</v>
      </c>
      <c r="G485" s="257"/>
      <c r="H485" s="258">
        <f>TRUNC(SUMIF(N483:N484, N482, H483:H484),0)</f>
        <v>0</v>
      </c>
      <c r="I485" s="257"/>
      <c r="J485" s="258">
        <f>TRUNC(SUMIF(N483:N484, N482, J483:J484),0)</f>
        <v>0</v>
      </c>
      <c r="K485" s="257"/>
      <c r="L485" s="258">
        <f>F485+H485+J485</f>
        <v>0</v>
      </c>
      <c r="M485" s="248" t="s">
        <v>52</v>
      </c>
      <c r="N485" s="1" t="s">
        <v>71</v>
      </c>
      <c r="O485" s="1" t="s">
        <v>71</v>
      </c>
      <c r="P485" s="1" t="s">
        <v>52</v>
      </c>
      <c r="Q485" s="1" t="s">
        <v>52</v>
      </c>
      <c r="R485" s="1" t="s">
        <v>52</v>
      </c>
      <c r="AV485" s="1" t="s">
        <v>52</v>
      </c>
      <c r="AW485" s="1" t="s">
        <v>52</v>
      </c>
      <c r="AX485" s="1" t="s">
        <v>52</v>
      </c>
      <c r="AY485" s="1" t="s">
        <v>52</v>
      </c>
      <c r="AZ485" s="1" t="s">
        <v>52</v>
      </c>
    </row>
    <row r="486" spans="1:52" ht="30" customHeight="1">
      <c r="A486" s="249"/>
      <c r="B486" s="249"/>
      <c r="C486" s="249"/>
      <c r="D486" s="249"/>
      <c r="E486" s="257"/>
      <c r="F486" s="258"/>
      <c r="G486" s="257"/>
      <c r="H486" s="258"/>
      <c r="I486" s="257"/>
      <c r="J486" s="258"/>
      <c r="K486" s="257"/>
      <c r="L486" s="258"/>
      <c r="M486" s="249"/>
    </row>
    <row r="487" spans="1:52" ht="30" customHeight="1">
      <c r="A487" s="250" t="s">
        <v>1816</v>
      </c>
      <c r="B487" s="253"/>
      <c r="C487" s="253"/>
      <c r="D487" s="253"/>
      <c r="E487" s="254"/>
      <c r="F487" s="255"/>
      <c r="G487" s="254"/>
      <c r="H487" s="255"/>
      <c r="I487" s="254"/>
      <c r="J487" s="255"/>
      <c r="K487" s="254"/>
      <c r="L487" s="255"/>
      <c r="M487" s="256"/>
      <c r="N487" s="1" t="s">
        <v>713</v>
      </c>
    </row>
    <row r="488" spans="1:52" ht="30" customHeight="1">
      <c r="A488" s="248" t="s">
        <v>1802</v>
      </c>
      <c r="B488" s="248" t="s">
        <v>1809</v>
      </c>
      <c r="C488" s="248" t="s">
        <v>982</v>
      </c>
      <c r="D488" s="249">
        <v>0.03</v>
      </c>
      <c r="E488" s="257">
        <f>단가대비표!O210</f>
        <v>0</v>
      </c>
      <c r="F488" s="258">
        <f>TRUNC(E488*D488,1)</f>
        <v>0</v>
      </c>
      <c r="G488" s="257">
        <f>단가대비표!P210</f>
        <v>0</v>
      </c>
      <c r="H488" s="258">
        <f>TRUNC(G488*D488,1)</f>
        <v>0</v>
      </c>
      <c r="I488" s="257">
        <f>단가대비표!V210</f>
        <v>0</v>
      </c>
      <c r="J488" s="258">
        <f>TRUNC(I488*D488,1)</f>
        <v>0</v>
      </c>
      <c r="K488" s="257">
        <f>TRUNC(E488+G488+I488,1)</f>
        <v>0</v>
      </c>
      <c r="L488" s="258">
        <f>TRUNC(F488+H488+J488,1)</f>
        <v>0</v>
      </c>
      <c r="M488" s="248" t="s">
        <v>1810</v>
      </c>
      <c r="N488" s="1" t="s">
        <v>713</v>
      </c>
      <c r="O488" s="1" t="s">
        <v>1811</v>
      </c>
      <c r="P488" s="1" t="s">
        <v>64</v>
      </c>
      <c r="Q488" s="1" t="s">
        <v>64</v>
      </c>
      <c r="R488" s="1" t="s">
        <v>63</v>
      </c>
      <c r="AV488" s="1" t="s">
        <v>52</v>
      </c>
      <c r="AW488" s="1" t="s">
        <v>1817</v>
      </c>
      <c r="AX488" s="1" t="s">
        <v>52</v>
      </c>
      <c r="AY488" s="1" t="s">
        <v>52</v>
      </c>
      <c r="AZ488" s="1" t="s">
        <v>52</v>
      </c>
    </row>
    <row r="489" spans="1:52" ht="30" customHeight="1">
      <c r="A489" s="248" t="s">
        <v>1793</v>
      </c>
      <c r="B489" s="248" t="s">
        <v>652</v>
      </c>
      <c r="C489" s="248" t="s">
        <v>76</v>
      </c>
      <c r="D489" s="249">
        <v>1</v>
      </c>
      <c r="E489" s="257">
        <f>일위대가목록!E75</f>
        <v>0</v>
      </c>
      <c r="F489" s="258">
        <f>TRUNC(E489*D489,1)</f>
        <v>0</v>
      </c>
      <c r="G489" s="257">
        <f>일위대가목록!F75</f>
        <v>0</v>
      </c>
      <c r="H489" s="258">
        <f>TRUNC(G489*D489,1)</f>
        <v>0</v>
      </c>
      <c r="I489" s="257">
        <f>일위대가목록!G75</f>
        <v>0</v>
      </c>
      <c r="J489" s="258">
        <f>TRUNC(I489*D489,1)</f>
        <v>0</v>
      </c>
      <c r="K489" s="257">
        <f>TRUNC(E489+G489+I489,1)</f>
        <v>0</v>
      </c>
      <c r="L489" s="258">
        <f>TRUNC(F489+H489+J489,1)</f>
        <v>0</v>
      </c>
      <c r="M489" s="248" t="s">
        <v>1794</v>
      </c>
      <c r="N489" s="1" t="s">
        <v>713</v>
      </c>
      <c r="O489" s="1" t="s">
        <v>1792</v>
      </c>
      <c r="P489" s="1" t="s">
        <v>63</v>
      </c>
      <c r="Q489" s="1" t="s">
        <v>64</v>
      </c>
      <c r="R489" s="1" t="s">
        <v>64</v>
      </c>
      <c r="AV489" s="1" t="s">
        <v>52</v>
      </c>
      <c r="AW489" s="1" t="s">
        <v>1818</v>
      </c>
      <c r="AX489" s="1" t="s">
        <v>52</v>
      </c>
      <c r="AY489" s="1" t="s">
        <v>52</v>
      </c>
      <c r="AZ489" s="1" t="s">
        <v>52</v>
      </c>
    </row>
    <row r="490" spans="1:52" ht="30" customHeight="1">
      <c r="A490" s="248" t="s">
        <v>993</v>
      </c>
      <c r="B490" s="248" t="s">
        <v>52</v>
      </c>
      <c r="C490" s="248" t="s">
        <v>52</v>
      </c>
      <c r="D490" s="249"/>
      <c r="E490" s="257"/>
      <c r="F490" s="258">
        <f>TRUNC(SUMIF(N488:N489, N487, F488:F489),0)</f>
        <v>0</v>
      </c>
      <c r="G490" s="257"/>
      <c r="H490" s="258">
        <f>TRUNC(SUMIF(N488:N489, N487, H488:H489),0)</f>
        <v>0</v>
      </c>
      <c r="I490" s="257"/>
      <c r="J490" s="258">
        <f>TRUNC(SUMIF(N488:N489, N487, J488:J489),0)</f>
        <v>0</v>
      </c>
      <c r="K490" s="257"/>
      <c r="L490" s="258">
        <f>F490+H490+J490</f>
        <v>0</v>
      </c>
      <c r="M490" s="248" t="s">
        <v>52</v>
      </c>
      <c r="N490" s="1" t="s">
        <v>71</v>
      </c>
      <c r="O490" s="1" t="s">
        <v>71</v>
      </c>
      <c r="P490" s="1" t="s">
        <v>52</v>
      </c>
      <c r="Q490" s="1" t="s">
        <v>52</v>
      </c>
      <c r="R490" s="1" t="s">
        <v>52</v>
      </c>
      <c r="AV490" s="1" t="s">
        <v>52</v>
      </c>
      <c r="AW490" s="1" t="s">
        <v>52</v>
      </c>
      <c r="AX490" s="1" t="s">
        <v>52</v>
      </c>
      <c r="AY490" s="1" t="s">
        <v>52</v>
      </c>
      <c r="AZ490" s="1" t="s">
        <v>52</v>
      </c>
    </row>
    <row r="491" spans="1:52" ht="30" customHeight="1">
      <c r="A491" s="249"/>
      <c r="B491" s="249"/>
      <c r="C491" s="249"/>
      <c r="D491" s="249"/>
      <c r="E491" s="257"/>
      <c r="F491" s="258"/>
      <c r="G491" s="257"/>
      <c r="H491" s="258"/>
      <c r="I491" s="257"/>
      <c r="J491" s="258"/>
      <c r="K491" s="257"/>
      <c r="L491" s="258"/>
      <c r="M491" s="249"/>
    </row>
    <row r="492" spans="1:52" ht="30" customHeight="1">
      <c r="A492" s="250" t="s">
        <v>1819</v>
      </c>
      <c r="B492" s="253"/>
      <c r="C492" s="253"/>
      <c r="D492" s="253"/>
      <c r="E492" s="254"/>
      <c r="F492" s="255"/>
      <c r="G492" s="254"/>
      <c r="H492" s="255"/>
      <c r="I492" s="254"/>
      <c r="J492" s="255"/>
      <c r="K492" s="254"/>
      <c r="L492" s="255"/>
      <c r="M492" s="256"/>
      <c r="N492" s="1" t="s">
        <v>437</v>
      </c>
    </row>
    <row r="493" spans="1:52" ht="30" customHeight="1">
      <c r="A493" s="248" t="s">
        <v>1572</v>
      </c>
      <c r="B493" s="248" t="s">
        <v>1573</v>
      </c>
      <c r="C493" s="248" t="s">
        <v>115</v>
      </c>
      <c r="D493" s="249">
        <v>0.02</v>
      </c>
      <c r="E493" s="257">
        <f>일위대가목록!E51</f>
        <v>0</v>
      </c>
      <c r="F493" s="258">
        <f>TRUNC(E493*D493,1)</f>
        <v>0</v>
      </c>
      <c r="G493" s="257">
        <f>일위대가목록!F51</f>
        <v>0</v>
      </c>
      <c r="H493" s="258">
        <f>TRUNC(G493*D493,1)</f>
        <v>0</v>
      </c>
      <c r="I493" s="257">
        <f>일위대가목록!G51</f>
        <v>0</v>
      </c>
      <c r="J493" s="258">
        <f>TRUNC(I493*D493,1)</f>
        <v>0</v>
      </c>
      <c r="K493" s="257">
        <f>TRUNC(E493+G493+I493,1)</f>
        <v>0</v>
      </c>
      <c r="L493" s="258">
        <f>TRUNC(F493+H493+J493,1)</f>
        <v>0</v>
      </c>
      <c r="M493" s="248" t="s">
        <v>1574</v>
      </c>
      <c r="N493" s="1" t="s">
        <v>437</v>
      </c>
      <c r="O493" s="1" t="s">
        <v>1575</v>
      </c>
      <c r="P493" s="1" t="s">
        <v>63</v>
      </c>
      <c r="Q493" s="1" t="s">
        <v>64</v>
      </c>
      <c r="R493" s="1" t="s">
        <v>64</v>
      </c>
      <c r="AV493" s="1" t="s">
        <v>52</v>
      </c>
      <c r="AW493" s="1" t="s">
        <v>1820</v>
      </c>
      <c r="AX493" s="1" t="s">
        <v>52</v>
      </c>
      <c r="AY493" s="1" t="s">
        <v>52</v>
      </c>
      <c r="AZ493" s="1" t="s">
        <v>52</v>
      </c>
    </row>
    <row r="494" spans="1:52" ht="30" customHeight="1">
      <c r="A494" s="248" t="s">
        <v>1603</v>
      </c>
      <c r="B494" s="248" t="s">
        <v>1604</v>
      </c>
      <c r="C494" s="248" t="s">
        <v>82</v>
      </c>
      <c r="D494" s="249">
        <v>1</v>
      </c>
      <c r="E494" s="257">
        <f>일위대가목록!E147</f>
        <v>0</v>
      </c>
      <c r="F494" s="258">
        <f>TRUNC(E494*D494,1)</f>
        <v>0</v>
      </c>
      <c r="G494" s="257">
        <f>일위대가목록!F147</f>
        <v>0</v>
      </c>
      <c r="H494" s="258">
        <f>TRUNC(G494*D494,1)</f>
        <v>0</v>
      </c>
      <c r="I494" s="257">
        <f>일위대가목록!G147</f>
        <v>0</v>
      </c>
      <c r="J494" s="258">
        <f>TRUNC(I494*D494,1)</f>
        <v>0</v>
      </c>
      <c r="K494" s="257">
        <f>TRUNC(E494+G494+I494,1)</f>
        <v>0</v>
      </c>
      <c r="L494" s="258">
        <f>TRUNC(F494+H494+J494,1)</f>
        <v>0</v>
      </c>
      <c r="M494" s="248" t="s">
        <v>1605</v>
      </c>
      <c r="N494" s="1" t="s">
        <v>437</v>
      </c>
      <c r="O494" s="1" t="s">
        <v>1606</v>
      </c>
      <c r="P494" s="1" t="s">
        <v>63</v>
      </c>
      <c r="Q494" s="1" t="s">
        <v>64</v>
      </c>
      <c r="R494" s="1" t="s">
        <v>64</v>
      </c>
      <c r="AV494" s="1" t="s">
        <v>52</v>
      </c>
      <c r="AW494" s="1" t="s">
        <v>1821</v>
      </c>
      <c r="AX494" s="1" t="s">
        <v>52</v>
      </c>
      <c r="AY494" s="1" t="s">
        <v>52</v>
      </c>
      <c r="AZ494" s="1" t="s">
        <v>52</v>
      </c>
    </row>
    <row r="495" spans="1:52" ht="30" customHeight="1">
      <c r="A495" s="248" t="s">
        <v>993</v>
      </c>
      <c r="B495" s="248" t="s">
        <v>52</v>
      </c>
      <c r="C495" s="248" t="s">
        <v>52</v>
      </c>
      <c r="D495" s="249"/>
      <c r="E495" s="257"/>
      <c r="F495" s="258">
        <f>TRUNC(SUMIF(N493:N494, N492, F493:F494),0)</f>
        <v>0</v>
      </c>
      <c r="G495" s="257"/>
      <c r="H495" s="258">
        <f>TRUNC(SUMIF(N493:N494, N492, H493:H494),0)</f>
        <v>0</v>
      </c>
      <c r="I495" s="257"/>
      <c r="J495" s="258">
        <f>TRUNC(SUMIF(N493:N494, N492, J493:J494),0)</f>
        <v>0</v>
      </c>
      <c r="K495" s="257"/>
      <c r="L495" s="258">
        <f>F495+H495+J495</f>
        <v>0</v>
      </c>
      <c r="M495" s="248" t="s">
        <v>52</v>
      </c>
      <c r="N495" s="1" t="s">
        <v>71</v>
      </c>
      <c r="O495" s="1" t="s">
        <v>71</v>
      </c>
      <c r="P495" s="1" t="s">
        <v>52</v>
      </c>
      <c r="Q495" s="1" t="s">
        <v>52</v>
      </c>
      <c r="R495" s="1" t="s">
        <v>52</v>
      </c>
      <c r="AV495" s="1" t="s">
        <v>52</v>
      </c>
      <c r="AW495" s="1" t="s">
        <v>52</v>
      </c>
      <c r="AX495" s="1" t="s">
        <v>52</v>
      </c>
      <c r="AY495" s="1" t="s">
        <v>52</v>
      </c>
      <c r="AZ495" s="1" t="s">
        <v>52</v>
      </c>
    </row>
    <row r="496" spans="1:52" ht="30" customHeight="1">
      <c r="A496" s="249"/>
      <c r="B496" s="249"/>
      <c r="C496" s="249"/>
      <c r="D496" s="249"/>
      <c r="E496" s="257"/>
      <c r="F496" s="258"/>
      <c r="G496" s="257"/>
      <c r="H496" s="258"/>
      <c r="I496" s="257"/>
      <c r="J496" s="258"/>
      <c r="K496" s="257"/>
      <c r="L496" s="258"/>
      <c r="M496" s="249"/>
    </row>
    <row r="497" spans="1:52" ht="30" customHeight="1">
      <c r="A497" s="250" t="s">
        <v>3602</v>
      </c>
      <c r="B497" s="253"/>
      <c r="C497" s="253"/>
      <c r="D497" s="253"/>
      <c r="E497" s="254"/>
      <c r="F497" s="255"/>
      <c r="G497" s="254"/>
      <c r="H497" s="255"/>
      <c r="I497" s="254"/>
      <c r="J497" s="255"/>
      <c r="K497" s="254"/>
      <c r="L497" s="255"/>
      <c r="M497" s="256"/>
      <c r="N497" s="1" t="s">
        <v>816</v>
      </c>
    </row>
    <row r="498" spans="1:52" ht="30" customHeight="1">
      <c r="A498" s="248" t="s">
        <v>3057</v>
      </c>
      <c r="B498" s="248" t="s">
        <v>989</v>
      </c>
      <c r="C498" s="248" t="s">
        <v>401</v>
      </c>
      <c r="D498" s="249">
        <v>2.5999999999999999E-2</v>
      </c>
      <c r="E498" s="257">
        <f>단가대비표!O259</f>
        <v>0</v>
      </c>
      <c r="F498" s="258">
        <f>TRUNC(E498*D498,1)</f>
        <v>0</v>
      </c>
      <c r="G498" s="257">
        <f>단가대비표!P259</f>
        <v>0</v>
      </c>
      <c r="H498" s="258">
        <f>TRUNC(G498*D498,1)</f>
        <v>0</v>
      </c>
      <c r="I498" s="257">
        <f>단가대비표!V259</f>
        <v>0</v>
      </c>
      <c r="J498" s="258">
        <f>TRUNC(I498*D498,1)</f>
        <v>0</v>
      </c>
      <c r="K498" s="257">
        <f t="shared" ref="K498:K499" si="76">TRUNC(E498+G498+I498,1)</f>
        <v>0</v>
      </c>
      <c r="L498" s="258">
        <f t="shared" ref="L498:L499" si="77">TRUNC(F498+H498+J498,1)</f>
        <v>0</v>
      </c>
      <c r="M498" s="248" t="s">
        <v>3058</v>
      </c>
      <c r="N498" s="1" t="s">
        <v>816</v>
      </c>
      <c r="O498" s="1" t="s">
        <v>3059</v>
      </c>
      <c r="P498" s="1" t="s">
        <v>64</v>
      </c>
      <c r="Q498" s="1" t="s">
        <v>64</v>
      </c>
      <c r="R498" s="1" t="s">
        <v>63</v>
      </c>
      <c r="AV498" s="1" t="s">
        <v>52</v>
      </c>
      <c r="AW498" s="1" t="s">
        <v>3060</v>
      </c>
      <c r="AX498" s="1" t="s">
        <v>52</v>
      </c>
      <c r="AY498" s="1" t="s">
        <v>52</v>
      </c>
      <c r="AZ498" s="1" t="s">
        <v>52</v>
      </c>
    </row>
    <row r="499" spans="1:52" ht="30" customHeight="1">
      <c r="A499" s="248" t="s">
        <v>1243</v>
      </c>
      <c r="B499" s="248" t="s">
        <v>989</v>
      </c>
      <c r="C499" s="248" t="s">
        <v>401</v>
      </c>
      <c r="D499" s="249">
        <v>8.0000000000000002E-3</v>
      </c>
      <c r="E499" s="257">
        <f>단가대비표!O237</f>
        <v>0</v>
      </c>
      <c r="F499" s="258">
        <f>TRUNC(E499*D499,1)</f>
        <v>0</v>
      </c>
      <c r="G499" s="257">
        <f>단가대비표!P237</f>
        <v>0</v>
      </c>
      <c r="H499" s="258">
        <f>TRUNC(G499*D499,1)</f>
        <v>0</v>
      </c>
      <c r="I499" s="257">
        <f>단가대비표!V237</f>
        <v>0</v>
      </c>
      <c r="J499" s="258">
        <f>TRUNC(I499*D499,1)</f>
        <v>0</v>
      </c>
      <c r="K499" s="257">
        <f t="shared" si="76"/>
        <v>0</v>
      </c>
      <c r="L499" s="258">
        <f t="shared" si="77"/>
        <v>0</v>
      </c>
      <c r="M499" s="248" t="s">
        <v>1244</v>
      </c>
      <c r="N499" s="1" t="s">
        <v>816</v>
      </c>
      <c r="O499" s="1" t="s">
        <v>1245</v>
      </c>
      <c r="P499" s="1" t="s">
        <v>64</v>
      </c>
      <c r="Q499" s="1" t="s">
        <v>64</v>
      </c>
      <c r="R499" s="1" t="s">
        <v>63</v>
      </c>
      <c r="AV499" s="1" t="s">
        <v>52</v>
      </c>
      <c r="AW499" s="1" t="s">
        <v>3061</v>
      </c>
      <c r="AX499" s="1" t="s">
        <v>52</v>
      </c>
      <c r="AY499" s="1" t="s">
        <v>52</v>
      </c>
      <c r="AZ499" s="1" t="s">
        <v>52</v>
      </c>
    </row>
    <row r="500" spans="1:52" ht="30" customHeight="1">
      <c r="A500" s="248" t="s">
        <v>993</v>
      </c>
      <c r="B500" s="248" t="s">
        <v>52</v>
      </c>
      <c r="C500" s="248" t="s">
        <v>52</v>
      </c>
      <c r="D500" s="249"/>
      <c r="E500" s="257"/>
      <c r="F500" s="258">
        <f>TRUNC(SUMIF(N498:N499, N497, F498:F499),0)</f>
        <v>0</v>
      </c>
      <c r="G500" s="257"/>
      <c r="H500" s="258">
        <f>TRUNC(SUMIF(N498:N499, N497, H498:H499),0)</f>
        <v>0</v>
      </c>
      <c r="I500" s="257"/>
      <c r="J500" s="258">
        <f>TRUNC(SUMIF(N498:N499, N497, J498:J499),0)</f>
        <v>0</v>
      </c>
      <c r="K500" s="257"/>
      <c r="L500" s="258">
        <f>F500+H500+J500</f>
        <v>0</v>
      </c>
      <c r="M500" s="248" t="s">
        <v>52</v>
      </c>
      <c r="N500" s="1" t="s">
        <v>71</v>
      </c>
      <c r="O500" s="1" t="s">
        <v>71</v>
      </c>
      <c r="P500" s="1" t="s">
        <v>52</v>
      </c>
      <c r="Q500" s="1" t="s">
        <v>52</v>
      </c>
      <c r="R500" s="1" t="s">
        <v>52</v>
      </c>
      <c r="AV500" s="1" t="s">
        <v>52</v>
      </c>
      <c r="AW500" s="1" t="s">
        <v>52</v>
      </c>
      <c r="AX500" s="1" t="s">
        <v>52</v>
      </c>
      <c r="AY500" s="1" t="s">
        <v>52</v>
      </c>
      <c r="AZ500" s="1" t="s">
        <v>52</v>
      </c>
    </row>
    <row r="501" spans="1:52" ht="30" customHeight="1">
      <c r="A501" s="249"/>
      <c r="B501" s="249"/>
      <c r="C501" s="249"/>
      <c r="D501" s="249"/>
      <c r="E501" s="257"/>
      <c r="F501" s="258"/>
      <c r="G501" s="257"/>
      <c r="H501" s="258"/>
      <c r="I501" s="257"/>
      <c r="J501" s="258"/>
      <c r="K501" s="257"/>
      <c r="L501" s="258"/>
      <c r="M501" s="249"/>
    </row>
    <row r="502" spans="1:52" ht="30" customHeight="1">
      <c r="A502" s="250" t="s">
        <v>1842</v>
      </c>
      <c r="B502" s="253"/>
      <c r="C502" s="253"/>
      <c r="D502" s="253"/>
      <c r="E502" s="254"/>
      <c r="F502" s="255"/>
      <c r="G502" s="254"/>
      <c r="H502" s="255"/>
      <c r="I502" s="254"/>
      <c r="J502" s="255"/>
      <c r="K502" s="254"/>
      <c r="L502" s="255"/>
      <c r="M502" s="256"/>
      <c r="N502" s="1" t="s">
        <v>1666</v>
      </c>
    </row>
    <row r="503" spans="1:52" ht="30" customHeight="1">
      <c r="A503" s="248" t="s">
        <v>1168</v>
      </c>
      <c r="B503" s="248" t="s">
        <v>1169</v>
      </c>
      <c r="C503" s="248" t="s">
        <v>973</v>
      </c>
      <c r="D503" s="249">
        <v>3.3000000000000002E-2</v>
      </c>
      <c r="E503" s="257">
        <f>일위대가목록!E19</f>
        <v>0</v>
      </c>
      <c r="F503" s="258">
        <f>TRUNC(E503*D503,1)</f>
        <v>0</v>
      </c>
      <c r="G503" s="257">
        <f>일위대가목록!F19</f>
        <v>0</v>
      </c>
      <c r="H503" s="258">
        <f>TRUNC(G503*D503,1)</f>
        <v>0</v>
      </c>
      <c r="I503" s="257">
        <f>일위대가목록!G19</f>
        <v>0</v>
      </c>
      <c r="J503" s="258">
        <f>TRUNC(I503*D503,1)</f>
        <v>0</v>
      </c>
      <c r="K503" s="257">
        <f t="shared" ref="K503:L505" si="78">TRUNC(E503+G503+I503,1)</f>
        <v>0</v>
      </c>
      <c r="L503" s="258">
        <f t="shared" si="78"/>
        <v>0</v>
      </c>
      <c r="M503" s="248" t="s">
        <v>1170</v>
      </c>
      <c r="N503" s="1" t="s">
        <v>1666</v>
      </c>
      <c r="O503" s="1" t="s">
        <v>1167</v>
      </c>
      <c r="P503" s="1" t="s">
        <v>63</v>
      </c>
      <c r="Q503" s="1" t="s">
        <v>64</v>
      </c>
      <c r="R503" s="1" t="s">
        <v>64</v>
      </c>
      <c r="V503">
        <v>1</v>
      </c>
      <c r="AV503" s="1" t="s">
        <v>52</v>
      </c>
      <c r="AW503" s="1" t="s">
        <v>1844</v>
      </c>
      <c r="AX503" s="1" t="s">
        <v>52</v>
      </c>
      <c r="AY503" s="1" t="s">
        <v>52</v>
      </c>
      <c r="AZ503" s="1" t="s">
        <v>52</v>
      </c>
    </row>
    <row r="504" spans="1:52" ht="30" customHeight="1">
      <c r="A504" s="248" t="s">
        <v>1202</v>
      </c>
      <c r="B504" s="248" t="s">
        <v>1203</v>
      </c>
      <c r="C504" s="248" t="s">
        <v>973</v>
      </c>
      <c r="D504" s="249">
        <v>0.11</v>
      </c>
      <c r="E504" s="257">
        <f>일위대가목록!E22</f>
        <v>0</v>
      </c>
      <c r="F504" s="258">
        <f>TRUNC(E504*D504,1)</f>
        <v>0</v>
      </c>
      <c r="G504" s="257">
        <f>일위대가목록!F22</f>
        <v>0</v>
      </c>
      <c r="H504" s="258">
        <f>TRUNC(G504*D504,1)</f>
        <v>0</v>
      </c>
      <c r="I504" s="257">
        <f>일위대가목록!G22</f>
        <v>0</v>
      </c>
      <c r="J504" s="258">
        <f>TRUNC(I504*D504,1)</f>
        <v>0</v>
      </c>
      <c r="K504" s="257">
        <f t="shared" si="78"/>
        <v>0</v>
      </c>
      <c r="L504" s="258">
        <f t="shared" si="78"/>
        <v>0</v>
      </c>
      <c r="M504" s="248" t="s">
        <v>1204</v>
      </c>
      <c r="N504" s="1" t="s">
        <v>1666</v>
      </c>
      <c r="O504" s="1" t="s">
        <v>1201</v>
      </c>
      <c r="P504" s="1" t="s">
        <v>63</v>
      </c>
      <c r="Q504" s="1" t="s">
        <v>64</v>
      </c>
      <c r="R504" s="1" t="s">
        <v>64</v>
      </c>
      <c r="V504">
        <v>1</v>
      </c>
      <c r="AV504" s="1" t="s">
        <v>52</v>
      </c>
      <c r="AW504" s="1" t="s">
        <v>1845</v>
      </c>
      <c r="AX504" s="1" t="s">
        <v>52</v>
      </c>
      <c r="AY504" s="1" t="s">
        <v>52</v>
      </c>
      <c r="AZ504" s="1" t="s">
        <v>52</v>
      </c>
    </row>
    <row r="505" spans="1:52" ht="30" customHeight="1">
      <c r="A505" s="248" t="s">
        <v>1464</v>
      </c>
      <c r="B505" s="248" t="s">
        <v>1846</v>
      </c>
      <c r="C505" s="248" t="s">
        <v>555</v>
      </c>
      <c r="D505" s="249">
        <v>1</v>
      </c>
      <c r="E505" s="257">
        <v>0</v>
      </c>
      <c r="F505" s="258">
        <f>TRUNC(E505*D505,1)</f>
        <v>0</v>
      </c>
      <c r="G505" s="257">
        <v>0</v>
      </c>
      <c r="H505" s="258">
        <f>TRUNC(G505*D505,1)</f>
        <v>0</v>
      </c>
      <c r="I505" s="257">
        <f>TRUNC(SUMIF(V503:V505, RIGHTB(O505, 1), H503:H505)*U505, 2)</f>
        <v>0</v>
      </c>
      <c r="J505" s="258">
        <f>TRUNC(I505*D505,1)</f>
        <v>0</v>
      </c>
      <c r="K505" s="257">
        <f t="shared" si="78"/>
        <v>0</v>
      </c>
      <c r="L505" s="258">
        <f t="shared" si="78"/>
        <v>0</v>
      </c>
      <c r="M505" s="248" t="s">
        <v>52</v>
      </c>
      <c r="N505" s="1" t="s">
        <v>1666</v>
      </c>
      <c r="O505" s="1" t="s">
        <v>772</v>
      </c>
      <c r="P505" s="1" t="s">
        <v>64</v>
      </c>
      <c r="Q505" s="1" t="s">
        <v>64</v>
      </c>
      <c r="R505" s="1" t="s">
        <v>64</v>
      </c>
      <c r="S505">
        <v>1</v>
      </c>
      <c r="T505">
        <v>2</v>
      </c>
      <c r="U505">
        <v>0.06</v>
      </c>
      <c r="AV505" s="1" t="s">
        <v>52</v>
      </c>
      <c r="AW505" s="1" t="s">
        <v>1847</v>
      </c>
      <c r="AX505" s="1" t="s">
        <v>52</v>
      </c>
      <c r="AY505" s="1" t="s">
        <v>52</v>
      </c>
      <c r="AZ505" s="1" t="s">
        <v>52</v>
      </c>
    </row>
    <row r="506" spans="1:52" ht="30" customHeight="1">
      <c r="A506" s="248" t="s">
        <v>993</v>
      </c>
      <c r="B506" s="248" t="s">
        <v>52</v>
      </c>
      <c r="C506" s="248" t="s">
        <v>52</v>
      </c>
      <c r="D506" s="249"/>
      <c r="E506" s="257"/>
      <c r="F506" s="258">
        <f>TRUNC(SUMIF(N503:N505, N502, F503:F505),0)</f>
        <v>0</v>
      </c>
      <c r="G506" s="257"/>
      <c r="H506" s="258">
        <f>TRUNC(SUMIF(N503:N505, N502, H503:H505),0)</f>
        <v>0</v>
      </c>
      <c r="I506" s="257"/>
      <c r="J506" s="258">
        <f>TRUNC(SUMIF(N503:N505, N502, J503:J505),0)</f>
        <v>0</v>
      </c>
      <c r="K506" s="257"/>
      <c r="L506" s="258">
        <f>F506+H506+J506</f>
        <v>0</v>
      </c>
      <c r="M506" s="248" t="s">
        <v>52</v>
      </c>
      <c r="N506" s="1" t="s">
        <v>71</v>
      </c>
      <c r="O506" s="1" t="s">
        <v>71</v>
      </c>
      <c r="P506" s="1" t="s">
        <v>52</v>
      </c>
      <c r="Q506" s="1" t="s">
        <v>52</v>
      </c>
      <c r="R506" s="1" t="s">
        <v>52</v>
      </c>
      <c r="AV506" s="1" t="s">
        <v>52</v>
      </c>
      <c r="AW506" s="1" t="s">
        <v>52</v>
      </c>
      <c r="AX506" s="1" t="s">
        <v>52</v>
      </c>
      <c r="AY506" s="1" t="s">
        <v>52</v>
      </c>
      <c r="AZ506" s="1" t="s">
        <v>52</v>
      </c>
    </row>
    <row r="507" spans="1:52" ht="30" customHeight="1">
      <c r="A507" s="249"/>
      <c r="B507" s="249"/>
      <c r="C507" s="249"/>
      <c r="D507" s="249"/>
      <c r="E507" s="257"/>
      <c r="F507" s="258"/>
      <c r="G507" s="257"/>
      <c r="H507" s="258"/>
      <c r="I507" s="257"/>
      <c r="J507" s="258"/>
      <c r="K507" s="257"/>
      <c r="L507" s="258"/>
      <c r="M507" s="249"/>
    </row>
    <row r="508" spans="1:52" ht="30" customHeight="1">
      <c r="A508" s="250" t="s">
        <v>1848</v>
      </c>
      <c r="B508" s="253"/>
      <c r="C508" s="253"/>
      <c r="D508" s="253"/>
      <c r="E508" s="254"/>
      <c r="F508" s="255"/>
      <c r="G508" s="254"/>
      <c r="H508" s="255"/>
      <c r="I508" s="254"/>
      <c r="J508" s="255"/>
      <c r="K508" s="254"/>
      <c r="L508" s="255"/>
      <c r="M508" s="256"/>
      <c r="N508" s="1" t="s">
        <v>1671</v>
      </c>
    </row>
    <row r="509" spans="1:52" ht="30" customHeight="1">
      <c r="A509" s="248" t="s">
        <v>1168</v>
      </c>
      <c r="B509" s="248" t="s">
        <v>1169</v>
      </c>
      <c r="C509" s="248" t="s">
        <v>973</v>
      </c>
      <c r="D509" s="249">
        <v>3.9600000000000003E-2</v>
      </c>
      <c r="E509" s="257">
        <f>일위대가목록!E19</f>
        <v>0</v>
      </c>
      <c r="F509" s="258">
        <f>TRUNC(E509*D509,1)</f>
        <v>0</v>
      </c>
      <c r="G509" s="257">
        <f>일위대가목록!F19</f>
        <v>0</v>
      </c>
      <c r="H509" s="258">
        <f>TRUNC(G509*D509,1)</f>
        <v>0</v>
      </c>
      <c r="I509" s="257">
        <f>일위대가목록!G19</f>
        <v>0</v>
      </c>
      <c r="J509" s="258">
        <f>TRUNC(I509*D509,1)</f>
        <v>0</v>
      </c>
      <c r="K509" s="257">
        <f t="shared" ref="K509:L511" si="79">TRUNC(E509+G509+I509,1)</f>
        <v>0</v>
      </c>
      <c r="L509" s="258">
        <f t="shared" si="79"/>
        <v>0</v>
      </c>
      <c r="M509" s="248" t="s">
        <v>1170</v>
      </c>
      <c r="N509" s="1" t="s">
        <v>1671</v>
      </c>
      <c r="O509" s="1" t="s">
        <v>1167</v>
      </c>
      <c r="P509" s="1" t="s">
        <v>63</v>
      </c>
      <c r="Q509" s="1" t="s">
        <v>64</v>
      </c>
      <c r="R509" s="1" t="s">
        <v>64</v>
      </c>
      <c r="V509">
        <v>1</v>
      </c>
      <c r="AV509" s="1" t="s">
        <v>52</v>
      </c>
      <c r="AW509" s="1" t="s">
        <v>1849</v>
      </c>
      <c r="AX509" s="1" t="s">
        <v>52</v>
      </c>
      <c r="AY509" s="1" t="s">
        <v>52</v>
      </c>
      <c r="AZ509" s="1" t="s">
        <v>52</v>
      </c>
    </row>
    <row r="510" spans="1:52" ht="30" customHeight="1">
      <c r="A510" s="248" t="s">
        <v>1202</v>
      </c>
      <c r="B510" s="248" t="s">
        <v>1203</v>
      </c>
      <c r="C510" s="248" t="s">
        <v>973</v>
      </c>
      <c r="D510" s="249">
        <v>0.11</v>
      </c>
      <c r="E510" s="257">
        <f>일위대가목록!E22</f>
        <v>0</v>
      </c>
      <c r="F510" s="258">
        <f>TRUNC(E510*D510,1)</f>
        <v>0</v>
      </c>
      <c r="G510" s="257">
        <f>일위대가목록!F22</f>
        <v>0</v>
      </c>
      <c r="H510" s="258">
        <f>TRUNC(G510*D510,1)</f>
        <v>0</v>
      </c>
      <c r="I510" s="257">
        <f>일위대가목록!G22</f>
        <v>0</v>
      </c>
      <c r="J510" s="258">
        <f>TRUNC(I510*D510,1)</f>
        <v>0</v>
      </c>
      <c r="K510" s="257">
        <f t="shared" si="79"/>
        <v>0</v>
      </c>
      <c r="L510" s="258">
        <f t="shared" si="79"/>
        <v>0</v>
      </c>
      <c r="M510" s="248" t="s">
        <v>1204</v>
      </c>
      <c r="N510" s="1" t="s">
        <v>1671</v>
      </c>
      <c r="O510" s="1" t="s">
        <v>1201</v>
      </c>
      <c r="P510" s="1" t="s">
        <v>63</v>
      </c>
      <c r="Q510" s="1" t="s">
        <v>64</v>
      </c>
      <c r="R510" s="1" t="s">
        <v>64</v>
      </c>
      <c r="V510">
        <v>1</v>
      </c>
      <c r="AV510" s="1" t="s">
        <v>52</v>
      </c>
      <c r="AW510" s="1" t="s">
        <v>1850</v>
      </c>
      <c r="AX510" s="1" t="s">
        <v>52</v>
      </c>
      <c r="AY510" s="1" t="s">
        <v>52</v>
      </c>
      <c r="AZ510" s="1" t="s">
        <v>52</v>
      </c>
    </row>
    <row r="511" spans="1:52" ht="30" customHeight="1">
      <c r="A511" s="248" t="s">
        <v>1464</v>
      </c>
      <c r="B511" s="248" t="s">
        <v>1846</v>
      </c>
      <c r="C511" s="248" t="s">
        <v>555</v>
      </c>
      <c r="D511" s="249">
        <v>1</v>
      </c>
      <c r="E511" s="257">
        <v>0</v>
      </c>
      <c r="F511" s="258">
        <f>TRUNC(E511*D511,1)</f>
        <v>0</v>
      </c>
      <c r="G511" s="257">
        <v>0</v>
      </c>
      <c r="H511" s="258">
        <f>TRUNC(G511*D511,1)</f>
        <v>0</v>
      </c>
      <c r="I511" s="257">
        <f>TRUNC(SUMIF(V509:V511, RIGHTB(O511, 1), H509:H511)*U511, 2)</f>
        <v>0</v>
      </c>
      <c r="J511" s="258">
        <f>TRUNC(I511*D511,1)</f>
        <v>0</v>
      </c>
      <c r="K511" s="257">
        <f t="shared" si="79"/>
        <v>0</v>
      </c>
      <c r="L511" s="258">
        <f t="shared" si="79"/>
        <v>0</v>
      </c>
      <c r="M511" s="248" t="s">
        <v>52</v>
      </c>
      <c r="N511" s="1" t="s">
        <v>1671</v>
      </c>
      <c r="O511" s="1" t="s">
        <v>772</v>
      </c>
      <c r="P511" s="1" t="s">
        <v>64</v>
      </c>
      <c r="Q511" s="1" t="s">
        <v>64</v>
      </c>
      <c r="R511" s="1" t="s">
        <v>64</v>
      </c>
      <c r="S511">
        <v>1</v>
      </c>
      <c r="T511">
        <v>2</v>
      </c>
      <c r="U511">
        <v>0.06</v>
      </c>
      <c r="AV511" s="1" t="s">
        <v>52</v>
      </c>
      <c r="AW511" s="1" t="s">
        <v>1851</v>
      </c>
      <c r="AX511" s="1" t="s">
        <v>52</v>
      </c>
      <c r="AY511" s="1" t="s">
        <v>52</v>
      </c>
      <c r="AZ511" s="1" t="s">
        <v>52</v>
      </c>
    </row>
    <row r="512" spans="1:52" ht="30" customHeight="1">
      <c r="A512" s="248" t="s">
        <v>993</v>
      </c>
      <c r="B512" s="248" t="s">
        <v>52</v>
      </c>
      <c r="C512" s="248" t="s">
        <v>52</v>
      </c>
      <c r="D512" s="249"/>
      <c r="E512" s="257"/>
      <c r="F512" s="258">
        <f>TRUNC(SUMIF(N509:N511, N508, F509:F511),0)</f>
        <v>0</v>
      </c>
      <c r="G512" s="257"/>
      <c r="H512" s="258">
        <f>TRUNC(SUMIF(N509:N511, N508, H509:H511),0)</f>
        <v>0</v>
      </c>
      <c r="I512" s="257"/>
      <c r="J512" s="258">
        <f>TRUNC(SUMIF(N509:N511, N508, J509:J511),0)</f>
        <v>0</v>
      </c>
      <c r="K512" s="257"/>
      <c r="L512" s="258">
        <f>F512+H512+J512</f>
        <v>0</v>
      </c>
      <c r="M512" s="248" t="s">
        <v>52</v>
      </c>
      <c r="N512" s="1" t="s">
        <v>71</v>
      </c>
      <c r="O512" s="1" t="s">
        <v>71</v>
      </c>
      <c r="P512" s="1" t="s">
        <v>52</v>
      </c>
      <c r="Q512" s="1" t="s">
        <v>52</v>
      </c>
      <c r="R512" s="1" t="s">
        <v>52</v>
      </c>
      <c r="AV512" s="1" t="s">
        <v>52</v>
      </c>
      <c r="AW512" s="1" t="s">
        <v>52</v>
      </c>
      <c r="AX512" s="1" t="s">
        <v>52</v>
      </c>
      <c r="AY512" s="1" t="s">
        <v>52</v>
      </c>
      <c r="AZ512" s="1" t="s">
        <v>52</v>
      </c>
    </row>
    <row r="513" spans="1:52" ht="30" customHeight="1">
      <c r="A513" s="249"/>
      <c r="B513" s="249"/>
      <c r="C513" s="249"/>
      <c r="D513" s="249"/>
      <c r="E513" s="257"/>
      <c r="F513" s="258"/>
      <c r="G513" s="257"/>
      <c r="H513" s="258"/>
      <c r="I513" s="257"/>
      <c r="J513" s="258"/>
      <c r="K513" s="257"/>
      <c r="L513" s="258"/>
      <c r="M513" s="249"/>
    </row>
    <row r="514" spans="1:52" ht="30" customHeight="1">
      <c r="A514" s="250" t="s">
        <v>1852</v>
      </c>
      <c r="B514" s="253"/>
      <c r="C514" s="253"/>
      <c r="D514" s="253"/>
      <c r="E514" s="254"/>
      <c r="F514" s="255"/>
      <c r="G514" s="254"/>
      <c r="H514" s="255"/>
      <c r="I514" s="254"/>
      <c r="J514" s="255"/>
      <c r="K514" s="254"/>
      <c r="L514" s="255"/>
      <c r="M514" s="256"/>
      <c r="N514" s="1" t="s">
        <v>1853</v>
      </c>
    </row>
    <row r="515" spans="1:52" ht="30" customHeight="1">
      <c r="A515" s="248" t="s">
        <v>1239</v>
      </c>
      <c r="B515" s="248" t="s">
        <v>989</v>
      </c>
      <c r="C515" s="248" t="s">
        <v>401</v>
      </c>
      <c r="D515" s="249">
        <v>2.7E-2</v>
      </c>
      <c r="E515" s="257">
        <f>단가대비표!O249</f>
        <v>0</v>
      </c>
      <c r="F515" s="258">
        <f>TRUNC(E515*D515,1)</f>
        <v>0</v>
      </c>
      <c r="G515" s="257">
        <f>단가대비표!P249</f>
        <v>0</v>
      </c>
      <c r="H515" s="258">
        <f>TRUNC(G515*D515,1)</f>
        <v>0</v>
      </c>
      <c r="I515" s="257">
        <f>단가대비표!V249</f>
        <v>0</v>
      </c>
      <c r="J515" s="258">
        <f>TRUNC(I515*D515,1)</f>
        <v>0</v>
      </c>
      <c r="K515" s="257">
        <f t="shared" ref="K515:L517" si="80">TRUNC(E515+G515+I515,1)</f>
        <v>0</v>
      </c>
      <c r="L515" s="258">
        <f t="shared" si="80"/>
        <v>0</v>
      </c>
      <c r="M515" s="248" t="s">
        <v>1240</v>
      </c>
      <c r="N515" s="1" t="s">
        <v>1853</v>
      </c>
      <c r="O515" s="1" t="s">
        <v>1241</v>
      </c>
      <c r="P515" s="1" t="s">
        <v>64</v>
      </c>
      <c r="Q515" s="1" t="s">
        <v>64</v>
      </c>
      <c r="R515" s="1" t="s">
        <v>63</v>
      </c>
      <c r="V515">
        <v>1</v>
      </c>
      <c r="AV515" s="1" t="s">
        <v>52</v>
      </c>
      <c r="AW515" s="1" t="s">
        <v>1858</v>
      </c>
      <c r="AX515" s="1" t="s">
        <v>52</v>
      </c>
      <c r="AY515" s="1" t="s">
        <v>52</v>
      </c>
      <c r="AZ515" s="1" t="s">
        <v>52</v>
      </c>
    </row>
    <row r="516" spans="1:52" ht="30" customHeight="1">
      <c r="A516" s="248" t="s">
        <v>1243</v>
      </c>
      <c r="B516" s="248" t="s">
        <v>989</v>
      </c>
      <c r="C516" s="248" t="s">
        <v>401</v>
      </c>
      <c r="D516" s="249">
        <v>1.2999999999999999E-2</v>
      </c>
      <c r="E516" s="257">
        <f>단가대비표!O237</f>
        <v>0</v>
      </c>
      <c r="F516" s="258">
        <f>TRUNC(E516*D516,1)</f>
        <v>0</v>
      </c>
      <c r="G516" s="257">
        <f>단가대비표!P237</f>
        <v>0</v>
      </c>
      <c r="H516" s="258">
        <f>TRUNC(G516*D516,1)</f>
        <v>0</v>
      </c>
      <c r="I516" s="257">
        <f>단가대비표!V237</f>
        <v>0</v>
      </c>
      <c r="J516" s="258">
        <f>TRUNC(I516*D516,1)</f>
        <v>0</v>
      </c>
      <c r="K516" s="257">
        <f t="shared" si="80"/>
        <v>0</v>
      </c>
      <c r="L516" s="258">
        <f t="shared" si="80"/>
        <v>0</v>
      </c>
      <c r="M516" s="248" t="s">
        <v>1244</v>
      </c>
      <c r="N516" s="1" t="s">
        <v>1853</v>
      </c>
      <c r="O516" s="1" t="s">
        <v>1245</v>
      </c>
      <c r="P516" s="1" t="s">
        <v>64</v>
      </c>
      <c r="Q516" s="1" t="s">
        <v>64</v>
      </c>
      <c r="R516" s="1" t="s">
        <v>63</v>
      </c>
      <c r="V516">
        <v>1</v>
      </c>
      <c r="AV516" s="1" t="s">
        <v>52</v>
      </c>
      <c r="AW516" s="1" t="s">
        <v>1859</v>
      </c>
      <c r="AX516" s="1" t="s">
        <v>52</v>
      </c>
      <c r="AY516" s="1" t="s">
        <v>52</v>
      </c>
      <c r="AZ516" s="1" t="s">
        <v>52</v>
      </c>
    </row>
    <row r="517" spans="1:52" ht="30" customHeight="1">
      <c r="A517" s="248" t="s">
        <v>1464</v>
      </c>
      <c r="B517" s="248" t="s">
        <v>1486</v>
      </c>
      <c r="C517" s="248" t="s">
        <v>555</v>
      </c>
      <c r="D517" s="249">
        <v>1</v>
      </c>
      <c r="E517" s="257">
        <v>0</v>
      </c>
      <c r="F517" s="258">
        <f>TRUNC(E517*D517,1)</f>
        <v>0</v>
      </c>
      <c r="G517" s="257">
        <v>0</v>
      </c>
      <c r="H517" s="258">
        <f>TRUNC(G517*D517,1)</f>
        <v>0</v>
      </c>
      <c r="I517" s="257">
        <f>TRUNC(SUMIF(V515:V517, RIGHTB(O517, 1), H515:H517)*U517, 2)</f>
        <v>0</v>
      </c>
      <c r="J517" s="258">
        <f>TRUNC(I517*D517,1)</f>
        <v>0</v>
      </c>
      <c r="K517" s="257">
        <f t="shared" si="80"/>
        <v>0</v>
      </c>
      <c r="L517" s="258">
        <f t="shared" si="80"/>
        <v>0</v>
      </c>
      <c r="M517" s="248" t="s">
        <v>52</v>
      </c>
      <c r="N517" s="1" t="s">
        <v>1853</v>
      </c>
      <c r="O517" s="1" t="s">
        <v>772</v>
      </c>
      <c r="P517" s="1" t="s">
        <v>64</v>
      </c>
      <c r="Q517" s="1" t="s">
        <v>64</v>
      </c>
      <c r="R517" s="1" t="s">
        <v>64</v>
      </c>
      <c r="S517">
        <v>1</v>
      </c>
      <c r="T517">
        <v>2</v>
      </c>
      <c r="U517">
        <v>0.02</v>
      </c>
      <c r="AV517" s="1" t="s">
        <v>52</v>
      </c>
      <c r="AW517" s="1" t="s">
        <v>1860</v>
      </c>
      <c r="AX517" s="1" t="s">
        <v>52</v>
      </c>
      <c r="AY517" s="1" t="s">
        <v>52</v>
      </c>
      <c r="AZ517" s="1" t="s">
        <v>52</v>
      </c>
    </row>
    <row r="518" spans="1:52" ht="30" customHeight="1">
      <c r="A518" s="248" t="s">
        <v>993</v>
      </c>
      <c r="B518" s="248" t="s">
        <v>52</v>
      </c>
      <c r="C518" s="248" t="s">
        <v>52</v>
      </c>
      <c r="D518" s="249"/>
      <c r="E518" s="257"/>
      <c r="F518" s="258">
        <f>TRUNC(SUMIF(N515:N517, N514, F515:F517),0)</f>
        <v>0</v>
      </c>
      <c r="G518" s="257"/>
      <c r="H518" s="258">
        <f>TRUNC(SUMIF(N515:N517, N514, H515:H517),0)</f>
        <v>0</v>
      </c>
      <c r="I518" s="257"/>
      <c r="J518" s="258">
        <f>TRUNC(SUMIF(N515:N517, N514, J515:J517),0)</f>
        <v>0</v>
      </c>
      <c r="K518" s="257"/>
      <c r="L518" s="258">
        <f>F518+H518+J518</f>
        <v>0</v>
      </c>
      <c r="M518" s="248" t="s">
        <v>52</v>
      </c>
      <c r="N518" s="1" t="s">
        <v>71</v>
      </c>
      <c r="O518" s="1" t="s">
        <v>71</v>
      </c>
      <c r="P518" s="1" t="s">
        <v>52</v>
      </c>
      <c r="Q518" s="1" t="s">
        <v>52</v>
      </c>
      <c r="R518" s="1" t="s">
        <v>52</v>
      </c>
      <c r="AV518" s="1" t="s">
        <v>52</v>
      </c>
      <c r="AW518" s="1" t="s">
        <v>52</v>
      </c>
      <c r="AX518" s="1" t="s">
        <v>52</v>
      </c>
      <c r="AY518" s="1" t="s">
        <v>52</v>
      </c>
      <c r="AZ518" s="1" t="s">
        <v>52</v>
      </c>
    </row>
    <row r="519" spans="1:52" ht="30" customHeight="1">
      <c r="A519" s="249"/>
      <c r="B519" s="249"/>
      <c r="C519" s="249"/>
      <c r="D519" s="249"/>
      <c r="E519" s="257"/>
      <c r="F519" s="258"/>
      <c r="G519" s="257"/>
      <c r="H519" s="258"/>
      <c r="I519" s="257"/>
      <c r="J519" s="258"/>
      <c r="K519" s="257"/>
      <c r="L519" s="258"/>
      <c r="M519" s="249"/>
    </row>
    <row r="520" spans="1:52" ht="30" customHeight="1">
      <c r="A520" s="250" t="s">
        <v>1861</v>
      </c>
      <c r="B520" s="253"/>
      <c r="C520" s="253"/>
      <c r="D520" s="253"/>
      <c r="E520" s="254"/>
      <c r="F520" s="255"/>
      <c r="G520" s="254"/>
      <c r="H520" s="255"/>
      <c r="I520" s="254"/>
      <c r="J520" s="255"/>
      <c r="K520" s="254"/>
      <c r="L520" s="255"/>
      <c r="M520" s="256"/>
      <c r="N520" s="1" t="s">
        <v>1862</v>
      </c>
    </row>
    <row r="521" spans="1:52" ht="30" customHeight="1">
      <c r="A521" s="248" t="s">
        <v>1865</v>
      </c>
      <c r="B521" s="248" t="s">
        <v>1866</v>
      </c>
      <c r="C521" s="248" t="s">
        <v>1867</v>
      </c>
      <c r="D521" s="249">
        <v>1.0981000000000001</v>
      </c>
      <c r="E521" s="257">
        <f>단가대비표!O57</f>
        <v>0</v>
      </c>
      <c r="F521" s="258">
        <f>TRUNC(E521*D521,1)</f>
        <v>0</v>
      </c>
      <c r="G521" s="257">
        <f>단가대비표!P57</f>
        <v>0</v>
      </c>
      <c r="H521" s="258">
        <f>TRUNC(G521*D521,1)</f>
        <v>0</v>
      </c>
      <c r="I521" s="257">
        <f>단가대비표!V57</f>
        <v>0</v>
      </c>
      <c r="J521" s="258">
        <f>TRUNC(I521*D521,1)</f>
        <v>0</v>
      </c>
      <c r="K521" s="257">
        <f>TRUNC(E521+G521+I521,1)</f>
        <v>0</v>
      </c>
      <c r="L521" s="258">
        <f>TRUNC(F521+H521+J521,1)</f>
        <v>0</v>
      </c>
      <c r="M521" s="248" t="s">
        <v>1868</v>
      </c>
      <c r="N521" s="1" t="s">
        <v>1862</v>
      </c>
      <c r="O521" s="1" t="s">
        <v>1869</v>
      </c>
      <c r="P521" s="1" t="s">
        <v>64</v>
      </c>
      <c r="Q521" s="1" t="s">
        <v>64</v>
      </c>
      <c r="R521" s="1" t="s">
        <v>63</v>
      </c>
      <c r="AV521" s="1" t="s">
        <v>52</v>
      </c>
      <c r="AW521" s="1" t="s">
        <v>1870</v>
      </c>
      <c r="AX521" s="1" t="s">
        <v>52</v>
      </c>
      <c r="AY521" s="1" t="s">
        <v>52</v>
      </c>
      <c r="AZ521" s="1" t="s">
        <v>52</v>
      </c>
    </row>
    <row r="522" spans="1:52" ht="30" customHeight="1">
      <c r="A522" s="248" t="s">
        <v>1854</v>
      </c>
      <c r="B522" s="248" t="s">
        <v>1855</v>
      </c>
      <c r="C522" s="248" t="s">
        <v>82</v>
      </c>
      <c r="D522" s="249">
        <v>1</v>
      </c>
      <c r="E522" s="257">
        <f>일위대가목록!E84</f>
        <v>0</v>
      </c>
      <c r="F522" s="258">
        <f>TRUNC(E522*D522,1)</f>
        <v>0</v>
      </c>
      <c r="G522" s="257">
        <f>일위대가목록!F84</f>
        <v>0</v>
      </c>
      <c r="H522" s="258">
        <f>TRUNC(G522*D522,1)</f>
        <v>0</v>
      </c>
      <c r="I522" s="257">
        <f>일위대가목록!G84</f>
        <v>0</v>
      </c>
      <c r="J522" s="258">
        <f>TRUNC(I522*D522,1)</f>
        <v>0</v>
      </c>
      <c r="K522" s="257">
        <f>TRUNC(E522+G522+I522,1)</f>
        <v>0</v>
      </c>
      <c r="L522" s="258">
        <f>TRUNC(F522+H522+J522,1)</f>
        <v>0</v>
      </c>
      <c r="M522" s="248" t="s">
        <v>1856</v>
      </c>
      <c r="N522" s="1" t="s">
        <v>1862</v>
      </c>
      <c r="O522" s="1" t="s">
        <v>1853</v>
      </c>
      <c r="P522" s="1" t="s">
        <v>63</v>
      </c>
      <c r="Q522" s="1" t="s">
        <v>64</v>
      </c>
      <c r="R522" s="1" t="s">
        <v>64</v>
      </c>
      <c r="AV522" s="1" t="s">
        <v>52</v>
      </c>
      <c r="AW522" s="1" t="s">
        <v>1871</v>
      </c>
      <c r="AX522" s="1" t="s">
        <v>52</v>
      </c>
      <c r="AY522" s="1" t="s">
        <v>52</v>
      </c>
      <c r="AZ522" s="1" t="s">
        <v>52</v>
      </c>
    </row>
    <row r="523" spans="1:52" ht="30" customHeight="1">
      <c r="A523" s="248" t="s">
        <v>993</v>
      </c>
      <c r="B523" s="248" t="s">
        <v>52</v>
      </c>
      <c r="C523" s="248" t="s">
        <v>52</v>
      </c>
      <c r="D523" s="249"/>
      <c r="E523" s="257"/>
      <c r="F523" s="258">
        <f>TRUNC(SUMIF(N521:N522, N520, F521:F522),0)</f>
        <v>0</v>
      </c>
      <c r="G523" s="257"/>
      <c r="H523" s="258">
        <f>TRUNC(SUMIF(N521:N522, N520, H521:H522),0)</f>
        <v>0</v>
      </c>
      <c r="I523" s="257"/>
      <c r="J523" s="258">
        <f>TRUNC(SUMIF(N521:N522, N520, J521:J522),0)</f>
        <v>0</v>
      </c>
      <c r="K523" s="257"/>
      <c r="L523" s="258">
        <f>F523+H523+J523</f>
        <v>0</v>
      </c>
      <c r="M523" s="248" t="s">
        <v>52</v>
      </c>
      <c r="N523" s="1" t="s">
        <v>71</v>
      </c>
      <c r="O523" s="1" t="s">
        <v>71</v>
      </c>
      <c r="P523" s="1" t="s">
        <v>52</v>
      </c>
      <c r="Q523" s="1" t="s">
        <v>52</v>
      </c>
      <c r="R523" s="1" t="s">
        <v>52</v>
      </c>
      <c r="AV523" s="1" t="s">
        <v>52</v>
      </c>
      <c r="AW523" s="1" t="s">
        <v>52</v>
      </c>
      <c r="AX523" s="1" t="s">
        <v>52</v>
      </c>
      <c r="AY523" s="1" t="s">
        <v>52</v>
      </c>
      <c r="AZ523" s="1" t="s">
        <v>52</v>
      </c>
    </row>
    <row r="524" spans="1:52" ht="30" customHeight="1">
      <c r="A524" s="249"/>
      <c r="B524" s="249"/>
      <c r="C524" s="249"/>
      <c r="D524" s="249"/>
      <c r="E524" s="257"/>
      <c r="F524" s="258"/>
      <c r="G524" s="257"/>
      <c r="H524" s="258"/>
      <c r="I524" s="257"/>
      <c r="J524" s="258"/>
      <c r="K524" s="257"/>
      <c r="L524" s="258"/>
      <c r="M524" s="249"/>
    </row>
    <row r="525" spans="1:52" ht="30" customHeight="1">
      <c r="A525" s="250" t="s">
        <v>1872</v>
      </c>
      <c r="B525" s="253"/>
      <c r="C525" s="253"/>
      <c r="D525" s="253"/>
      <c r="E525" s="254"/>
      <c r="F525" s="255"/>
      <c r="G525" s="254"/>
      <c r="H525" s="255"/>
      <c r="I525" s="254"/>
      <c r="J525" s="255"/>
      <c r="K525" s="254"/>
      <c r="L525" s="255"/>
      <c r="M525" s="256"/>
      <c r="N525" s="1" t="s">
        <v>1873</v>
      </c>
    </row>
    <row r="526" spans="1:52" ht="30" customHeight="1">
      <c r="A526" s="248" t="s">
        <v>1878</v>
      </c>
      <c r="B526" s="248" t="s">
        <v>989</v>
      </c>
      <c r="C526" s="248" t="s">
        <v>401</v>
      </c>
      <c r="D526" s="249">
        <v>7.1000000000000004E-3</v>
      </c>
      <c r="E526" s="257">
        <f>단가대비표!O244</f>
        <v>0</v>
      </c>
      <c r="F526" s="258">
        <f>TRUNC(E526*D526,1)</f>
        <v>0</v>
      </c>
      <c r="G526" s="257">
        <f>단가대비표!P244</f>
        <v>0</v>
      </c>
      <c r="H526" s="258">
        <f>TRUNC(G526*D526,1)</f>
        <v>0</v>
      </c>
      <c r="I526" s="257">
        <f>단가대비표!V244</f>
        <v>0</v>
      </c>
      <c r="J526" s="258">
        <f>TRUNC(I526*D526,1)</f>
        <v>0</v>
      </c>
      <c r="K526" s="257">
        <f t="shared" ref="K526:L530" si="81">TRUNC(E526+G526+I526,1)</f>
        <v>0</v>
      </c>
      <c r="L526" s="258">
        <f t="shared" si="81"/>
        <v>0</v>
      </c>
      <c r="M526" s="248" t="s">
        <v>1879</v>
      </c>
      <c r="N526" s="1" t="s">
        <v>1873</v>
      </c>
      <c r="O526" s="1" t="s">
        <v>1880</v>
      </c>
      <c r="P526" s="1" t="s">
        <v>64</v>
      </c>
      <c r="Q526" s="1" t="s">
        <v>64</v>
      </c>
      <c r="R526" s="1" t="s">
        <v>63</v>
      </c>
      <c r="V526">
        <v>1</v>
      </c>
      <c r="W526">
        <v>2</v>
      </c>
      <c r="AV526" s="1" t="s">
        <v>52</v>
      </c>
      <c r="AW526" s="1" t="s">
        <v>1881</v>
      </c>
      <c r="AX526" s="1" t="s">
        <v>52</v>
      </c>
      <c r="AY526" s="1" t="s">
        <v>52</v>
      </c>
      <c r="AZ526" s="1" t="s">
        <v>52</v>
      </c>
    </row>
    <row r="527" spans="1:52" ht="30" customHeight="1">
      <c r="A527" s="248" t="s">
        <v>1882</v>
      </c>
      <c r="B527" s="248" t="s">
        <v>989</v>
      </c>
      <c r="C527" s="248" t="s">
        <v>401</v>
      </c>
      <c r="D527" s="249">
        <v>3.5999999999999999E-3</v>
      </c>
      <c r="E527" s="257">
        <f>단가대비표!O242</f>
        <v>0</v>
      </c>
      <c r="F527" s="258">
        <f>TRUNC(E527*D527,1)</f>
        <v>0</v>
      </c>
      <c r="G527" s="257">
        <f>단가대비표!P242</f>
        <v>0</v>
      </c>
      <c r="H527" s="258">
        <f>TRUNC(G527*D527,1)</f>
        <v>0</v>
      </c>
      <c r="I527" s="257">
        <f>단가대비표!V242</f>
        <v>0</v>
      </c>
      <c r="J527" s="258">
        <f>TRUNC(I527*D527,1)</f>
        <v>0</v>
      </c>
      <c r="K527" s="257">
        <f t="shared" si="81"/>
        <v>0</v>
      </c>
      <c r="L527" s="258">
        <f t="shared" si="81"/>
        <v>0</v>
      </c>
      <c r="M527" s="248" t="s">
        <v>1883</v>
      </c>
      <c r="N527" s="1" t="s">
        <v>1873</v>
      </c>
      <c r="O527" s="1" t="s">
        <v>1884</v>
      </c>
      <c r="P527" s="1" t="s">
        <v>64</v>
      </c>
      <c r="Q527" s="1" t="s">
        <v>64</v>
      </c>
      <c r="R527" s="1" t="s">
        <v>63</v>
      </c>
      <c r="V527">
        <v>1</v>
      </c>
      <c r="W527">
        <v>2</v>
      </c>
      <c r="AV527" s="1" t="s">
        <v>52</v>
      </c>
      <c r="AW527" s="1" t="s">
        <v>1885</v>
      </c>
      <c r="AX527" s="1" t="s">
        <v>52</v>
      </c>
      <c r="AY527" s="1" t="s">
        <v>52</v>
      </c>
      <c r="AZ527" s="1" t="s">
        <v>52</v>
      </c>
    </row>
    <row r="528" spans="1:52" ht="30" customHeight="1">
      <c r="A528" s="248" t="s">
        <v>1243</v>
      </c>
      <c r="B528" s="248" t="s">
        <v>989</v>
      </c>
      <c r="C528" s="248" t="s">
        <v>401</v>
      </c>
      <c r="D528" s="249">
        <v>3.5999999999999999E-3</v>
      </c>
      <c r="E528" s="257">
        <f>단가대비표!O237</f>
        <v>0</v>
      </c>
      <c r="F528" s="258">
        <f>TRUNC(E528*D528,1)</f>
        <v>0</v>
      </c>
      <c r="G528" s="257">
        <f>단가대비표!P237</f>
        <v>0</v>
      </c>
      <c r="H528" s="258">
        <f>TRUNC(G528*D528,1)</f>
        <v>0</v>
      </c>
      <c r="I528" s="257">
        <f>단가대비표!V237</f>
        <v>0</v>
      </c>
      <c r="J528" s="258">
        <f>TRUNC(I528*D528,1)</f>
        <v>0</v>
      </c>
      <c r="K528" s="257">
        <f t="shared" si="81"/>
        <v>0</v>
      </c>
      <c r="L528" s="258">
        <f t="shared" si="81"/>
        <v>0</v>
      </c>
      <c r="M528" s="248" t="s">
        <v>1244</v>
      </c>
      <c r="N528" s="1" t="s">
        <v>1873</v>
      </c>
      <c r="O528" s="1" t="s">
        <v>1245</v>
      </c>
      <c r="P528" s="1" t="s">
        <v>64</v>
      </c>
      <c r="Q528" s="1" t="s">
        <v>64</v>
      </c>
      <c r="R528" s="1" t="s">
        <v>63</v>
      </c>
      <c r="V528">
        <v>1</v>
      </c>
      <c r="W528">
        <v>2</v>
      </c>
      <c r="AV528" s="1" t="s">
        <v>52</v>
      </c>
      <c r="AW528" s="1" t="s">
        <v>1886</v>
      </c>
      <c r="AX528" s="1" t="s">
        <v>52</v>
      </c>
      <c r="AY528" s="1" t="s">
        <v>52</v>
      </c>
      <c r="AZ528" s="1" t="s">
        <v>52</v>
      </c>
    </row>
    <row r="529" spans="1:52" ht="30" customHeight="1">
      <c r="A529" s="248" t="s">
        <v>1464</v>
      </c>
      <c r="B529" s="248" t="s">
        <v>1486</v>
      </c>
      <c r="C529" s="248" t="s">
        <v>555</v>
      </c>
      <c r="D529" s="249">
        <v>1</v>
      </c>
      <c r="E529" s="257">
        <v>0</v>
      </c>
      <c r="F529" s="258">
        <f>TRUNC(E529*D529,1)</f>
        <v>0</v>
      </c>
      <c r="G529" s="257">
        <v>0</v>
      </c>
      <c r="H529" s="258">
        <f>TRUNC(G529*D529,1)</f>
        <v>0</v>
      </c>
      <c r="I529" s="257">
        <f>TRUNC(SUMIF(V526:V530, RIGHTB(O529, 1), H526:H530)*U529, 2)</f>
        <v>0</v>
      </c>
      <c r="J529" s="258">
        <f>TRUNC(I529*D529,1)</f>
        <v>0</v>
      </c>
      <c r="K529" s="257">
        <f t="shared" si="81"/>
        <v>0</v>
      </c>
      <c r="L529" s="258">
        <f t="shared" si="81"/>
        <v>0</v>
      </c>
      <c r="M529" s="248" t="s">
        <v>52</v>
      </c>
      <c r="N529" s="1" t="s">
        <v>1873</v>
      </c>
      <c r="O529" s="1" t="s">
        <v>772</v>
      </c>
      <c r="P529" s="1" t="s">
        <v>64</v>
      </c>
      <c r="Q529" s="1" t="s">
        <v>64</v>
      </c>
      <c r="R529" s="1" t="s">
        <v>64</v>
      </c>
      <c r="S529">
        <v>1</v>
      </c>
      <c r="T529">
        <v>2</v>
      </c>
      <c r="U529">
        <v>0.02</v>
      </c>
      <c r="AV529" s="1" t="s">
        <v>52</v>
      </c>
      <c r="AW529" s="1" t="s">
        <v>1887</v>
      </c>
      <c r="AX529" s="1" t="s">
        <v>52</v>
      </c>
      <c r="AY529" s="1" t="s">
        <v>52</v>
      </c>
      <c r="AZ529" s="1" t="s">
        <v>52</v>
      </c>
    </row>
    <row r="530" spans="1:52" ht="30" customHeight="1">
      <c r="A530" s="248" t="s">
        <v>770</v>
      </c>
      <c r="B530" s="248" t="s">
        <v>1486</v>
      </c>
      <c r="C530" s="248" t="s">
        <v>555</v>
      </c>
      <c r="D530" s="249">
        <v>1</v>
      </c>
      <c r="E530" s="257">
        <f>TRUNC(SUMIF(W526:W530, RIGHTB(O530, 1), H526:H530)*U530, 2)</f>
        <v>0</v>
      </c>
      <c r="F530" s="258">
        <f>TRUNC(E530*D530,1)</f>
        <v>0</v>
      </c>
      <c r="G530" s="257">
        <v>0</v>
      </c>
      <c r="H530" s="258">
        <f>TRUNC(G530*D530,1)</f>
        <v>0</v>
      </c>
      <c r="I530" s="257">
        <v>0</v>
      </c>
      <c r="J530" s="258">
        <f>TRUNC(I530*D530,1)</f>
        <v>0</v>
      </c>
      <c r="K530" s="257">
        <f t="shared" si="81"/>
        <v>0</v>
      </c>
      <c r="L530" s="258">
        <f t="shared" si="81"/>
        <v>0</v>
      </c>
      <c r="M530" s="248" t="s">
        <v>52</v>
      </c>
      <c r="N530" s="1" t="s">
        <v>1873</v>
      </c>
      <c r="O530" s="1" t="s">
        <v>1237</v>
      </c>
      <c r="P530" s="1" t="s">
        <v>64</v>
      </c>
      <c r="Q530" s="1" t="s">
        <v>64</v>
      </c>
      <c r="R530" s="1" t="s">
        <v>64</v>
      </c>
      <c r="S530">
        <v>1</v>
      </c>
      <c r="T530">
        <v>0</v>
      </c>
      <c r="U530">
        <v>0.02</v>
      </c>
      <c r="AV530" s="1" t="s">
        <v>52</v>
      </c>
      <c r="AW530" s="1" t="s">
        <v>1888</v>
      </c>
      <c r="AX530" s="1" t="s">
        <v>52</v>
      </c>
      <c r="AY530" s="1" t="s">
        <v>52</v>
      </c>
      <c r="AZ530" s="1" t="s">
        <v>52</v>
      </c>
    </row>
    <row r="531" spans="1:52" ht="30" customHeight="1">
      <c r="A531" s="248" t="s">
        <v>993</v>
      </c>
      <c r="B531" s="248" t="s">
        <v>52</v>
      </c>
      <c r="C531" s="248" t="s">
        <v>52</v>
      </c>
      <c r="D531" s="249"/>
      <c r="E531" s="257"/>
      <c r="F531" s="258">
        <f>TRUNC(SUMIF(N526:N530, N525, F526:F530),0)</f>
        <v>0</v>
      </c>
      <c r="G531" s="257"/>
      <c r="H531" s="258">
        <f>TRUNC(SUMIF(N526:N530, N525, H526:H530),0)</f>
        <v>0</v>
      </c>
      <c r="I531" s="257"/>
      <c r="J531" s="258">
        <f>TRUNC(SUMIF(N526:N530, N525, J526:J530),0)</f>
        <v>0</v>
      </c>
      <c r="K531" s="257"/>
      <c r="L531" s="258">
        <f>F531+H531+J531</f>
        <v>0</v>
      </c>
      <c r="M531" s="248" t="s">
        <v>52</v>
      </c>
      <c r="N531" s="1" t="s">
        <v>71</v>
      </c>
      <c r="O531" s="1" t="s">
        <v>71</v>
      </c>
      <c r="P531" s="1" t="s">
        <v>52</v>
      </c>
      <c r="Q531" s="1" t="s">
        <v>52</v>
      </c>
      <c r="R531" s="1" t="s">
        <v>52</v>
      </c>
      <c r="AV531" s="1" t="s">
        <v>52</v>
      </c>
      <c r="AW531" s="1" t="s">
        <v>52</v>
      </c>
      <c r="AX531" s="1" t="s">
        <v>52</v>
      </c>
      <c r="AY531" s="1" t="s">
        <v>52</v>
      </c>
      <c r="AZ531" s="1" t="s">
        <v>52</v>
      </c>
    </row>
    <row r="532" spans="1:52" ht="30" customHeight="1">
      <c r="A532" s="249"/>
      <c r="B532" s="249"/>
      <c r="C532" s="249"/>
      <c r="D532" s="249"/>
      <c r="E532" s="257"/>
      <c r="F532" s="258"/>
      <c r="G532" s="257"/>
      <c r="H532" s="258"/>
      <c r="I532" s="257"/>
      <c r="J532" s="258"/>
      <c r="K532" s="257"/>
      <c r="L532" s="258"/>
      <c r="M532" s="249"/>
    </row>
    <row r="533" spans="1:52" ht="30" customHeight="1">
      <c r="A533" s="250" t="s">
        <v>1889</v>
      </c>
      <c r="B533" s="253"/>
      <c r="C533" s="253"/>
      <c r="D533" s="253"/>
      <c r="E533" s="254"/>
      <c r="F533" s="255"/>
      <c r="G533" s="254"/>
      <c r="H533" s="255"/>
      <c r="I533" s="254"/>
      <c r="J533" s="255"/>
      <c r="K533" s="254"/>
      <c r="L533" s="255"/>
      <c r="M533" s="256"/>
      <c r="N533" s="1" t="s">
        <v>1890</v>
      </c>
    </row>
    <row r="534" spans="1:52" ht="30" customHeight="1">
      <c r="A534" s="248" t="s">
        <v>1895</v>
      </c>
      <c r="B534" s="248" t="s">
        <v>989</v>
      </c>
      <c r="C534" s="248" t="s">
        <v>401</v>
      </c>
      <c r="D534" s="249">
        <v>3.3000000000000002E-2</v>
      </c>
      <c r="E534" s="257">
        <f>단가대비표!O256</f>
        <v>0</v>
      </c>
      <c r="F534" s="258">
        <f>TRUNC(E534*D534,1)</f>
        <v>0</v>
      </c>
      <c r="G534" s="257">
        <f>단가대비표!P256</f>
        <v>0</v>
      </c>
      <c r="H534" s="258">
        <f>TRUNC(G534*D534,1)</f>
        <v>0</v>
      </c>
      <c r="I534" s="257">
        <f>단가대비표!V256</f>
        <v>0</v>
      </c>
      <c r="J534" s="258">
        <f>TRUNC(I534*D534,1)</f>
        <v>0</v>
      </c>
      <c r="K534" s="257">
        <f t="shared" ref="K534:L536" si="82">TRUNC(E534+G534+I534,1)</f>
        <v>0</v>
      </c>
      <c r="L534" s="258">
        <f t="shared" si="82"/>
        <v>0</v>
      </c>
      <c r="M534" s="248" t="s">
        <v>1896</v>
      </c>
      <c r="N534" s="1" t="s">
        <v>1890</v>
      </c>
      <c r="O534" s="1" t="s">
        <v>1897</v>
      </c>
      <c r="P534" s="1" t="s">
        <v>64</v>
      </c>
      <c r="Q534" s="1" t="s">
        <v>64</v>
      </c>
      <c r="R534" s="1" t="s">
        <v>63</v>
      </c>
      <c r="V534">
        <v>1</v>
      </c>
      <c r="AV534" s="1" t="s">
        <v>52</v>
      </c>
      <c r="AW534" s="1" t="s">
        <v>1898</v>
      </c>
      <c r="AX534" s="1" t="s">
        <v>52</v>
      </c>
      <c r="AY534" s="1" t="s">
        <v>52</v>
      </c>
      <c r="AZ534" s="1" t="s">
        <v>52</v>
      </c>
    </row>
    <row r="535" spans="1:52" ht="30" customHeight="1">
      <c r="A535" s="248" t="s">
        <v>1243</v>
      </c>
      <c r="B535" s="248" t="s">
        <v>989</v>
      </c>
      <c r="C535" s="248" t="s">
        <v>401</v>
      </c>
      <c r="D535" s="249">
        <v>1.7000000000000001E-2</v>
      </c>
      <c r="E535" s="257">
        <f>단가대비표!O237</f>
        <v>0</v>
      </c>
      <c r="F535" s="258">
        <f>TRUNC(E535*D535,1)</f>
        <v>0</v>
      </c>
      <c r="G535" s="257">
        <f>단가대비표!P237</f>
        <v>0</v>
      </c>
      <c r="H535" s="258">
        <f>TRUNC(G535*D535,1)</f>
        <v>0</v>
      </c>
      <c r="I535" s="257">
        <f>단가대비표!V237</f>
        <v>0</v>
      </c>
      <c r="J535" s="258">
        <f>TRUNC(I535*D535,1)</f>
        <v>0</v>
      </c>
      <c r="K535" s="257">
        <f t="shared" si="82"/>
        <v>0</v>
      </c>
      <c r="L535" s="258">
        <f t="shared" si="82"/>
        <v>0</v>
      </c>
      <c r="M535" s="248" t="s">
        <v>1244</v>
      </c>
      <c r="N535" s="1" t="s">
        <v>1890</v>
      </c>
      <c r="O535" s="1" t="s">
        <v>1245</v>
      </c>
      <c r="P535" s="1" t="s">
        <v>64</v>
      </c>
      <c r="Q535" s="1" t="s">
        <v>64</v>
      </c>
      <c r="R535" s="1" t="s">
        <v>63</v>
      </c>
      <c r="V535">
        <v>1</v>
      </c>
      <c r="AV535" s="1" t="s">
        <v>52</v>
      </c>
      <c r="AW535" s="1" t="s">
        <v>1899</v>
      </c>
      <c r="AX535" s="1" t="s">
        <v>52</v>
      </c>
      <c r="AY535" s="1" t="s">
        <v>52</v>
      </c>
      <c r="AZ535" s="1" t="s">
        <v>52</v>
      </c>
    </row>
    <row r="536" spans="1:52" ht="30" customHeight="1">
      <c r="A536" s="248" t="s">
        <v>1464</v>
      </c>
      <c r="B536" s="248" t="s">
        <v>1846</v>
      </c>
      <c r="C536" s="248" t="s">
        <v>555</v>
      </c>
      <c r="D536" s="249">
        <v>1</v>
      </c>
      <c r="E536" s="257">
        <v>0</v>
      </c>
      <c r="F536" s="258">
        <f>TRUNC(E536*D536,1)</f>
        <v>0</v>
      </c>
      <c r="G536" s="257">
        <v>0</v>
      </c>
      <c r="H536" s="258">
        <f>TRUNC(G536*D536,1)</f>
        <v>0</v>
      </c>
      <c r="I536" s="257">
        <f>TRUNC(SUMIF(V534:V536, RIGHTB(O536, 1), H534:H536)*U536, 2)</f>
        <v>0</v>
      </c>
      <c r="J536" s="258">
        <f>TRUNC(I536*D536,1)</f>
        <v>0</v>
      </c>
      <c r="K536" s="257">
        <f t="shared" si="82"/>
        <v>0</v>
      </c>
      <c r="L536" s="258">
        <f t="shared" si="82"/>
        <v>0</v>
      </c>
      <c r="M536" s="248" t="s">
        <v>52</v>
      </c>
      <c r="N536" s="1" t="s">
        <v>1890</v>
      </c>
      <c r="O536" s="1" t="s">
        <v>772</v>
      </c>
      <c r="P536" s="1" t="s">
        <v>64</v>
      </c>
      <c r="Q536" s="1" t="s">
        <v>64</v>
      </c>
      <c r="R536" s="1" t="s">
        <v>64</v>
      </c>
      <c r="S536">
        <v>1</v>
      </c>
      <c r="T536">
        <v>2</v>
      </c>
      <c r="U536">
        <v>0.06</v>
      </c>
      <c r="AV536" s="1" t="s">
        <v>52</v>
      </c>
      <c r="AW536" s="1" t="s">
        <v>1900</v>
      </c>
      <c r="AX536" s="1" t="s">
        <v>52</v>
      </c>
      <c r="AY536" s="1" t="s">
        <v>52</v>
      </c>
      <c r="AZ536" s="1" t="s">
        <v>52</v>
      </c>
    </row>
    <row r="537" spans="1:52" ht="30" customHeight="1">
      <c r="A537" s="248" t="s">
        <v>993</v>
      </c>
      <c r="B537" s="248" t="s">
        <v>52</v>
      </c>
      <c r="C537" s="248" t="s">
        <v>52</v>
      </c>
      <c r="D537" s="249"/>
      <c r="E537" s="257"/>
      <c r="F537" s="258">
        <f>TRUNC(SUMIF(N534:N536, N533, F534:F536),0)</f>
        <v>0</v>
      </c>
      <c r="G537" s="257"/>
      <c r="H537" s="258">
        <f>TRUNC(SUMIF(N534:N536, N533, H534:H536),0)</f>
        <v>0</v>
      </c>
      <c r="I537" s="257"/>
      <c r="J537" s="258">
        <f>TRUNC(SUMIF(N534:N536, N533, J534:J536),0)</f>
        <v>0</v>
      </c>
      <c r="K537" s="257"/>
      <c r="L537" s="258">
        <f>F537+H537+J537</f>
        <v>0</v>
      </c>
      <c r="M537" s="248" t="s">
        <v>52</v>
      </c>
      <c r="N537" s="1" t="s">
        <v>71</v>
      </c>
      <c r="O537" s="1" t="s">
        <v>71</v>
      </c>
      <c r="P537" s="1" t="s">
        <v>52</v>
      </c>
      <c r="Q537" s="1" t="s">
        <v>52</v>
      </c>
      <c r="R537" s="1" t="s">
        <v>52</v>
      </c>
      <c r="AV537" s="1" t="s">
        <v>52</v>
      </c>
      <c r="AW537" s="1" t="s">
        <v>52</v>
      </c>
      <c r="AX537" s="1" t="s">
        <v>52</v>
      </c>
      <c r="AY537" s="1" t="s">
        <v>52</v>
      </c>
      <c r="AZ537" s="1" t="s">
        <v>52</v>
      </c>
    </row>
    <row r="538" spans="1:52" ht="30" customHeight="1">
      <c r="A538" s="249"/>
      <c r="B538" s="249"/>
      <c r="C538" s="249"/>
      <c r="D538" s="249"/>
      <c r="E538" s="257"/>
      <c r="F538" s="258"/>
      <c r="G538" s="257"/>
      <c r="H538" s="258"/>
      <c r="I538" s="257"/>
      <c r="J538" s="258"/>
      <c r="K538" s="257"/>
      <c r="L538" s="258"/>
      <c r="M538" s="249"/>
    </row>
    <row r="539" spans="1:52" ht="30" customHeight="1">
      <c r="A539" s="250" t="s">
        <v>1901</v>
      </c>
      <c r="B539" s="253"/>
      <c r="C539" s="253"/>
      <c r="D539" s="253"/>
      <c r="E539" s="254"/>
      <c r="F539" s="255"/>
      <c r="G539" s="254"/>
      <c r="H539" s="255"/>
      <c r="I539" s="254"/>
      <c r="J539" s="255"/>
      <c r="K539" s="254"/>
      <c r="L539" s="255"/>
      <c r="M539" s="256"/>
      <c r="N539" s="1" t="s">
        <v>319</v>
      </c>
    </row>
    <row r="540" spans="1:52" ht="30" customHeight="1">
      <c r="A540" s="248" t="s">
        <v>1902</v>
      </c>
      <c r="B540" s="248" t="s">
        <v>1903</v>
      </c>
      <c r="C540" s="248" t="s">
        <v>223</v>
      </c>
      <c r="D540" s="249">
        <v>1.3620000000000001</v>
      </c>
      <c r="E540" s="257">
        <f>단가대비표!O177</f>
        <v>0</v>
      </c>
      <c r="F540" s="258">
        <f t="shared" ref="F540:F550" si="83">TRUNC(E540*D540,1)</f>
        <v>0</v>
      </c>
      <c r="G540" s="257">
        <f>단가대비표!P177</f>
        <v>0</v>
      </c>
      <c r="H540" s="258">
        <f t="shared" ref="H540:H550" si="84">TRUNC(G540*D540,1)</f>
        <v>0</v>
      </c>
      <c r="I540" s="257">
        <f>단가대비표!V177</f>
        <v>0</v>
      </c>
      <c r="J540" s="258">
        <f t="shared" ref="J540:J550" si="85">TRUNC(I540*D540,1)</f>
        <v>0</v>
      </c>
      <c r="K540" s="257">
        <f t="shared" ref="K540:K550" si="86">TRUNC(E540+G540+I540,1)</f>
        <v>0</v>
      </c>
      <c r="L540" s="258">
        <f t="shared" ref="L540:L550" si="87">TRUNC(F540+H540+J540,1)</f>
        <v>0</v>
      </c>
      <c r="M540" s="248" t="s">
        <v>1904</v>
      </c>
      <c r="N540" s="1" t="s">
        <v>319</v>
      </c>
      <c r="O540" s="1" t="s">
        <v>1905</v>
      </c>
      <c r="P540" s="1" t="s">
        <v>64</v>
      </c>
      <c r="Q540" s="1" t="s">
        <v>64</v>
      </c>
      <c r="R540" s="1" t="s">
        <v>63</v>
      </c>
      <c r="AV540" s="1" t="s">
        <v>52</v>
      </c>
      <c r="AW540" s="1" t="s">
        <v>1906</v>
      </c>
      <c r="AX540" s="1" t="s">
        <v>52</v>
      </c>
      <c r="AY540" s="1" t="s">
        <v>52</v>
      </c>
      <c r="AZ540" s="1" t="s">
        <v>52</v>
      </c>
    </row>
    <row r="541" spans="1:52" ht="30" customHeight="1">
      <c r="A541" s="248" t="s">
        <v>1907</v>
      </c>
      <c r="B541" s="248" t="s">
        <v>1908</v>
      </c>
      <c r="C541" s="248" t="s">
        <v>223</v>
      </c>
      <c r="D541" s="249">
        <v>1.3620000000000001</v>
      </c>
      <c r="E541" s="257">
        <f>단가대비표!O104</f>
        <v>0</v>
      </c>
      <c r="F541" s="258">
        <f t="shared" si="83"/>
        <v>0</v>
      </c>
      <c r="G541" s="257">
        <f>단가대비표!P104</f>
        <v>0</v>
      </c>
      <c r="H541" s="258">
        <f t="shared" si="84"/>
        <v>0</v>
      </c>
      <c r="I541" s="257">
        <f>단가대비표!V104</f>
        <v>0</v>
      </c>
      <c r="J541" s="258">
        <f t="shared" si="85"/>
        <v>0</v>
      </c>
      <c r="K541" s="257">
        <f t="shared" si="86"/>
        <v>0</v>
      </c>
      <c r="L541" s="258">
        <f t="shared" si="87"/>
        <v>0</v>
      </c>
      <c r="M541" s="248" t="s">
        <v>1909</v>
      </c>
      <c r="N541" s="1" t="s">
        <v>319</v>
      </c>
      <c r="O541" s="1" t="s">
        <v>1910</v>
      </c>
      <c r="P541" s="1" t="s">
        <v>64</v>
      </c>
      <c r="Q541" s="1" t="s">
        <v>64</v>
      </c>
      <c r="R541" s="1" t="s">
        <v>63</v>
      </c>
      <c r="AV541" s="1" t="s">
        <v>52</v>
      </c>
      <c r="AW541" s="1" t="s">
        <v>1911</v>
      </c>
      <c r="AX541" s="1" t="s">
        <v>52</v>
      </c>
      <c r="AY541" s="1" t="s">
        <v>52</v>
      </c>
      <c r="AZ541" s="1" t="s">
        <v>52</v>
      </c>
    </row>
    <row r="542" spans="1:52" ht="30" customHeight="1">
      <c r="A542" s="248" t="s">
        <v>1907</v>
      </c>
      <c r="B542" s="248" t="s">
        <v>1912</v>
      </c>
      <c r="C542" s="248" t="s">
        <v>76</v>
      </c>
      <c r="D542" s="249">
        <v>1.222</v>
      </c>
      <c r="E542" s="257">
        <f>단가대비표!O105</f>
        <v>0</v>
      </c>
      <c r="F542" s="258">
        <f t="shared" si="83"/>
        <v>0</v>
      </c>
      <c r="G542" s="257">
        <f>단가대비표!P105</f>
        <v>0</v>
      </c>
      <c r="H542" s="258">
        <f t="shared" si="84"/>
        <v>0</v>
      </c>
      <c r="I542" s="257">
        <f>단가대비표!V105</f>
        <v>0</v>
      </c>
      <c r="J542" s="258">
        <f t="shared" si="85"/>
        <v>0</v>
      </c>
      <c r="K542" s="257">
        <f t="shared" si="86"/>
        <v>0</v>
      </c>
      <c r="L542" s="258">
        <f t="shared" si="87"/>
        <v>0</v>
      </c>
      <c r="M542" s="248" t="s">
        <v>1913</v>
      </c>
      <c r="N542" s="1" t="s">
        <v>319</v>
      </c>
      <c r="O542" s="1" t="s">
        <v>1914</v>
      </c>
      <c r="P542" s="1" t="s">
        <v>64</v>
      </c>
      <c r="Q542" s="1" t="s">
        <v>64</v>
      </c>
      <c r="R542" s="1" t="s">
        <v>63</v>
      </c>
      <c r="AV542" s="1" t="s">
        <v>52</v>
      </c>
      <c r="AW542" s="1" t="s">
        <v>1915</v>
      </c>
      <c r="AX542" s="1" t="s">
        <v>52</v>
      </c>
      <c r="AY542" s="1" t="s">
        <v>52</v>
      </c>
      <c r="AZ542" s="1" t="s">
        <v>52</v>
      </c>
    </row>
    <row r="543" spans="1:52" ht="30" customHeight="1">
      <c r="A543" s="248" t="s">
        <v>1907</v>
      </c>
      <c r="B543" s="248" t="s">
        <v>1916</v>
      </c>
      <c r="C543" s="248" t="s">
        <v>76</v>
      </c>
      <c r="D543" s="249">
        <v>0.52500000000000002</v>
      </c>
      <c r="E543" s="257">
        <f>단가대비표!O106</f>
        <v>0</v>
      </c>
      <c r="F543" s="258">
        <f t="shared" si="83"/>
        <v>0</v>
      </c>
      <c r="G543" s="257">
        <f>단가대비표!P106</f>
        <v>0</v>
      </c>
      <c r="H543" s="258">
        <f t="shared" si="84"/>
        <v>0</v>
      </c>
      <c r="I543" s="257">
        <f>단가대비표!V106</f>
        <v>0</v>
      </c>
      <c r="J543" s="258">
        <f t="shared" si="85"/>
        <v>0</v>
      </c>
      <c r="K543" s="257">
        <f t="shared" si="86"/>
        <v>0</v>
      </c>
      <c r="L543" s="258">
        <f t="shared" si="87"/>
        <v>0</v>
      </c>
      <c r="M543" s="248" t="s">
        <v>1917</v>
      </c>
      <c r="N543" s="1" t="s">
        <v>319</v>
      </c>
      <c r="O543" s="1" t="s">
        <v>1918</v>
      </c>
      <c r="P543" s="1" t="s">
        <v>64</v>
      </c>
      <c r="Q543" s="1" t="s">
        <v>64</v>
      </c>
      <c r="R543" s="1" t="s">
        <v>63</v>
      </c>
      <c r="AV543" s="1" t="s">
        <v>52</v>
      </c>
      <c r="AW543" s="1" t="s">
        <v>1919</v>
      </c>
      <c r="AX543" s="1" t="s">
        <v>52</v>
      </c>
      <c r="AY543" s="1" t="s">
        <v>52</v>
      </c>
      <c r="AZ543" s="1" t="s">
        <v>52</v>
      </c>
    </row>
    <row r="544" spans="1:52" ht="30" customHeight="1">
      <c r="A544" s="248" t="s">
        <v>1907</v>
      </c>
      <c r="B544" s="248" t="s">
        <v>1920</v>
      </c>
      <c r="C544" s="248" t="s">
        <v>647</v>
      </c>
      <c r="D544" s="249">
        <v>1.3620000000000001</v>
      </c>
      <c r="E544" s="257">
        <f>단가대비표!O107</f>
        <v>0</v>
      </c>
      <c r="F544" s="258">
        <f t="shared" si="83"/>
        <v>0</v>
      </c>
      <c r="G544" s="257">
        <f>단가대비표!P107</f>
        <v>0</v>
      </c>
      <c r="H544" s="258">
        <f t="shared" si="84"/>
        <v>0</v>
      </c>
      <c r="I544" s="257">
        <f>단가대비표!V107</f>
        <v>0</v>
      </c>
      <c r="J544" s="258">
        <f t="shared" si="85"/>
        <v>0</v>
      </c>
      <c r="K544" s="257">
        <f t="shared" si="86"/>
        <v>0</v>
      </c>
      <c r="L544" s="258">
        <f t="shared" si="87"/>
        <v>0</v>
      </c>
      <c r="M544" s="248" t="s">
        <v>1921</v>
      </c>
      <c r="N544" s="1" t="s">
        <v>319</v>
      </c>
      <c r="O544" s="1" t="s">
        <v>1922</v>
      </c>
      <c r="P544" s="1" t="s">
        <v>64</v>
      </c>
      <c r="Q544" s="1" t="s">
        <v>64</v>
      </c>
      <c r="R544" s="1" t="s">
        <v>63</v>
      </c>
      <c r="AV544" s="1" t="s">
        <v>52</v>
      </c>
      <c r="AW544" s="1" t="s">
        <v>1923</v>
      </c>
      <c r="AX544" s="1" t="s">
        <v>52</v>
      </c>
      <c r="AY544" s="1" t="s">
        <v>52</v>
      </c>
      <c r="AZ544" s="1" t="s">
        <v>52</v>
      </c>
    </row>
    <row r="545" spans="1:52" ht="30" customHeight="1">
      <c r="A545" s="248" t="s">
        <v>1907</v>
      </c>
      <c r="B545" s="248" t="s">
        <v>1924</v>
      </c>
      <c r="C545" s="248" t="s">
        <v>647</v>
      </c>
      <c r="D545" s="249">
        <v>0.58399999999999996</v>
      </c>
      <c r="E545" s="257">
        <f>단가대비표!O108</f>
        <v>0</v>
      </c>
      <c r="F545" s="258">
        <f t="shared" si="83"/>
        <v>0</v>
      </c>
      <c r="G545" s="257">
        <f>단가대비표!P108</f>
        <v>0</v>
      </c>
      <c r="H545" s="258">
        <f t="shared" si="84"/>
        <v>0</v>
      </c>
      <c r="I545" s="257">
        <f>단가대비표!V108</f>
        <v>0</v>
      </c>
      <c r="J545" s="258">
        <f t="shared" si="85"/>
        <v>0</v>
      </c>
      <c r="K545" s="257">
        <f t="shared" si="86"/>
        <v>0</v>
      </c>
      <c r="L545" s="258">
        <f t="shared" si="87"/>
        <v>0</v>
      </c>
      <c r="M545" s="248" t="s">
        <v>1925</v>
      </c>
      <c r="N545" s="1" t="s">
        <v>319</v>
      </c>
      <c r="O545" s="1" t="s">
        <v>1926</v>
      </c>
      <c r="P545" s="1" t="s">
        <v>64</v>
      </c>
      <c r="Q545" s="1" t="s">
        <v>64</v>
      </c>
      <c r="R545" s="1" t="s">
        <v>63</v>
      </c>
      <c r="AV545" s="1" t="s">
        <v>52</v>
      </c>
      <c r="AW545" s="1" t="s">
        <v>1927</v>
      </c>
      <c r="AX545" s="1" t="s">
        <v>52</v>
      </c>
      <c r="AY545" s="1" t="s">
        <v>52</v>
      </c>
      <c r="AZ545" s="1" t="s">
        <v>52</v>
      </c>
    </row>
    <row r="546" spans="1:52" ht="30" customHeight="1">
      <c r="A546" s="248" t="s">
        <v>1907</v>
      </c>
      <c r="B546" s="248" t="s">
        <v>1928</v>
      </c>
      <c r="C546" s="248" t="s">
        <v>647</v>
      </c>
      <c r="D546" s="249">
        <v>0.19500000000000001</v>
      </c>
      <c r="E546" s="257">
        <f>단가대비표!O109</f>
        <v>0</v>
      </c>
      <c r="F546" s="258">
        <f t="shared" si="83"/>
        <v>0</v>
      </c>
      <c r="G546" s="257">
        <f>단가대비표!P109</f>
        <v>0</v>
      </c>
      <c r="H546" s="258">
        <f t="shared" si="84"/>
        <v>0</v>
      </c>
      <c r="I546" s="257">
        <f>단가대비표!V109</f>
        <v>0</v>
      </c>
      <c r="J546" s="258">
        <f t="shared" si="85"/>
        <v>0</v>
      </c>
      <c r="K546" s="257">
        <f t="shared" si="86"/>
        <v>0</v>
      </c>
      <c r="L546" s="258">
        <f t="shared" si="87"/>
        <v>0</v>
      </c>
      <c r="M546" s="248" t="s">
        <v>1929</v>
      </c>
      <c r="N546" s="1" t="s">
        <v>319</v>
      </c>
      <c r="O546" s="1" t="s">
        <v>1930</v>
      </c>
      <c r="P546" s="1" t="s">
        <v>64</v>
      </c>
      <c r="Q546" s="1" t="s">
        <v>64</v>
      </c>
      <c r="R546" s="1" t="s">
        <v>63</v>
      </c>
      <c r="AV546" s="1" t="s">
        <v>52</v>
      </c>
      <c r="AW546" s="1" t="s">
        <v>1931</v>
      </c>
      <c r="AX546" s="1" t="s">
        <v>52</v>
      </c>
      <c r="AY546" s="1" t="s">
        <v>52</v>
      </c>
      <c r="AZ546" s="1" t="s">
        <v>52</v>
      </c>
    </row>
    <row r="547" spans="1:52" ht="30" customHeight="1">
      <c r="A547" s="248" t="s">
        <v>1907</v>
      </c>
      <c r="B547" s="248" t="s">
        <v>1932</v>
      </c>
      <c r="C547" s="248" t="s">
        <v>76</v>
      </c>
      <c r="D547" s="249">
        <v>3.6749999999999998</v>
      </c>
      <c r="E547" s="257">
        <f>단가대비표!O103</f>
        <v>0</v>
      </c>
      <c r="F547" s="258">
        <f t="shared" si="83"/>
        <v>0</v>
      </c>
      <c r="G547" s="257">
        <f>단가대비표!P103</f>
        <v>0</v>
      </c>
      <c r="H547" s="258">
        <f t="shared" si="84"/>
        <v>0</v>
      </c>
      <c r="I547" s="257">
        <f>단가대비표!V103</f>
        <v>0</v>
      </c>
      <c r="J547" s="258">
        <f t="shared" si="85"/>
        <v>0</v>
      </c>
      <c r="K547" s="257">
        <f t="shared" si="86"/>
        <v>0</v>
      </c>
      <c r="L547" s="258">
        <f t="shared" si="87"/>
        <v>0</v>
      </c>
      <c r="M547" s="248" t="s">
        <v>1933</v>
      </c>
      <c r="N547" s="1" t="s">
        <v>319</v>
      </c>
      <c r="O547" s="1" t="s">
        <v>1934</v>
      </c>
      <c r="P547" s="1" t="s">
        <v>64</v>
      </c>
      <c r="Q547" s="1" t="s">
        <v>64</v>
      </c>
      <c r="R547" s="1" t="s">
        <v>63</v>
      </c>
      <c r="AV547" s="1" t="s">
        <v>52</v>
      </c>
      <c r="AW547" s="1" t="s">
        <v>1935</v>
      </c>
      <c r="AX547" s="1" t="s">
        <v>52</v>
      </c>
      <c r="AY547" s="1" t="s">
        <v>52</v>
      </c>
      <c r="AZ547" s="1" t="s">
        <v>52</v>
      </c>
    </row>
    <row r="548" spans="1:52" ht="30" customHeight="1">
      <c r="A548" s="248" t="s">
        <v>1907</v>
      </c>
      <c r="B548" s="248" t="s">
        <v>1936</v>
      </c>
      <c r="C548" s="248" t="s">
        <v>223</v>
      </c>
      <c r="D548" s="249">
        <v>4.0839999999999996</v>
      </c>
      <c r="E548" s="257">
        <f>단가대비표!O110</f>
        <v>0</v>
      </c>
      <c r="F548" s="258">
        <f t="shared" si="83"/>
        <v>0</v>
      </c>
      <c r="G548" s="257">
        <f>단가대비표!P110</f>
        <v>0</v>
      </c>
      <c r="H548" s="258">
        <f t="shared" si="84"/>
        <v>0</v>
      </c>
      <c r="I548" s="257">
        <f>단가대비표!V110</f>
        <v>0</v>
      </c>
      <c r="J548" s="258">
        <f t="shared" si="85"/>
        <v>0</v>
      </c>
      <c r="K548" s="257">
        <f t="shared" si="86"/>
        <v>0</v>
      </c>
      <c r="L548" s="258">
        <f t="shared" si="87"/>
        <v>0</v>
      </c>
      <c r="M548" s="248" t="s">
        <v>1937</v>
      </c>
      <c r="N548" s="1" t="s">
        <v>319</v>
      </c>
      <c r="O548" s="1" t="s">
        <v>1938</v>
      </c>
      <c r="P548" s="1" t="s">
        <v>64</v>
      </c>
      <c r="Q548" s="1" t="s">
        <v>64</v>
      </c>
      <c r="R548" s="1" t="s">
        <v>63</v>
      </c>
      <c r="AV548" s="1" t="s">
        <v>52</v>
      </c>
      <c r="AW548" s="1" t="s">
        <v>1939</v>
      </c>
      <c r="AX548" s="1" t="s">
        <v>52</v>
      </c>
      <c r="AY548" s="1" t="s">
        <v>52</v>
      </c>
      <c r="AZ548" s="1" t="s">
        <v>52</v>
      </c>
    </row>
    <row r="549" spans="1:52" ht="30" customHeight="1">
      <c r="A549" s="248" t="s">
        <v>1907</v>
      </c>
      <c r="B549" s="248" t="s">
        <v>1940</v>
      </c>
      <c r="C549" s="248" t="s">
        <v>223</v>
      </c>
      <c r="D549" s="249">
        <v>0.58399999999999996</v>
      </c>
      <c r="E549" s="257">
        <f>단가대비표!O111</f>
        <v>0</v>
      </c>
      <c r="F549" s="258">
        <f t="shared" si="83"/>
        <v>0</v>
      </c>
      <c r="G549" s="257">
        <f>단가대비표!P111</f>
        <v>0</v>
      </c>
      <c r="H549" s="258">
        <f t="shared" si="84"/>
        <v>0</v>
      </c>
      <c r="I549" s="257">
        <f>단가대비표!V111</f>
        <v>0</v>
      </c>
      <c r="J549" s="258">
        <f t="shared" si="85"/>
        <v>0</v>
      </c>
      <c r="K549" s="257">
        <f t="shared" si="86"/>
        <v>0</v>
      </c>
      <c r="L549" s="258">
        <f t="shared" si="87"/>
        <v>0</v>
      </c>
      <c r="M549" s="248" t="s">
        <v>1941</v>
      </c>
      <c r="N549" s="1" t="s">
        <v>319</v>
      </c>
      <c r="O549" s="1" t="s">
        <v>1942</v>
      </c>
      <c r="P549" s="1" t="s">
        <v>64</v>
      </c>
      <c r="Q549" s="1" t="s">
        <v>64</v>
      </c>
      <c r="R549" s="1" t="s">
        <v>63</v>
      </c>
      <c r="AV549" s="1" t="s">
        <v>52</v>
      </c>
      <c r="AW549" s="1" t="s">
        <v>1943</v>
      </c>
      <c r="AX549" s="1" t="s">
        <v>52</v>
      </c>
      <c r="AY549" s="1" t="s">
        <v>52</v>
      </c>
      <c r="AZ549" s="1" t="s">
        <v>52</v>
      </c>
    </row>
    <row r="550" spans="1:52" ht="30" customHeight="1">
      <c r="A550" s="248" t="s">
        <v>1891</v>
      </c>
      <c r="B550" s="248" t="s">
        <v>1892</v>
      </c>
      <c r="C550" s="248" t="s">
        <v>82</v>
      </c>
      <c r="D550" s="249">
        <v>1</v>
      </c>
      <c r="E550" s="257">
        <f>일위대가목록!E87</f>
        <v>0</v>
      </c>
      <c r="F550" s="258">
        <f t="shared" si="83"/>
        <v>0</v>
      </c>
      <c r="G550" s="257">
        <f>일위대가목록!F87</f>
        <v>0</v>
      </c>
      <c r="H550" s="258">
        <f t="shared" si="84"/>
        <v>0</v>
      </c>
      <c r="I550" s="257">
        <f>일위대가목록!G87</f>
        <v>0</v>
      </c>
      <c r="J550" s="258">
        <f t="shared" si="85"/>
        <v>0</v>
      </c>
      <c r="K550" s="257">
        <f t="shared" si="86"/>
        <v>0</v>
      </c>
      <c r="L550" s="258">
        <f t="shared" si="87"/>
        <v>0</v>
      </c>
      <c r="M550" s="248" t="s">
        <v>1893</v>
      </c>
      <c r="N550" s="1" t="s">
        <v>319</v>
      </c>
      <c r="O550" s="1" t="s">
        <v>1890</v>
      </c>
      <c r="P550" s="1" t="s">
        <v>63</v>
      </c>
      <c r="Q550" s="1" t="s">
        <v>64</v>
      </c>
      <c r="R550" s="1" t="s">
        <v>64</v>
      </c>
      <c r="AV550" s="1" t="s">
        <v>52</v>
      </c>
      <c r="AW550" s="1" t="s">
        <v>1944</v>
      </c>
      <c r="AX550" s="1" t="s">
        <v>52</v>
      </c>
      <c r="AY550" s="1" t="s">
        <v>52</v>
      </c>
      <c r="AZ550" s="1" t="s">
        <v>52</v>
      </c>
    </row>
    <row r="551" spans="1:52" ht="30" customHeight="1">
      <c r="A551" s="248" t="s">
        <v>993</v>
      </c>
      <c r="B551" s="248" t="s">
        <v>52</v>
      </c>
      <c r="C551" s="248" t="s">
        <v>52</v>
      </c>
      <c r="D551" s="249"/>
      <c r="E551" s="257"/>
      <c r="F551" s="258">
        <f>TRUNC(SUMIF(N540:N550, N539, F540:F550),0)</f>
        <v>0</v>
      </c>
      <c r="G551" s="257"/>
      <c r="H551" s="258">
        <f>TRUNC(SUMIF(N540:N550, N539, H540:H550),0)</f>
        <v>0</v>
      </c>
      <c r="I551" s="257"/>
      <c r="J551" s="258">
        <f>TRUNC(SUMIF(N540:N550, N539, J540:J550),0)</f>
        <v>0</v>
      </c>
      <c r="K551" s="257"/>
      <c r="L551" s="258">
        <f>F551+H551+J551</f>
        <v>0</v>
      </c>
      <c r="M551" s="248" t="s">
        <v>52</v>
      </c>
      <c r="N551" s="1" t="s">
        <v>71</v>
      </c>
      <c r="O551" s="1" t="s">
        <v>71</v>
      </c>
      <c r="P551" s="1" t="s">
        <v>52</v>
      </c>
      <c r="Q551" s="1" t="s">
        <v>52</v>
      </c>
      <c r="R551" s="1" t="s">
        <v>52</v>
      </c>
      <c r="AV551" s="1" t="s">
        <v>52</v>
      </c>
      <c r="AW551" s="1" t="s">
        <v>52</v>
      </c>
      <c r="AX551" s="1" t="s">
        <v>52</v>
      </c>
      <c r="AY551" s="1" t="s">
        <v>52</v>
      </c>
      <c r="AZ551" s="1" t="s">
        <v>52</v>
      </c>
    </row>
    <row r="552" spans="1:52" ht="30" customHeight="1">
      <c r="A552" s="249"/>
      <c r="B552" s="249"/>
      <c r="C552" s="249"/>
      <c r="D552" s="249"/>
      <c r="E552" s="257"/>
      <c r="F552" s="258"/>
      <c r="G552" s="257"/>
      <c r="H552" s="258"/>
      <c r="I552" s="257"/>
      <c r="J552" s="258"/>
      <c r="K552" s="257"/>
      <c r="L552" s="258"/>
      <c r="M552" s="249"/>
    </row>
    <row r="553" spans="1:52" ht="30" customHeight="1">
      <c r="A553" s="250" t="s">
        <v>1945</v>
      </c>
      <c r="B553" s="253"/>
      <c r="C553" s="253"/>
      <c r="D553" s="253"/>
      <c r="E553" s="254"/>
      <c r="F553" s="255"/>
      <c r="G553" s="254"/>
      <c r="H553" s="255"/>
      <c r="I553" s="254"/>
      <c r="J553" s="255"/>
      <c r="K553" s="254"/>
      <c r="L553" s="255"/>
      <c r="M553" s="256"/>
      <c r="N553" s="1" t="s">
        <v>468</v>
      </c>
    </row>
    <row r="554" spans="1:52" ht="30" customHeight="1">
      <c r="A554" s="248" t="s">
        <v>1947</v>
      </c>
      <c r="B554" s="248" t="s">
        <v>1948</v>
      </c>
      <c r="C554" s="248" t="s">
        <v>647</v>
      </c>
      <c r="D554" s="249">
        <v>1</v>
      </c>
      <c r="E554" s="257">
        <f>단가대비표!O126</f>
        <v>0</v>
      </c>
      <c r="F554" s="258">
        <f>TRUNC(E554*D554,1)</f>
        <v>0</v>
      </c>
      <c r="G554" s="257">
        <f>단가대비표!P126</f>
        <v>0</v>
      </c>
      <c r="H554" s="258">
        <f>TRUNC(G554*D554,1)</f>
        <v>0</v>
      </c>
      <c r="I554" s="257">
        <f>단가대비표!V126</f>
        <v>0</v>
      </c>
      <c r="J554" s="258">
        <f>TRUNC(I554*D554,1)</f>
        <v>0</v>
      </c>
      <c r="K554" s="257">
        <f t="shared" ref="K554:L558" si="88">TRUNC(E554+G554+I554,1)</f>
        <v>0</v>
      </c>
      <c r="L554" s="258">
        <f t="shared" si="88"/>
        <v>0</v>
      </c>
      <c r="M554" s="248" t="s">
        <v>1949</v>
      </c>
      <c r="N554" s="1" t="s">
        <v>468</v>
      </c>
      <c r="O554" s="1" t="s">
        <v>1950</v>
      </c>
      <c r="P554" s="1" t="s">
        <v>64</v>
      </c>
      <c r="Q554" s="1" t="s">
        <v>64</v>
      </c>
      <c r="R554" s="1" t="s">
        <v>63</v>
      </c>
      <c r="V554">
        <v>1</v>
      </c>
      <c r="AV554" s="1" t="s">
        <v>52</v>
      </c>
      <c r="AW554" s="1" t="s">
        <v>1951</v>
      </c>
      <c r="AX554" s="1" t="s">
        <v>52</v>
      </c>
      <c r="AY554" s="1" t="s">
        <v>52</v>
      </c>
      <c r="AZ554" s="1" t="s">
        <v>52</v>
      </c>
    </row>
    <row r="555" spans="1:52" ht="30" customHeight="1">
      <c r="A555" s="248" t="s">
        <v>770</v>
      </c>
      <c r="B555" s="248" t="s">
        <v>1952</v>
      </c>
      <c r="C555" s="248" t="s">
        <v>555</v>
      </c>
      <c r="D555" s="249">
        <v>1</v>
      </c>
      <c r="E555" s="257">
        <f>TRUNC(SUMIF(V554:V558, RIGHTB(O555, 1), F554:F558)*U555, 2)</f>
        <v>0</v>
      </c>
      <c r="F555" s="258">
        <f>TRUNC(E555*D555,1)</f>
        <v>0</v>
      </c>
      <c r="G555" s="257">
        <v>0</v>
      </c>
      <c r="H555" s="258">
        <f>TRUNC(G555*D555,1)</f>
        <v>0</v>
      </c>
      <c r="I555" s="257">
        <v>0</v>
      </c>
      <c r="J555" s="258">
        <f>TRUNC(I555*D555,1)</f>
        <v>0</v>
      </c>
      <c r="K555" s="257">
        <f t="shared" si="88"/>
        <v>0</v>
      </c>
      <c r="L555" s="258">
        <f t="shared" si="88"/>
        <v>0</v>
      </c>
      <c r="M555" s="248" t="s">
        <v>52</v>
      </c>
      <c r="N555" s="1" t="s">
        <v>468</v>
      </c>
      <c r="O555" s="1" t="s">
        <v>772</v>
      </c>
      <c r="P555" s="1" t="s">
        <v>64</v>
      </c>
      <c r="Q555" s="1" t="s">
        <v>64</v>
      </c>
      <c r="R555" s="1" t="s">
        <v>64</v>
      </c>
      <c r="S555">
        <v>0</v>
      </c>
      <c r="T555">
        <v>0</v>
      </c>
      <c r="U555">
        <v>0.03</v>
      </c>
      <c r="AV555" s="1" t="s">
        <v>52</v>
      </c>
      <c r="AW555" s="1" t="s">
        <v>1953</v>
      </c>
      <c r="AX555" s="1" t="s">
        <v>52</v>
      </c>
      <c r="AY555" s="1" t="s">
        <v>52</v>
      </c>
      <c r="AZ555" s="1" t="s">
        <v>52</v>
      </c>
    </row>
    <row r="556" spans="1:52" ht="30" customHeight="1">
      <c r="A556" s="248" t="s">
        <v>1895</v>
      </c>
      <c r="B556" s="248" t="s">
        <v>989</v>
      </c>
      <c r="C556" s="248" t="s">
        <v>401</v>
      </c>
      <c r="D556" s="249">
        <v>0.308</v>
      </c>
      <c r="E556" s="257">
        <f>단가대비표!O256</f>
        <v>0</v>
      </c>
      <c r="F556" s="258">
        <f>TRUNC(E556*D556,1)</f>
        <v>0</v>
      </c>
      <c r="G556" s="257">
        <f>단가대비표!P256</f>
        <v>0</v>
      </c>
      <c r="H556" s="258">
        <f>TRUNC(G556*D556,1)</f>
        <v>0</v>
      </c>
      <c r="I556" s="257">
        <f>단가대비표!V256</f>
        <v>0</v>
      </c>
      <c r="J556" s="258">
        <f>TRUNC(I556*D556,1)</f>
        <v>0</v>
      </c>
      <c r="K556" s="257">
        <f t="shared" si="88"/>
        <v>0</v>
      </c>
      <c r="L556" s="258">
        <f t="shared" si="88"/>
        <v>0</v>
      </c>
      <c r="M556" s="248" t="s">
        <v>1896</v>
      </c>
      <c r="N556" s="1" t="s">
        <v>468</v>
      </c>
      <c r="O556" s="1" t="s">
        <v>1897</v>
      </c>
      <c r="P556" s="1" t="s">
        <v>64</v>
      </c>
      <c r="Q556" s="1" t="s">
        <v>64</v>
      </c>
      <c r="R556" s="1" t="s">
        <v>63</v>
      </c>
      <c r="W556">
        <v>2</v>
      </c>
      <c r="AV556" s="1" t="s">
        <v>52</v>
      </c>
      <c r="AW556" s="1" t="s">
        <v>1954</v>
      </c>
      <c r="AX556" s="1" t="s">
        <v>52</v>
      </c>
      <c r="AY556" s="1" t="s">
        <v>52</v>
      </c>
      <c r="AZ556" s="1" t="s">
        <v>52</v>
      </c>
    </row>
    <row r="557" spans="1:52" ht="30" customHeight="1">
      <c r="A557" s="248" t="s">
        <v>1243</v>
      </c>
      <c r="B557" s="248" t="s">
        <v>989</v>
      </c>
      <c r="C557" s="248" t="s">
        <v>401</v>
      </c>
      <c r="D557" s="249">
        <v>5.7000000000000002E-2</v>
      </c>
      <c r="E557" s="257">
        <f>단가대비표!O237</f>
        <v>0</v>
      </c>
      <c r="F557" s="258">
        <f>TRUNC(E557*D557,1)</f>
        <v>0</v>
      </c>
      <c r="G557" s="257">
        <f>단가대비표!P237</f>
        <v>0</v>
      </c>
      <c r="H557" s="258">
        <f>TRUNC(G557*D557,1)</f>
        <v>0</v>
      </c>
      <c r="I557" s="257">
        <f>단가대비표!V237</f>
        <v>0</v>
      </c>
      <c r="J557" s="258">
        <f>TRUNC(I557*D557,1)</f>
        <v>0</v>
      </c>
      <c r="K557" s="257">
        <f t="shared" si="88"/>
        <v>0</v>
      </c>
      <c r="L557" s="258">
        <f t="shared" si="88"/>
        <v>0</v>
      </c>
      <c r="M557" s="248" t="s">
        <v>1244</v>
      </c>
      <c r="N557" s="1" t="s">
        <v>468</v>
      </c>
      <c r="O557" s="1" t="s">
        <v>1245</v>
      </c>
      <c r="P557" s="1" t="s">
        <v>64</v>
      </c>
      <c r="Q557" s="1" t="s">
        <v>64</v>
      </c>
      <c r="R557" s="1" t="s">
        <v>63</v>
      </c>
      <c r="W557">
        <v>2</v>
      </c>
      <c r="AV557" s="1" t="s">
        <v>52</v>
      </c>
      <c r="AW557" s="1" t="s">
        <v>1955</v>
      </c>
      <c r="AX557" s="1" t="s">
        <v>52</v>
      </c>
      <c r="AY557" s="1" t="s">
        <v>52</v>
      </c>
      <c r="AZ557" s="1" t="s">
        <v>52</v>
      </c>
    </row>
    <row r="558" spans="1:52" ht="30" customHeight="1">
      <c r="A558" s="248" t="s">
        <v>1464</v>
      </c>
      <c r="B558" s="248" t="s">
        <v>1465</v>
      </c>
      <c r="C558" s="248" t="s">
        <v>555</v>
      </c>
      <c r="D558" s="249">
        <v>1</v>
      </c>
      <c r="E558" s="257">
        <v>0</v>
      </c>
      <c r="F558" s="258">
        <f>TRUNC(E558*D558,1)</f>
        <v>0</v>
      </c>
      <c r="G558" s="257">
        <v>0</v>
      </c>
      <c r="H558" s="258">
        <f>TRUNC(G558*D558,1)</f>
        <v>0</v>
      </c>
      <c r="I558" s="257">
        <f>TRUNC(SUMIF(W554:W558, RIGHTB(O558, 1), H554:H558)*U558, 2)</f>
        <v>0</v>
      </c>
      <c r="J558" s="258">
        <f>TRUNC(I558*D558,1)</f>
        <v>0</v>
      </c>
      <c r="K558" s="257">
        <f t="shared" si="88"/>
        <v>0</v>
      </c>
      <c r="L558" s="258">
        <f t="shared" si="88"/>
        <v>0</v>
      </c>
      <c r="M558" s="248" t="s">
        <v>52</v>
      </c>
      <c r="N558" s="1" t="s">
        <v>468</v>
      </c>
      <c r="O558" s="1" t="s">
        <v>1237</v>
      </c>
      <c r="P558" s="1" t="s">
        <v>64</v>
      </c>
      <c r="Q558" s="1" t="s">
        <v>64</v>
      </c>
      <c r="R558" s="1" t="s">
        <v>64</v>
      </c>
      <c r="S558">
        <v>1</v>
      </c>
      <c r="T558">
        <v>2</v>
      </c>
      <c r="U558">
        <v>0.03</v>
      </c>
      <c r="AV558" s="1" t="s">
        <v>52</v>
      </c>
      <c r="AW558" s="1" t="s">
        <v>1956</v>
      </c>
      <c r="AX558" s="1" t="s">
        <v>52</v>
      </c>
      <c r="AY558" s="1" t="s">
        <v>52</v>
      </c>
      <c r="AZ558" s="1" t="s">
        <v>52</v>
      </c>
    </row>
    <row r="559" spans="1:52" ht="30" customHeight="1">
      <c r="A559" s="248" t="s">
        <v>993</v>
      </c>
      <c r="B559" s="248" t="s">
        <v>52</v>
      </c>
      <c r="C559" s="248" t="s">
        <v>52</v>
      </c>
      <c r="D559" s="249"/>
      <c r="E559" s="257"/>
      <c r="F559" s="258">
        <f>TRUNC(SUMIF(N554:N558, N553, F554:F558),0)</f>
        <v>0</v>
      </c>
      <c r="G559" s="257"/>
      <c r="H559" s="258">
        <f>TRUNC(SUMIF(N554:N558, N553, H554:H558),0)</f>
        <v>0</v>
      </c>
      <c r="I559" s="257"/>
      <c r="J559" s="258">
        <f>TRUNC(SUMIF(N554:N558, N553, J554:J558),0)</f>
        <v>0</v>
      </c>
      <c r="K559" s="257"/>
      <c r="L559" s="258">
        <f>F559+H559+J559</f>
        <v>0</v>
      </c>
      <c r="M559" s="248" t="s">
        <v>52</v>
      </c>
      <c r="N559" s="1" t="s">
        <v>71</v>
      </c>
      <c r="O559" s="1" t="s">
        <v>71</v>
      </c>
      <c r="P559" s="1" t="s">
        <v>52</v>
      </c>
      <c r="Q559" s="1" t="s">
        <v>52</v>
      </c>
      <c r="R559" s="1" t="s">
        <v>52</v>
      </c>
      <c r="AV559" s="1" t="s">
        <v>52</v>
      </c>
      <c r="AW559" s="1" t="s">
        <v>52</v>
      </c>
      <c r="AX559" s="1" t="s">
        <v>52</v>
      </c>
      <c r="AY559" s="1" t="s">
        <v>52</v>
      </c>
      <c r="AZ559" s="1" t="s">
        <v>52</v>
      </c>
    </row>
    <row r="560" spans="1:52" ht="30" customHeight="1">
      <c r="A560" s="249"/>
      <c r="B560" s="249"/>
      <c r="C560" s="249"/>
      <c r="D560" s="249"/>
      <c r="E560" s="257"/>
      <c r="F560" s="258"/>
      <c r="G560" s="257"/>
      <c r="H560" s="258"/>
      <c r="I560" s="257"/>
      <c r="J560" s="258"/>
      <c r="K560" s="257"/>
      <c r="L560" s="258"/>
      <c r="M560" s="249"/>
    </row>
    <row r="561" spans="1:52" ht="30" customHeight="1">
      <c r="A561" s="250" t="s">
        <v>1957</v>
      </c>
      <c r="B561" s="253"/>
      <c r="C561" s="253"/>
      <c r="D561" s="253"/>
      <c r="E561" s="254"/>
      <c r="F561" s="255"/>
      <c r="G561" s="254"/>
      <c r="H561" s="255"/>
      <c r="I561" s="254"/>
      <c r="J561" s="255"/>
      <c r="K561" s="254"/>
      <c r="L561" s="255"/>
      <c r="M561" s="256"/>
      <c r="N561" s="1" t="s">
        <v>472</v>
      </c>
    </row>
    <row r="562" spans="1:52" ht="30" customHeight="1">
      <c r="A562" s="248" t="s">
        <v>1947</v>
      </c>
      <c r="B562" s="248" t="s">
        <v>470</v>
      </c>
      <c r="C562" s="248" t="s">
        <v>647</v>
      </c>
      <c r="D562" s="249">
        <v>1</v>
      </c>
      <c r="E562" s="257">
        <f>단가대비표!O127</f>
        <v>0</v>
      </c>
      <c r="F562" s="258">
        <f>TRUNC(E562*D562,1)</f>
        <v>0</v>
      </c>
      <c r="G562" s="257">
        <f>단가대비표!P127</f>
        <v>0</v>
      </c>
      <c r="H562" s="258">
        <f>TRUNC(G562*D562,1)</f>
        <v>0</v>
      </c>
      <c r="I562" s="257">
        <f>단가대비표!V127</f>
        <v>0</v>
      </c>
      <c r="J562" s="258">
        <f>TRUNC(I562*D562,1)</f>
        <v>0</v>
      </c>
      <c r="K562" s="257">
        <f t="shared" ref="K562:L566" si="89">TRUNC(E562+G562+I562,1)</f>
        <v>0</v>
      </c>
      <c r="L562" s="258">
        <f t="shared" si="89"/>
        <v>0</v>
      </c>
      <c r="M562" s="248" t="s">
        <v>1958</v>
      </c>
      <c r="N562" s="1" t="s">
        <v>472</v>
      </c>
      <c r="O562" s="1" t="s">
        <v>1959</v>
      </c>
      <c r="P562" s="1" t="s">
        <v>64</v>
      </c>
      <c r="Q562" s="1" t="s">
        <v>64</v>
      </c>
      <c r="R562" s="1" t="s">
        <v>63</v>
      </c>
      <c r="AV562" s="1" t="s">
        <v>52</v>
      </c>
      <c r="AW562" s="1" t="s">
        <v>1960</v>
      </c>
      <c r="AX562" s="1" t="s">
        <v>52</v>
      </c>
      <c r="AY562" s="1" t="s">
        <v>52</v>
      </c>
      <c r="AZ562" s="1" t="s">
        <v>52</v>
      </c>
    </row>
    <row r="563" spans="1:52" ht="30" customHeight="1">
      <c r="A563" s="248" t="s">
        <v>770</v>
      </c>
      <c r="B563" s="248" t="s">
        <v>1952</v>
      </c>
      <c r="C563" s="248" t="s">
        <v>555</v>
      </c>
      <c r="D563" s="249">
        <v>1</v>
      </c>
      <c r="E563" s="257">
        <f>TRUNC(SUMIF(V562:V566, RIGHTB(O563, 1), F562:F566)*U563, 2)</f>
        <v>0</v>
      </c>
      <c r="F563" s="258">
        <f>TRUNC(E563*D563,1)</f>
        <v>0</v>
      </c>
      <c r="G563" s="257">
        <v>0</v>
      </c>
      <c r="H563" s="258">
        <f>TRUNC(G563*D563,1)</f>
        <v>0</v>
      </c>
      <c r="I563" s="257">
        <v>0</v>
      </c>
      <c r="J563" s="258">
        <f>TRUNC(I563*D563,1)</f>
        <v>0</v>
      </c>
      <c r="K563" s="257">
        <f t="shared" si="89"/>
        <v>0</v>
      </c>
      <c r="L563" s="258">
        <f t="shared" si="89"/>
        <v>0</v>
      </c>
      <c r="M563" s="248" t="s">
        <v>52</v>
      </c>
      <c r="N563" s="1" t="s">
        <v>472</v>
      </c>
      <c r="O563" s="1" t="s">
        <v>772</v>
      </c>
      <c r="P563" s="1" t="s">
        <v>64</v>
      </c>
      <c r="Q563" s="1" t="s">
        <v>64</v>
      </c>
      <c r="R563" s="1" t="s">
        <v>64</v>
      </c>
      <c r="S563">
        <v>0</v>
      </c>
      <c r="T563">
        <v>0</v>
      </c>
      <c r="U563">
        <v>0.03</v>
      </c>
      <c r="AV563" s="1" t="s">
        <v>52</v>
      </c>
      <c r="AW563" s="1" t="s">
        <v>1961</v>
      </c>
      <c r="AX563" s="1" t="s">
        <v>52</v>
      </c>
      <c r="AY563" s="1" t="s">
        <v>52</v>
      </c>
      <c r="AZ563" s="1" t="s">
        <v>52</v>
      </c>
    </row>
    <row r="564" spans="1:52" ht="30" customHeight="1">
      <c r="A564" s="248" t="s">
        <v>1895</v>
      </c>
      <c r="B564" s="248" t="s">
        <v>989</v>
      </c>
      <c r="C564" s="248" t="s">
        <v>401</v>
      </c>
      <c r="D564" s="249">
        <v>0.34300000000000003</v>
      </c>
      <c r="E564" s="257">
        <f>단가대비표!O256</f>
        <v>0</v>
      </c>
      <c r="F564" s="258">
        <f>TRUNC(E564*D564,1)</f>
        <v>0</v>
      </c>
      <c r="G564" s="257">
        <f>단가대비표!P256</f>
        <v>0</v>
      </c>
      <c r="H564" s="258">
        <f>TRUNC(G564*D564,1)</f>
        <v>0</v>
      </c>
      <c r="I564" s="257">
        <f>단가대비표!V256</f>
        <v>0</v>
      </c>
      <c r="J564" s="258">
        <f>TRUNC(I564*D564,1)</f>
        <v>0</v>
      </c>
      <c r="K564" s="257">
        <f t="shared" si="89"/>
        <v>0</v>
      </c>
      <c r="L564" s="258">
        <f t="shared" si="89"/>
        <v>0</v>
      </c>
      <c r="M564" s="248" t="s">
        <v>1896</v>
      </c>
      <c r="N564" s="1" t="s">
        <v>472</v>
      </c>
      <c r="O564" s="1" t="s">
        <v>1897</v>
      </c>
      <c r="P564" s="1" t="s">
        <v>64</v>
      </c>
      <c r="Q564" s="1" t="s">
        <v>64</v>
      </c>
      <c r="R564" s="1" t="s">
        <v>63</v>
      </c>
      <c r="W564">
        <v>2</v>
      </c>
      <c r="AV564" s="1" t="s">
        <v>52</v>
      </c>
      <c r="AW564" s="1" t="s">
        <v>1962</v>
      </c>
      <c r="AX564" s="1" t="s">
        <v>52</v>
      </c>
      <c r="AY564" s="1" t="s">
        <v>52</v>
      </c>
      <c r="AZ564" s="1" t="s">
        <v>52</v>
      </c>
    </row>
    <row r="565" spans="1:52" ht="30" customHeight="1">
      <c r="A565" s="248" t="s">
        <v>1243</v>
      </c>
      <c r="B565" s="248" t="s">
        <v>989</v>
      </c>
      <c r="C565" s="248" t="s">
        <v>401</v>
      </c>
      <c r="D565" s="249">
        <v>6.3E-2</v>
      </c>
      <c r="E565" s="257">
        <f>단가대비표!O237</f>
        <v>0</v>
      </c>
      <c r="F565" s="258">
        <f>TRUNC(E565*D565,1)</f>
        <v>0</v>
      </c>
      <c r="G565" s="257">
        <f>단가대비표!P237</f>
        <v>0</v>
      </c>
      <c r="H565" s="258">
        <f>TRUNC(G565*D565,1)</f>
        <v>0</v>
      </c>
      <c r="I565" s="257">
        <f>단가대비표!V237</f>
        <v>0</v>
      </c>
      <c r="J565" s="258">
        <f>TRUNC(I565*D565,1)</f>
        <v>0</v>
      </c>
      <c r="K565" s="257">
        <f t="shared" si="89"/>
        <v>0</v>
      </c>
      <c r="L565" s="258">
        <f t="shared" si="89"/>
        <v>0</v>
      </c>
      <c r="M565" s="248" t="s">
        <v>1244</v>
      </c>
      <c r="N565" s="1" t="s">
        <v>472</v>
      </c>
      <c r="O565" s="1" t="s">
        <v>1245</v>
      </c>
      <c r="P565" s="1" t="s">
        <v>64</v>
      </c>
      <c r="Q565" s="1" t="s">
        <v>64</v>
      </c>
      <c r="R565" s="1" t="s">
        <v>63</v>
      </c>
      <c r="W565">
        <v>2</v>
      </c>
      <c r="AV565" s="1" t="s">
        <v>52</v>
      </c>
      <c r="AW565" s="1" t="s">
        <v>1963</v>
      </c>
      <c r="AX565" s="1" t="s">
        <v>52</v>
      </c>
      <c r="AY565" s="1" t="s">
        <v>52</v>
      </c>
      <c r="AZ565" s="1" t="s">
        <v>52</v>
      </c>
    </row>
    <row r="566" spans="1:52" ht="30" customHeight="1">
      <c r="A566" s="248" t="s">
        <v>1464</v>
      </c>
      <c r="B566" s="248" t="s">
        <v>1465</v>
      </c>
      <c r="C566" s="248" t="s">
        <v>555</v>
      </c>
      <c r="D566" s="249">
        <v>1</v>
      </c>
      <c r="E566" s="257">
        <v>0</v>
      </c>
      <c r="F566" s="258">
        <f>TRUNC(E566*D566,1)</f>
        <v>0</v>
      </c>
      <c r="G566" s="257">
        <v>0</v>
      </c>
      <c r="H566" s="258">
        <f>TRUNC(G566*D566,1)</f>
        <v>0</v>
      </c>
      <c r="I566" s="257">
        <f>TRUNC(SUMIF(W562:W566, RIGHTB(O566, 1), H562:H566)*U566, 2)</f>
        <v>0</v>
      </c>
      <c r="J566" s="258">
        <f>TRUNC(I566*D566,1)</f>
        <v>0</v>
      </c>
      <c r="K566" s="257">
        <f t="shared" si="89"/>
        <v>0</v>
      </c>
      <c r="L566" s="258">
        <f t="shared" si="89"/>
        <v>0</v>
      </c>
      <c r="M566" s="248" t="s">
        <v>52</v>
      </c>
      <c r="N566" s="1" t="s">
        <v>472</v>
      </c>
      <c r="O566" s="1" t="s">
        <v>1237</v>
      </c>
      <c r="P566" s="1" t="s">
        <v>64</v>
      </c>
      <c r="Q566" s="1" t="s">
        <v>64</v>
      </c>
      <c r="R566" s="1" t="s">
        <v>64</v>
      </c>
      <c r="S566">
        <v>1</v>
      </c>
      <c r="T566">
        <v>2</v>
      </c>
      <c r="U566">
        <v>0.03</v>
      </c>
      <c r="AV566" s="1" t="s">
        <v>52</v>
      </c>
      <c r="AW566" s="1" t="s">
        <v>1964</v>
      </c>
      <c r="AX566" s="1" t="s">
        <v>52</v>
      </c>
      <c r="AY566" s="1" t="s">
        <v>52</v>
      </c>
      <c r="AZ566" s="1" t="s">
        <v>52</v>
      </c>
    </row>
    <row r="567" spans="1:52" ht="30" customHeight="1">
      <c r="A567" s="248" t="s">
        <v>993</v>
      </c>
      <c r="B567" s="248" t="s">
        <v>52</v>
      </c>
      <c r="C567" s="248" t="s">
        <v>52</v>
      </c>
      <c r="D567" s="249"/>
      <c r="E567" s="257"/>
      <c r="F567" s="258">
        <f>TRUNC(SUMIF(N562:N566, N561, F562:F566),0)</f>
        <v>0</v>
      </c>
      <c r="G567" s="257"/>
      <c r="H567" s="258">
        <f>TRUNC(SUMIF(N562:N566, N561, H562:H566),0)</f>
        <v>0</v>
      </c>
      <c r="I567" s="257"/>
      <c r="J567" s="258">
        <f>TRUNC(SUMIF(N562:N566, N561, J562:J566),0)</f>
        <v>0</v>
      </c>
      <c r="K567" s="257"/>
      <c r="L567" s="258">
        <f>F567+H567+J567</f>
        <v>0</v>
      </c>
      <c r="M567" s="248" t="s">
        <v>52</v>
      </c>
      <c r="N567" s="1" t="s">
        <v>71</v>
      </c>
      <c r="O567" s="1" t="s">
        <v>71</v>
      </c>
      <c r="P567" s="1" t="s">
        <v>52</v>
      </c>
      <c r="Q567" s="1" t="s">
        <v>52</v>
      </c>
      <c r="R567" s="1" t="s">
        <v>52</v>
      </c>
      <c r="AV567" s="1" t="s">
        <v>52</v>
      </c>
      <c r="AW567" s="1" t="s">
        <v>52</v>
      </c>
      <c r="AX567" s="1" t="s">
        <v>52</v>
      </c>
      <c r="AY567" s="1" t="s">
        <v>52</v>
      </c>
      <c r="AZ567" s="1" t="s">
        <v>52</v>
      </c>
    </row>
    <row r="568" spans="1:52" ht="30" customHeight="1">
      <c r="A568" s="249"/>
      <c r="B568" s="249"/>
      <c r="C568" s="249"/>
      <c r="D568" s="249"/>
      <c r="E568" s="257"/>
      <c r="F568" s="258"/>
      <c r="G568" s="257"/>
      <c r="H568" s="258"/>
      <c r="I568" s="257"/>
      <c r="J568" s="258"/>
      <c r="K568" s="257"/>
      <c r="L568" s="258"/>
      <c r="M568" s="249"/>
    </row>
    <row r="569" spans="1:52" ht="30" customHeight="1">
      <c r="A569" s="250" t="s">
        <v>1965</v>
      </c>
      <c r="B569" s="253"/>
      <c r="C569" s="253"/>
      <c r="D569" s="253"/>
      <c r="E569" s="254"/>
      <c r="F569" s="255"/>
      <c r="G569" s="254"/>
      <c r="H569" s="255"/>
      <c r="I569" s="254"/>
      <c r="J569" s="255"/>
      <c r="K569" s="254"/>
      <c r="L569" s="255"/>
      <c r="M569" s="256"/>
      <c r="N569" s="1" t="s">
        <v>477</v>
      </c>
    </row>
    <row r="570" spans="1:52" ht="30" customHeight="1">
      <c r="A570" s="248" t="s">
        <v>191</v>
      </c>
      <c r="B570" s="248" t="s">
        <v>1966</v>
      </c>
      <c r="C570" s="248" t="s">
        <v>1490</v>
      </c>
      <c r="D570" s="249">
        <v>4.5678999999999998</v>
      </c>
      <c r="E570" s="257">
        <f>단가대비표!O50</f>
        <v>0</v>
      </c>
      <c r="F570" s="258">
        <f t="shared" ref="F570:F577" si="90">TRUNC(E570*D570,1)</f>
        <v>0</v>
      </c>
      <c r="G570" s="257">
        <f>단가대비표!P50</f>
        <v>0</v>
      </c>
      <c r="H570" s="258">
        <f t="shared" ref="H570:H577" si="91">TRUNC(G570*D570,1)</f>
        <v>0</v>
      </c>
      <c r="I570" s="257">
        <f>단가대비표!V50</f>
        <v>0</v>
      </c>
      <c r="J570" s="258">
        <f t="shared" ref="J570:J577" si="92">TRUNC(I570*D570,1)</f>
        <v>0</v>
      </c>
      <c r="K570" s="257">
        <f t="shared" ref="K570:L577" si="93">TRUNC(E570+G570+I570,1)</f>
        <v>0</v>
      </c>
      <c r="L570" s="258">
        <f t="shared" si="93"/>
        <v>0</v>
      </c>
      <c r="M570" s="248" t="s">
        <v>1967</v>
      </c>
      <c r="N570" s="1" t="s">
        <v>477</v>
      </c>
      <c r="O570" s="1" t="s">
        <v>1968</v>
      </c>
      <c r="P570" s="1" t="s">
        <v>64</v>
      </c>
      <c r="Q570" s="1" t="s">
        <v>64</v>
      </c>
      <c r="R570" s="1" t="s">
        <v>63</v>
      </c>
      <c r="AV570" s="1" t="s">
        <v>52</v>
      </c>
      <c r="AW570" s="1" t="s">
        <v>1969</v>
      </c>
      <c r="AX570" s="1" t="s">
        <v>52</v>
      </c>
      <c r="AY570" s="1" t="s">
        <v>52</v>
      </c>
      <c r="AZ570" s="1" t="s">
        <v>52</v>
      </c>
    </row>
    <row r="571" spans="1:52" ht="30" customHeight="1">
      <c r="A571" s="248" t="s">
        <v>1970</v>
      </c>
      <c r="B571" s="248" t="s">
        <v>1971</v>
      </c>
      <c r="C571" s="248" t="s">
        <v>1490</v>
      </c>
      <c r="D571" s="249">
        <v>0.2326</v>
      </c>
      <c r="E571" s="257">
        <f>단가대비표!O40</f>
        <v>0</v>
      </c>
      <c r="F571" s="258">
        <f t="shared" si="90"/>
        <v>0</v>
      </c>
      <c r="G571" s="257">
        <f>단가대비표!P40</f>
        <v>0</v>
      </c>
      <c r="H571" s="258">
        <f t="shared" si="91"/>
        <v>0</v>
      </c>
      <c r="I571" s="257">
        <f>단가대비표!V40</f>
        <v>0</v>
      </c>
      <c r="J571" s="258">
        <f t="shared" si="92"/>
        <v>0</v>
      </c>
      <c r="K571" s="257">
        <f t="shared" si="93"/>
        <v>0</v>
      </c>
      <c r="L571" s="258">
        <f t="shared" si="93"/>
        <v>0</v>
      </c>
      <c r="M571" s="248" t="s">
        <v>1972</v>
      </c>
      <c r="N571" s="1" t="s">
        <v>477</v>
      </c>
      <c r="O571" s="1" t="s">
        <v>1973</v>
      </c>
      <c r="P571" s="1" t="s">
        <v>64</v>
      </c>
      <c r="Q571" s="1" t="s">
        <v>64</v>
      </c>
      <c r="R571" s="1" t="s">
        <v>63</v>
      </c>
      <c r="AV571" s="1" t="s">
        <v>52</v>
      </c>
      <c r="AW571" s="1" t="s">
        <v>1974</v>
      </c>
      <c r="AX571" s="1" t="s">
        <v>52</v>
      </c>
      <c r="AY571" s="1" t="s">
        <v>52</v>
      </c>
      <c r="AZ571" s="1" t="s">
        <v>52</v>
      </c>
    </row>
    <row r="572" spans="1:52" ht="30" customHeight="1">
      <c r="A572" s="248" t="s">
        <v>1975</v>
      </c>
      <c r="B572" s="248" t="s">
        <v>1976</v>
      </c>
      <c r="C572" s="248" t="s">
        <v>1490</v>
      </c>
      <c r="D572" s="249">
        <v>2.4074</v>
      </c>
      <c r="E572" s="257">
        <f>단가대비표!O52</f>
        <v>0</v>
      </c>
      <c r="F572" s="258">
        <f t="shared" si="90"/>
        <v>0</v>
      </c>
      <c r="G572" s="257">
        <f>단가대비표!P52</f>
        <v>0</v>
      </c>
      <c r="H572" s="258">
        <f t="shared" si="91"/>
        <v>0</v>
      </c>
      <c r="I572" s="257">
        <f>단가대비표!V52</f>
        <v>0</v>
      </c>
      <c r="J572" s="258">
        <f t="shared" si="92"/>
        <v>0</v>
      </c>
      <c r="K572" s="257">
        <f t="shared" si="93"/>
        <v>0</v>
      </c>
      <c r="L572" s="258">
        <f t="shared" si="93"/>
        <v>0</v>
      </c>
      <c r="M572" s="248" t="s">
        <v>1977</v>
      </c>
      <c r="N572" s="1" t="s">
        <v>477</v>
      </c>
      <c r="O572" s="1" t="s">
        <v>1978</v>
      </c>
      <c r="P572" s="1" t="s">
        <v>64</v>
      </c>
      <c r="Q572" s="1" t="s">
        <v>64</v>
      </c>
      <c r="R572" s="1" t="s">
        <v>63</v>
      </c>
      <c r="AV572" s="1" t="s">
        <v>52</v>
      </c>
      <c r="AW572" s="1" t="s">
        <v>1979</v>
      </c>
      <c r="AX572" s="1" t="s">
        <v>52</v>
      </c>
      <c r="AY572" s="1" t="s">
        <v>52</v>
      </c>
      <c r="AZ572" s="1" t="s">
        <v>52</v>
      </c>
    </row>
    <row r="573" spans="1:52" ht="30" customHeight="1">
      <c r="A573" s="248" t="s">
        <v>1980</v>
      </c>
      <c r="B573" s="248" t="s">
        <v>1981</v>
      </c>
      <c r="C573" s="248" t="s">
        <v>1490</v>
      </c>
      <c r="D573" s="249">
        <v>4.3739999999999997</v>
      </c>
      <c r="E573" s="257">
        <f>일위대가목록!E93</f>
        <v>0</v>
      </c>
      <c r="F573" s="258">
        <f t="shared" si="90"/>
        <v>0</v>
      </c>
      <c r="G573" s="257">
        <f>일위대가목록!F93</f>
        <v>0</v>
      </c>
      <c r="H573" s="258">
        <f t="shared" si="91"/>
        <v>0</v>
      </c>
      <c r="I573" s="257">
        <f>일위대가목록!G93</f>
        <v>0</v>
      </c>
      <c r="J573" s="258">
        <f t="shared" si="92"/>
        <v>0</v>
      </c>
      <c r="K573" s="257">
        <f t="shared" si="93"/>
        <v>0</v>
      </c>
      <c r="L573" s="258">
        <f t="shared" si="93"/>
        <v>0</v>
      </c>
      <c r="M573" s="248" t="s">
        <v>1982</v>
      </c>
      <c r="N573" s="1" t="s">
        <v>477</v>
      </c>
      <c r="O573" s="1" t="s">
        <v>1983</v>
      </c>
      <c r="P573" s="1" t="s">
        <v>63</v>
      </c>
      <c r="Q573" s="1" t="s">
        <v>64</v>
      </c>
      <c r="R573" s="1" t="s">
        <v>64</v>
      </c>
      <c r="AV573" s="1" t="s">
        <v>52</v>
      </c>
      <c r="AW573" s="1" t="s">
        <v>1984</v>
      </c>
      <c r="AX573" s="1" t="s">
        <v>52</v>
      </c>
      <c r="AY573" s="1" t="s">
        <v>52</v>
      </c>
      <c r="AZ573" s="1" t="s">
        <v>52</v>
      </c>
    </row>
    <row r="574" spans="1:52" ht="30" customHeight="1">
      <c r="A574" s="248" t="s">
        <v>1980</v>
      </c>
      <c r="B574" s="248" t="s">
        <v>1985</v>
      </c>
      <c r="C574" s="248" t="s">
        <v>1490</v>
      </c>
      <c r="D574" s="249">
        <v>2.1890000000000001</v>
      </c>
      <c r="E574" s="257">
        <f>일위대가목록!E94</f>
        <v>0</v>
      </c>
      <c r="F574" s="258">
        <f t="shared" si="90"/>
        <v>0</v>
      </c>
      <c r="G574" s="257">
        <f>일위대가목록!F94</f>
        <v>0</v>
      </c>
      <c r="H574" s="258">
        <f t="shared" si="91"/>
        <v>0</v>
      </c>
      <c r="I574" s="257">
        <f>일위대가목록!G94</f>
        <v>0</v>
      </c>
      <c r="J574" s="258">
        <f t="shared" si="92"/>
        <v>0</v>
      </c>
      <c r="K574" s="257">
        <f t="shared" si="93"/>
        <v>0</v>
      </c>
      <c r="L574" s="258">
        <f t="shared" si="93"/>
        <v>0</v>
      </c>
      <c r="M574" s="248" t="s">
        <v>1986</v>
      </c>
      <c r="N574" s="1" t="s">
        <v>477</v>
      </c>
      <c r="O574" s="1" t="s">
        <v>1987</v>
      </c>
      <c r="P574" s="1" t="s">
        <v>63</v>
      </c>
      <c r="Q574" s="1" t="s">
        <v>64</v>
      </c>
      <c r="R574" s="1" t="s">
        <v>64</v>
      </c>
      <c r="AV574" s="1" t="s">
        <v>52</v>
      </c>
      <c r="AW574" s="1" t="s">
        <v>1988</v>
      </c>
      <c r="AX574" s="1" t="s">
        <v>52</v>
      </c>
      <c r="AY574" s="1" t="s">
        <v>52</v>
      </c>
      <c r="AZ574" s="1" t="s">
        <v>52</v>
      </c>
    </row>
    <row r="575" spans="1:52" ht="30" customHeight="1">
      <c r="A575" s="248" t="s">
        <v>425</v>
      </c>
      <c r="B575" s="248" t="s">
        <v>426</v>
      </c>
      <c r="C575" s="248" t="s">
        <v>76</v>
      </c>
      <c r="D575" s="249">
        <v>2</v>
      </c>
      <c r="E575" s="257">
        <f>일위대가목록!E76</f>
        <v>0</v>
      </c>
      <c r="F575" s="258">
        <f t="shared" si="90"/>
        <v>0</v>
      </c>
      <c r="G575" s="257">
        <f>일위대가목록!F76</f>
        <v>0</v>
      </c>
      <c r="H575" s="258">
        <f t="shared" si="91"/>
        <v>0</v>
      </c>
      <c r="I575" s="257">
        <f>일위대가목록!G76</f>
        <v>0</v>
      </c>
      <c r="J575" s="258">
        <f t="shared" si="92"/>
        <v>0</v>
      </c>
      <c r="K575" s="257">
        <f t="shared" si="93"/>
        <v>0</v>
      </c>
      <c r="L575" s="258">
        <f t="shared" si="93"/>
        <v>0</v>
      </c>
      <c r="M575" s="248" t="s">
        <v>427</v>
      </c>
      <c r="N575" s="1" t="s">
        <v>477</v>
      </c>
      <c r="O575" s="1" t="s">
        <v>428</v>
      </c>
      <c r="P575" s="1" t="s">
        <v>63</v>
      </c>
      <c r="Q575" s="1" t="s">
        <v>64</v>
      </c>
      <c r="R575" s="1" t="s">
        <v>64</v>
      </c>
      <c r="AV575" s="1" t="s">
        <v>52</v>
      </c>
      <c r="AW575" s="1" t="s">
        <v>1989</v>
      </c>
      <c r="AX575" s="1" t="s">
        <v>52</v>
      </c>
      <c r="AY575" s="1" t="s">
        <v>52</v>
      </c>
      <c r="AZ575" s="1" t="s">
        <v>52</v>
      </c>
    </row>
    <row r="576" spans="1:52" ht="30" customHeight="1">
      <c r="A576" s="248" t="s">
        <v>1990</v>
      </c>
      <c r="B576" s="248" t="s">
        <v>1991</v>
      </c>
      <c r="C576" s="248" t="s">
        <v>1490</v>
      </c>
      <c r="D576" s="249">
        <v>-0.29799999999999999</v>
      </c>
      <c r="E576" s="257">
        <f>단가대비표!O28</f>
        <v>0</v>
      </c>
      <c r="F576" s="258">
        <f t="shared" si="90"/>
        <v>0</v>
      </c>
      <c r="G576" s="257">
        <f>단가대비표!P28</f>
        <v>0</v>
      </c>
      <c r="H576" s="258">
        <f t="shared" si="91"/>
        <v>0</v>
      </c>
      <c r="I576" s="257">
        <f>단가대비표!V28</f>
        <v>0</v>
      </c>
      <c r="J576" s="258">
        <f t="shared" si="92"/>
        <v>0</v>
      </c>
      <c r="K576" s="257">
        <f t="shared" si="93"/>
        <v>0</v>
      </c>
      <c r="L576" s="258">
        <f t="shared" si="93"/>
        <v>0</v>
      </c>
      <c r="M576" s="248" t="s">
        <v>1992</v>
      </c>
      <c r="N576" s="1" t="s">
        <v>477</v>
      </c>
      <c r="O576" s="1" t="s">
        <v>1993</v>
      </c>
      <c r="P576" s="1" t="s">
        <v>64</v>
      </c>
      <c r="Q576" s="1" t="s">
        <v>64</v>
      </c>
      <c r="R576" s="1" t="s">
        <v>63</v>
      </c>
      <c r="AV576" s="1" t="s">
        <v>52</v>
      </c>
      <c r="AW576" s="1" t="s">
        <v>1994</v>
      </c>
      <c r="AX576" s="1" t="s">
        <v>52</v>
      </c>
      <c r="AY576" s="1" t="s">
        <v>52</v>
      </c>
      <c r="AZ576" s="1" t="s">
        <v>52</v>
      </c>
    </row>
    <row r="577" spans="1:52" ht="30" customHeight="1">
      <c r="A577" s="248" t="s">
        <v>1990</v>
      </c>
      <c r="B577" s="248" t="s">
        <v>1995</v>
      </c>
      <c r="C577" s="248" t="s">
        <v>1490</v>
      </c>
      <c r="D577" s="249">
        <v>-0.153</v>
      </c>
      <c r="E577" s="257">
        <f>단가대비표!O29</f>
        <v>0</v>
      </c>
      <c r="F577" s="258">
        <f t="shared" si="90"/>
        <v>0</v>
      </c>
      <c r="G577" s="257">
        <f>단가대비표!P29</f>
        <v>0</v>
      </c>
      <c r="H577" s="258">
        <f t="shared" si="91"/>
        <v>0</v>
      </c>
      <c r="I577" s="257">
        <f>단가대비표!V29</f>
        <v>0</v>
      </c>
      <c r="J577" s="258">
        <f t="shared" si="92"/>
        <v>0</v>
      </c>
      <c r="K577" s="257">
        <f t="shared" si="93"/>
        <v>0</v>
      </c>
      <c r="L577" s="258">
        <f t="shared" si="93"/>
        <v>0</v>
      </c>
      <c r="M577" s="248" t="s">
        <v>1996</v>
      </c>
      <c r="N577" s="1" t="s">
        <v>477</v>
      </c>
      <c r="O577" s="1" t="s">
        <v>1997</v>
      </c>
      <c r="P577" s="1" t="s">
        <v>64</v>
      </c>
      <c r="Q577" s="1" t="s">
        <v>64</v>
      </c>
      <c r="R577" s="1" t="s">
        <v>63</v>
      </c>
      <c r="AV577" s="1" t="s">
        <v>52</v>
      </c>
      <c r="AW577" s="1" t="s">
        <v>1998</v>
      </c>
      <c r="AX577" s="1" t="s">
        <v>52</v>
      </c>
      <c r="AY577" s="1" t="s">
        <v>52</v>
      </c>
      <c r="AZ577" s="1" t="s">
        <v>52</v>
      </c>
    </row>
    <row r="578" spans="1:52" ht="30" customHeight="1">
      <c r="A578" s="248" t="s">
        <v>993</v>
      </c>
      <c r="B578" s="248" t="s">
        <v>52</v>
      </c>
      <c r="C578" s="248" t="s">
        <v>52</v>
      </c>
      <c r="D578" s="249"/>
      <c r="E578" s="257"/>
      <c r="F578" s="258">
        <f>TRUNC(SUMIF(N570:N577, N569, F570:F577),0)</f>
        <v>0</v>
      </c>
      <c r="G578" s="257"/>
      <c r="H578" s="258">
        <f>TRUNC(SUMIF(N570:N577, N569, H570:H577),0)</f>
        <v>0</v>
      </c>
      <c r="I578" s="257"/>
      <c r="J578" s="258">
        <f>TRUNC(SUMIF(N570:N577, N569, J570:J577),0)</f>
        <v>0</v>
      </c>
      <c r="K578" s="257"/>
      <c r="L578" s="258">
        <f>F578+H578+J578</f>
        <v>0</v>
      </c>
      <c r="M578" s="248" t="s">
        <v>52</v>
      </c>
      <c r="N578" s="1" t="s">
        <v>71</v>
      </c>
      <c r="O578" s="1" t="s">
        <v>71</v>
      </c>
      <c r="P578" s="1" t="s">
        <v>52</v>
      </c>
      <c r="Q578" s="1" t="s">
        <v>52</v>
      </c>
      <c r="R578" s="1" t="s">
        <v>52</v>
      </c>
      <c r="AV578" s="1" t="s">
        <v>52</v>
      </c>
      <c r="AW578" s="1" t="s">
        <v>52</v>
      </c>
      <c r="AX578" s="1" t="s">
        <v>52</v>
      </c>
      <c r="AY578" s="1" t="s">
        <v>52</v>
      </c>
      <c r="AZ578" s="1" t="s">
        <v>52</v>
      </c>
    </row>
    <row r="579" spans="1:52" ht="30" customHeight="1">
      <c r="A579" s="249"/>
      <c r="B579" s="249"/>
      <c r="C579" s="249"/>
      <c r="D579" s="249"/>
      <c r="E579" s="257"/>
      <c r="F579" s="258"/>
      <c r="G579" s="257"/>
      <c r="H579" s="258"/>
      <c r="I579" s="257"/>
      <c r="J579" s="258"/>
      <c r="K579" s="257"/>
      <c r="L579" s="258"/>
      <c r="M579" s="249"/>
    </row>
    <row r="580" spans="1:52" ht="30" customHeight="1">
      <c r="A580" s="250" t="s">
        <v>1999</v>
      </c>
      <c r="B580" s="253"/>
      <c r="C580" s="253"/>
      <c r="D580" s="253"/>
      <c r="E580" s="254"/>
      <c r="F580" s="255"/>
      <c r="G580" s="254"/>
      <c r="H580" s="255"/>
      <c r="I580" s="254"/>
      <c r="J580" s="255"/>
      <c r="K580" s="254"/>
      <c r="L580" s="255"/>
      <c r="M580" s="256"/>
      <c r="N580" s="1" t="s">
        <v>2000</v>
      </c>
    </row>
    <row r="581" spans="1:52" ht="30" customHeight="1">
      <c r="A581" s="248" t="s">
        <v>1882</v>
      </c>
      <c r="B581" s="248" t="s">
        <v>989</v>
      </c>
      <c r="C581" s="248" t="s">
        <v>401</v>
      </c>
      <c r="D581" s="249">
        <v>2.8500000000000001E-3</v>
      </c>
      <c r="E581" s="257">
        <f>단가대비표!O242</f>
        <v>0</v>
      </c>
      <c r="F581" s="258">
        <f t="shared" ref="F581:F586" si="94">TRUNC(E581*D581,1)</f>
        <v>0</v>
      </c>
      <c r="G581" s="257">
        <f>단가대비표!P242</f>
        <v>0</v>
      </c>
      <c r="H581" s="258">
        <f t="shared" ref="H581:H586" si="95">TRUNC(G581*D581,1)</f>
        <v>0</v>
      </c>
      <c r="I581" s="257">
        <f>단가대비표!V242</f>
        <v>0</v>
      </c>
      <c r="J581" s="258">
        <f t="shared" ref="J581:J586" si="96">TRUNC(I581*D581,1)</f>
        <v>0</v>
      </c>
      <c r="K581" s="257">
        <f t="shared" ref="K581:L586" si="97">TRUNC(E581+G581+I581,1)</f>
        <v>0</v>
      </c>
      <c r="L581" s="258">
        <f t="shared" si="97"/>
        <v>0</v>
      </c>
      <c r="M581" s="248" t="s">
        <v>1883</v>
      </c>
      <c r="N581" s="1" t="s">
        <v>2000</v>
      </c>
      <c r="O581" s="1" t="s">
        <v>1884</v>
      </c>
      <c r="P581" s="1" t="s">
        <v>64</v>
      </c>
      <c r="Q581" s="1" t="s">
        <v>64</v>
      </c>
      <c r="R581" s="1" t="s">
        <v>63</v>
      </c>
      <c r="V581">
        <v>1</v>
      </c>
      <c r="W581">
        <v>2</v>
      </c>
      <c r="AV581" s="1" t="s">
        <v>52</v>
      </c>
      <c r="AW581" s="1" t="s">
        <v>2004</v>
      </c>
      <c r="AX581" s="1" t="s">
        <v>52</v>
      </c>
      <c r="AY581" s="1" t="s">
        <v>52</v>
      </c>
      <c r="AZ581" s="1" t="s">
        <v>52</v>
      </c>
    </row>
    <row r="582" spans="1:52" ht="30" customHeight="1">
      <c r="A582" s="248" t="s">
        <v>1878</v>
      </c>
      <c r="B582" s="248" t="s">
        <v>989</v>
      </c>
      <c r="C582" s="248" t="s">
        <v>401</v>
      </c>
      <c r="D582" s="249">
        <v>1.0399999999999999E-3</v>
      </c>
      <c r="E582" s="257">
        <f>단가대비표!O244</f>
        <v>0</v>
      </c>
      <c r="F582" s="258">
        <f t="shared" si="94"/>
        <v>0</v>
      </c>
      <c r="G582" s="257">
        <f>단가대비표!P244</f>
        <v>0</v>
      </c>
      <c r="H582" s="258">
        <f t="shared" si="95"/>
        <v>0</v>
      </c>
      <c r="I582" s="257">
        <f>단가대비표!V244</f>
        <v>0</v>
      </c>
      <c r="J582" s="258">
        <f t="shared" si="96"/>
        <v>0</v>
      </c>
      <c r="K582" s="257">
        <f t="shared" si="97"/>
        <v>0</v>
      </c>
      <c r="L582" s="258">
        <f t="shared" si="97"/>
        <v>0</v>
      </c>
      <c r="M582" s="248" t="s">
        <v>1879</v>
      </c>
      <c r="N582" s="1" t="s">
        <v>2000</v>
      </c>
      <c r="O582" s="1" t="s">
        <v>1880</v>
      </c>
      <c r="P582" s="1" t="s">
        <v>64</v>
      </c>
      <c r="Q582" s="1" t="s">
        <v>64</v>
      </c>
      <c r="R582" s="1" t="s">
        <v>63</v>
      </c>
      <c r="V582">
        <v>1</v>
      </c>
      <c r="W582">
        <v>2</v>
      </c>
      <c r="AV582" s="1" t="s">
        <v>52</v>
      </c>
      <c r="AW582" s="1" t="s">
        <v>2005</v>
      </c>
      <c r="AX582" s="1" t="s">
        <v>52</v>
      </c>
      <c r="AY582" s="1" t="s">
        <v>52</v>
      </c>
      <c r="AZ582" s="1" t="s">
        <v>52</v>
      </c>
    </row>
    <row r="583" spans="1:52" ht="30" customHeight="1">
      <c r="A583" s="248" t="s">
        <v>1372</v>
      </c>
      <c r="B583" s="248" t="s">
        <v>989</v>
      </c>
      <c r="C583" s="248" t="s">
        <v>401</v>
      </c>
      <c r="D583" s="249">
        <v>7.7999999999999999E-4</v>
      </c>
      <c r="E583" s="257">
        <f>단가대비표!O238</f>
        <v>0</v>
      </c>
      <c r="F583" s="258">
        <f t="shared" si="94"/>
        <v>0</v>
      </c>
      <c r="G583" s="257">
        <f>단가대비표!P238</f>
        <v>0</v>
      </c>
      <c r="H583" s="258">
        <f t="shared" si="95"/>
        <v>0</v>
      </c>
      <c r="I583" s="257">
        <f>단가대비표!V238</f>
        <v>0</v>
      </c>
      <c r="J583" s="258">
        <f t="shared" si="96"/>
        <v>0</v>
      </c>
      <c r="K583" s="257">
        <f t="shared" si="97"/>
        <v>0</v>
      </c>
      <c r="L583" s="258">
        <f t="shared" si="97"/>
        <v>0</v>
      </c>
      <c r="M583" s="248" t="s">
        <v>1513</v>
      </c>
      <c r="N583" s="1" t="s">
        <v>2000</v>
      </c>
      <c r="O583" s="1" t="s">
        <v>1373</v>
      </c>
      <c r="P583" s="1" t="s">
        <v>64</v>
      </c>
      <c r="Q583" s="1" t="s">
        <v>64</v>
      </c>
      <c r="R583" s="1" t="s">
        <v>63</v>
      </c>
      <c r="V583">
        <v>1</v>
      </c>
      <c r="W583">
        <v>2</v>
      </c>
      <c r="AV583" s="1" t="s">
        <v>52</v>
      </c>
      <c r="AW583" s="1" t="s">
        <v>2006</v>
      </c>
      <c r="AX583" s="1" t="s">
        <v>52</v>
      </c>
      <c r="AY583" s="1" t="s">
        <v>52</v>
      </c>
      <c r="AZ583" s="1" t="s">
        <v>52</v>
      </c>
    </row>
    <row r="584" spans="1:52" ht="30" customHeight="1">
      <c r="A584" s="248" t="s">
        <v>1243</v>
      </c>
      <c r="B584" s="248" t="s">
        <v>989</v>
      </c>
      <c r="C584" s="248" t="s">
        <v>401</v>
      </c>
      <c r="D584" s="249">
        <v>5.1999999999999995E-4</v>
      </c>
      <c r="E584" s="257">
        <f>단가대비표!O237</f>
        <v>0</v>
      </c>
      <c r="F584" s="258">
        <f t="shared" si="94"/>
        <v>0</v>
      </c>
      <c r="G584" s="257">
        <f>단가대비표!P237</f>
        <v>0</v>
      </c>
      <c r="H584" s="258">
        <f t="shared" si="95"/>
        <v>0</v>
      </c>
      <c r="I584" s="257">
        <f>단가대비표!V237</f>
        <v>0</v>
      </c>
      <c r="J584" s="258">
        <f t="shared" si="96"/>
        <v>0</v>
      </c>
      <c r="K584" s="257">
        <f t="shared" si="97"/>
        <v>0</v>
      </c>
      <c r="L584" s="258">
        <f t="shared" si="97"/>
        <v>0</v>
      </c>
      <c r="M584" s="248" t="s">
        <v>1244</v>
      </c>
      <c r="N584" s="1" t="s">
        <v>2000</v>
      </c>
      <c r="O584" s="1" t="s">
        <v>1245</v>
      </c>
      <c r="P584" s="1" t="s">
        <v>64</v>
      </c>
      <c r="Q584" s="1" t="s">
        <v>64</v>
      </c>
      <c r="R584" s="1" t="s">
        <v>63</v>
      </c>
      <c r="V584">
        <v>1</v>
      </c>
      <c r="W584">
        <v>2</v>
      </c>
      <c r="AV584" s="1" t="s">
        <v>52</v>
      </c>
      <c r="AW584" s="1" t="s">
        <v>2007</v>
      </c>
      <c r="AX584" s="1" t="s">
        <v>52</v>
      </c>
      <c r="AY584" s="1" t="s">
        <v>52</v>
      </c>
      <c r="AZ584" s="1" t="s">
        <v>52</v>
      </c>
    </row>
    <row r="585" spans="1:52" ht="30" customHeight="1">
      <c r="A585" s="248" t="s">
        <v>1464</v>
      </c>
      <c r="B585" s="248" t="s">
        <v>1516</v>
      </c>
      <c r="C585" s="248" t="s">
        <v>555</v>
      </c>
      <c r="D585" s="249">
        <v>1</v>
      </c>
      <c r="E585" s="257">
        <v>0</v>
      </c>
      <c r="F585" s="258">
        <f t="shared" si="94"/>
        <v>0</v>
      </c>
      <c r="G585" s="257">
        <v>0</v>
      </c>
      <c r="H585" s="258">
        <f t="shared" si="95"/>
        <v>0</v>
      </c>
      <c r="I585" s="257">
        <f>TRUNC(SUMIF(V581:V586, RIGHTB(O585, 1), H581:H586)*U585, 2)</f>
        <v>0</v>
      </c>
      <c r="J585" s="258">
        <f t="shared" si="96"/>
        <v>0</v>
      </c>
      <c r="K585" s="257">
        <f t="shared" si="97"/>
        <v>0</v>
      </c>
      <c r="L585" s="258">
        <f t="shared" si="97"/>
        <v>0</v>
      </c>
      <c r="M585" s="248" t="s">
        <v>52</v>
      </c>
      <c r="N585" s="1" t="s">
        <v>2000</v>
      </c>
      <c r="O585" s="1" t="s">
        <v>772</v>
      </c>
      <c r="P585" s="1" t="s">
        <v>64</v>
      </c>
      <c r="Q585" s="1" t="s">
        <v>64</v>
      </c>
      <c r="R585" s="1" t="s">
        <v>64</v>
      </c>
      <c r="S585">
        <v>1</v>
      </c>
      <c r="T585">
        <v>2</v>
      </c>
      <c r="U585">
        <v>0.05</v>
      </c>
      <c r="AV585" s="1" t="s">
        <v>52</v>
      </c>
      <c r="AW585" s="1" t="s">
        <v>2008</v>
      </c>
      <c r="AX585" s="1" t="s">
        <v>52</v>
      </c>
      <c r="AY585" s="1" t="s">
        <v>52</v>
      </c>
      <c r="AZ585" s="1" t="s">
        <v>52</v>
      </c>
    </row>
    <row r="586" spans="1:52" ht="30" customHeight="1">
      <c r="A586" s="248" t="s">
        <v>770</v>
      </c>
      <c r="B586" s="248" t="s">
        <v>1465</v>
      </c>
      <c r="C586" s="248" t="s">
        <v>555</v>
      </c>
      <c r="D586" s="249">
        <v>1</v>
      </c>
      <c r="E586" s="257">
        <f>TRUNC(SUMIF(W581:W586, RIGHTB(O586, 1), H581:H586)*U586, 2)</f>
        <v>0</v>
      </c>
      <c r="F586" s="258">
        <f t="shared" si="94"/>
        <v>0</v>
      </c>
      <c r="G586" s="257">
        <v>0</v>
      </c>
      <c r="H586" s="258">
        <f t="shared" si="95"/>
        <v>0</v>
      </c>
      <c r="I586" s="257">
        <v>0</v>
      </c>
      <c r="J586" s="258">
        <f t="shared" si="96"/>
        <v>0</v>
      </c>
      <c r="K586" s="257">
        <f t="shared" si="97"/>
        <v>0</v>
      </c>
      <c r="L586" s="258">
        <f t="shared" si="97"/>
        <v>0</v>
      </c>
      <c r="M586" s="248" t="s">
        <v>52</v>
      </c>
      <c r="N586" s="1" t="s">
        <v>2000</v>
      </c>
      <c r="O586" s="1" t="s">
        <v>1237</v>
      </c>
      <c r="P586" s="1" t="s">
        <v>64</v>
      </c>
      <c r="Q586" s="1" t="s">
        <v>64</v>
      </c>
      <c r="R586" s="1" t="s">
        <v>64</v>
      </c>
      <c r="S586">
        <v>1</v>
      </c>
      <c r="T586">
        <v>0</v>
      </c>
      <c r="U586">
        <v>0.03</v>
      </c>
      <c r="AV586" s="1" t="s">
        <v>52</v>
      </c>
      <c r="AW586" s="1" t="s">
        <v>2009</v>
      </c>
      <c r="AX586" s="1" t="s">
        <v>52</v>
      </c>
      <c r="AY586" s="1" t="s">
        <v>52</v>
      </c>
      <c r="AZ586" s="1" t="s">
        <v>52</v>
      </c>
    </row>
    <row r="587" spans="1:52" ht="30" customHeight="1">
      <c r="A587" s="248" t="s">
        <v>993</v>
      </c>
      <c r="B587" s="248" t="s">
        <v>52</v>
      </c>
      <c r="C587" s="248" t="s">
        <v>52</v>
      </c>
      <c r="D587" s="249"/>
      <c r="E587" s="257"/>
      <c r="F587" s="258">
        <f>TRUNC(SUMIF(N581:N586, N580, F581:F586),0)</f>
        <v>0</v>
      </c>
      <c r="G587" s="257"/>
      <c r="H587" s="258">
        <f>TRUNC(SUMIF(N581:N586, N580, H581:H586),0)</f>
        <v>0</v>
      </c>
      <c r="I587" s="257"/>
      <c r="J587" s="258">
        <f>TRUNC(SUMIF(N581:N586, N580, J581:J586),0)</f>
        <v>0</v>
      </c>
      <c r="K587" s="257"/>
      <c r="L587" s="258">
        <f>F587+H587+J587</f>
        <v>0</v>
      </c>
      <c r="M587" s="248" t="s">
        <v>52</v>
      </c>
      <c r="N587" s="1" t="s">
        <v>71</v>
      </c>
      <c r="O587" s="1" t="s">
        <v>71</v>
      </c>
      <c r="P587" s="1" t="s">
        <v>52</v>
      </c>
      <c r="Q587" s="1" t="s">
        <v>52</v>
      </c>
      <c r="R587" s="1" t="s">
        <v>52</v>
      </c>
      <c r="AV587" s="1" t="s">
        <v>52</v>
      </c>
      <c r="AW587" s="1" t="s">
        <v>52</v>
      </c>
      <c r="AX587" s="1" t="s">
        <v>52</v>
      </c>
      <c r="AY587" s="1" t="s">
        <v>52</v>
      </c>
      <c r="AZ587" s="1" t="s">
        <v>52</v>
      </c>
    </row>
    <row r="588" spans="1:52" ht="30" customHeight="1">
      <c r="A588" s="249"/>
      <c r="B588" s="249"/>
      <c r="C588" s="249"/>
      <c r="D588" s="249"/>
      <c r="E588" s="257"/>
      <c r="F588" s="258"/>
      <c r="G588" s="257"/>
      <c r="H588" s="258"/>
      <c r="I588" s="257"/>
      <c r="J588" s="258"/>
      <c r="K588" s="257"/>
      <c r="L588" s="258"/>
      <c r="M588" s="249"/>
    </row>
    <row r="589" spans="1:52" ht="30" customHeight="1">
      <c r="A589" s="250" t="s">
        <v>2010</v>
      </c>
      <c r="B589" s="253"/>
      <c r="C589" s="253"/>
      <c r="D589" s="253"/>
      <c r="E589" s="254"/>
      <c r="F589" s="255"/>
      <c r="G589" s="254"/>
      <c r="H589" s="255"/>
      <c r="I589" s="254"/>
      <c r="J589" s="255"/>
      <c r="K589" s="254"/>
      <c r="L589" s="255"/>
      <c r="M589" s="256"/>
      <c r="N589" s="1" t="s">
        <v>1983</v>
      </c>
    </row>
    <row r="590" spans="1:52" ht="30" customHeight="1">
      <c r="A590" s="248" t="s">
        <v>1882</v>
      </c>
      <c r="B590" s="248" t="s">
        <v>989</v>
      </c>
      <c r="C590" s="248" t="s">
        <v>401</v>
      </c>
      <c r="D590" s="249">
        <v>1.238E-2</v>
      </c>
      <c r="E590" s="257">
        <f>단가대비표!O242</f>
        <v>0</v>
      </c>
      <c r="F590" s="258">
        <f t="shared" ref="F590:F595" si="98">TRUNC(E590*D590,1)</f>
        <v>0</v>
      </c>
      <c r="G590" s="257">
        <f>단가대비표!P242</f>
        <v>0</v>
      </c>
      <c r="H590" s="258">
        <f t="shared" ref="H590:H595" si="99">TRUNC(G590*D590,1)</f>
        <v>0</v>
      </c>
      <c r="I590" s="257">
        <f>단가대비표!V242</f>
        <v>0</v>
      </c>
      <c r="J590" s="258">
        <f t="shared" ref="J590:J595" si="100">TRUNC(I590*D590,1)</f>
        <v>0</v>
      </c>
      <c r="K590" s="257">
        <f t="shared" ref="K590:L595" si="101">TRUNC(E590+G590+I590,1)</f>
        <v>0</v>
      </c>
      <c r="L590" s="258">
        <f t="shared" si="101"/>
        <v>0</v>
      </c>
      <c r="M590" s="248" t="s">
        <v>1883</v>
      </c>
      <c r="N590" s="1" t="s">
        <v>1983</v>
      </c>
      <c r="O590" s="1" t="s">
        <v>1884</v>
      </c>
      <c r="P590" s="1" t="s">
        <v>64</v>
      </c>
      <c r="Q590" s="1" t="s">
        <v>64</v>
      </c>
      <c r="R590" s="1" t="s">
        <v>63</v>
      </c>
      <c r="V590">
        <v>1</v>
      </c>
      <c r="W590">
        <v>2</v>
      </c>
      <c r="AV590" s="1" t="s">
        <v>52</v>
      </c>
      <c r="AW590" s="1" t="s">
        <v>2011</v>
      </c>
      <c r="AX590" s="1" t="s">
        <v>52</v>
      </c>
      <c r="AY590" s="1" t="s">
        <v>52</v>
      </c>
      <c r="AZ590" s="1" t="s">
        <v>52</v>
      </c>
    </row>
    <row r="591" spans="1:52" ht="30" customHeight="1">
      <c r="A591" s="248" t="s">
        <v>1878</v>
      </c>
      <c r="B591" s="248" t="s">
        <v>989</v>
      </c>
      <c r="C591" s="248" t="s">
        <v>401</v>
      </c>
      <c r="D591" s="249">
        <v>3.3800000000000002E-3</v>
      </c>
      <c r="E591" s="257">
        <f>단가대비표!O244</f>
        <v>0</v>
      </c>
      <c r="F591" s="258">
        <f t="shared" si="98"/>
        <v>0</v>
      </c>
      <c r="G591" s="257">
        <f>단가대비표!P244</f>
        <v>0</v>
      </c>
      <c r="H591" s="258">
        <f t="shared" si="99"/>
        <v>0</v>
      </c>
      <c r="I591" s="257">
        <f>단가대비표!V244</f>
        <v>0</v>
      </c>
      <c r="J591" s="258">
        <f t="shared" si="100"/>
        <v>0</v>
      </c>
      <c r="K591" s="257">
        <f t="shared" si="101"/>
        <v>0</v>
      </c>
      <c r="L591" s="258">
        <f t="shared" si="101"/>
        <v>0</v>
      </c>
      <c r="M591" s="248" t="s">
        <v>1879</v>
      </c>
      <c r="N591" s="1" t="s">
        <v>1983</v>
      </c>
      <c r="O591" s="1" t="s">
        <v>1880</v>
      </c>
      <c r="P591" s="1" t="s">
        <v>64</v>
      </c>
      <c r="Q591" s="1" t="s">
        <v>64</v>
      </c>
      <c r="R591" s="1" t="s">
        <v>63</v>
      </c>
      <c r="V591">
        <v>1</v>
      </c>
      <c r="W591">
        <v>2</v>
      </c>
      <c r="AV591" s="1" t="s">
        <v>52</v>
      </c>
      <c r="AW591" s="1" t="s">
        <v>2012</v>
      </c>
      <c r="AX591" s="1" t="s">
        <v>52</v>
      </c>
      <c r="AY591" s="1" t="s">
        <v>52</v>
      </c>
      <c r="AZ591" s="1" t="s">
        <v>52</v>
      </c>
    </row>
    <row r="592" spans="1:52" ht="30" customHeight="1">
      <c r="A592" s="248" t="s">
        <v>1372</v>
      </c>
      <c r="B592" s="248" t="s">
        <v>989</v>
      </c>
      <c r="C592" s="248" t="s">
        <v>401</v>
      </c>
      <c r="D592" s="249">
        <v>4.4999999999999997E-3</v>
      </c>
      <c r="E592" s="257">
        <f>단가대비표!O238</f>
        <v>0</v>
      </c>
      <c r="F592" s="258">
        <f t="shared" si="98"/>
        <v>0</v>
      </c>
      <c r="G592" s="257">
        <f>단가대비표!P238</f>
        <v>0</v>
      </c>
      <c r="H592" s="258">
        <f t="shared" si="99"/>
        <v>0</v>
      </c>
      <c r="I592" s="257">
        <f>단가대비표!V238</f>
        <v>0</v>
      </c>
      <c r="J592" s="258">
        <f t="shared" si="100"/>
        <v>0</v>
      </c>
      <c r="K592" s="257">
        <f t="shared" si="101"/>
        <v>0</v>
      </c>
      <c r="L592" s="258">
        <f t="shared" si="101"/>
        <v>0</v>
      </c>
      <c r="M592" s="248" t="s">
        <v>1513</v>
      </c>
      <c r="N592" s="1" t="s">
        <v>1983</v>
      </c>
      <c r="O592" s="1" t="s">
        <v>1373</v>
      </c>
      <c r="P592" s="1" t="s">
        <v>64</v>
      </c>
      <c r="Q592" s="1" t="s">
        <v>64</v>
      </c>
      <c r="R592" s="1" t="s">
        <v>63</v>
      </c>
      <c r="V592">
        <v>1</v>
      </c>
      <c r="W592">
        <v>2</v>
      </c>
      <c r="AV592" s="1" t="s">
        <v>52</v>
      </c>
      <c r="AW592" s="1" t="s">
        <v>2013</v>
      </c>
      <c r="AX592" s="1" t="s">
        <v>52</v>
      </c>
      <c r="AY592" s="1" t="s">
        <v>52</v>
      </c>
      <c r="AZ592" s="1" t="s">
        <v>52</v>
      </c>
    </row>
    <row r="593" spans="1:52" ht="30" customHeight="1">
      <c r="A593" s="248" t="s">
        <v>1243</v>
      </c>
      <c r="B593" s="248" t="s">
        <v>989</v>
      </c>
      <c r="C593" s="248" t="s">
        <v>401</v>
      </c>
      <c r="D593" s="249">
        <v>2.2499999999999998E-3</v>
      </c>
      <c r="E593" s="257">
        <f>단가대비표!O237</f>
        <v>0</v>
      </c>
      <c r="F593" s="258">
        <f t="shared" si="98"/>
        <v>0</v>
      </c>
      <c r="G593" s="257">
        <f>단가대비표!P237</f>
        <v>0</v>
      </c>
      <c r="H593" s="258">
        <f t="shared" si="99"/>
        <v>0</v>
      </c>
      <c r="I593" s="257">
        <f>단가대비표!V237</f>
        <v>0</v>
      </c>
      <c r="J593" s="258">
        <f t="shared" si="100"/>
        <v>0</v>
      </c>
      <c r="K593" s="257">
        <f t="shared" si="101"/>
        <v>0</v>
      </c>
      <c r="L593" s="258">
        <f t="shared" si="101"/>
        <v>0</v>
      </c>
      <c r="M593" s="248" t="s">
        <v>1244</v>
      </c>
      <c r="N593" s="1" t="s">
        <v>1983</v>
      </c>
      <c r="O593" s="1" t="s">
        <v>1245</v>
      </c>
      <c r="P593" s="1" t="s">
        <v>64</v>
      </c>
      <c r="Q593" s="1" t="s">
        <v>64</v>
      </c>
      <c r="R593" s="1" t="s">
        <v>63</v>
      </c>
      <c r="V593">
        <v>1</v>
      </c>
      <c r="W593">
        <v>2</v>
      </c>
      <c r="AV593" s="1" t="s">
        <v>52</v>
      </c>
      <c r="AW593" s="1" t="s">
        <v>2014</v>
      </c>
      <c r="AX593" s="1" t="s">
        <v>52</v>
      </c>
      <c r="AY593" s="1" t="s">
        <v>52</v>
      </c>
      <c r="AZ593" s="1" t="s">
        <v>52</v>
      </c>
    </row>
    <row r="594" spans="1:52" ht="30" customHeight="1">
      <c r="A594" s="248" t="s">
        <v>1464</v>
      </c>
      <c r="B594" s="248" t="s">
        <v>1516</v>
      </c>
      <c r="C594" s="248" t="s">
        <v>555</v>
      </c>
      <c r="D594" s="249">
        <v>1</v>
      </c>
      <c r="E594" s="257">
        <v>0</v>
      </c>
      <c r="F594" s="258">
        <f t="shared" si="98"/>
        <v>0</v>
      </c>
      <c r="G594" s="257">
        <v>0</v>
      </c>
      <c r="H594" s="258">
        <f t="shared" si="99"/>
        <v>0</v>
      </c>
      <c r="I594" s="257">
        <f>TRUNC(SUMIF(V590:V595, RIGHTB(O594, 1), H590:H595)*U594, 2)</f>
        <v>0</v>
      </c>
      <c r="J594" s="258">
        <f t="shared" si="100"/>
        <v>0</v>
      </c>
      <c r="K594" s="257">
        <f t="shared" si="101"/>
        <v>0</v>
      </c>
      <c r="L594" s="258">
        <f t="shared" si="101"/>
        <v>0</v>
      </c>
      <c r="M594" s="248" t="s">
        <v>52</v>
      </c>
      <c r="N594" s="1" t="s">
        <v>1983</v>
      </c>
      <c r="O594" s="1" t="s">
        <v>772</v>
      </c>
      <c r="P594" s="1" t="s">
        <v>64</v>
      </c>
      <c r="Q594" s="1" t="s">
        <v>64</v>
      </c>
      <c r="R594" s="1" t="s">
        <v>64</v>
      </c>
      <c r="S594">
        <v>1</v>
      </c>
      <c r="T594">
        <v>2</v>
      </c>
      <c r="U594">
        <v>0.05</v>
      </c>
      <c r="AV594" s="1" t="s">
        <v>52</v>
      </c>
      <c r="AW594" s="1" t="s">
        <v>2015</v>
      </c>
      <c r="AX594" s="1" t="s">
        <v>52</v>
      </c>
      <c r="AY594" s="1" t="s">
        <v>52</v>
      </c>
      <c r="AZ594" s="1" t="s">
        <v>52</v>
      </c>
    </row>
    <row r="595" spans="1:52" ht="30" customHeight="1">
      <c r="A595" s="248" t="s">
        <v>770</v>
      </c>
      <c r="B595" s="248" t="s">
        <v>1465</v>
      </c>
      <c r="C595" s="248" t="s">
        <v>555</v>
      </c>
      <c r="D595" s="249">
        <v>1</v>
      </c>
      <c r="E595" s="257">
        <f>TRUNC(SUMIF(W590:W595, RIGHTB(O595, 1), H590:H595)*U595, 2)</f>
        <v>0</v>
      </c>
      <c r="F595" s="258">
        <f t="shared" si="98"/>
        <v>0</v>
      </c>
      <c r="G595" s="257">
        <v>0</v>
      </c>
      <c r="H595" s="258">
        <f t="shared" si="99"/>
        <v>0</v>
      </c>
      <c r="I595" s="257">
        <v>0</v>
      </c>
      <c r="J595" s="258">
        <f t="shared" si="100"/>
        <v>0</v>
      </c>
      <c r="K595" s="257">
        <f t="shared" si="101"/>
        <v>0</v>
      </c>
      <c r="L595" s="258">
        <f t="shared" si="101"/>
        <v>0</v>
      </c>
      <c r="M595" s="248" t="s">
        <v>52</v>
      </c>
      <c r="N595" s="1" t="s">
        <v>1983</v>
      </c>
      <c r="O595" s="1" t="s">
        <v>1237</v>
      </c>
      <c r="P595" s="1" t="s">
        <v>64</v>
      </c>
      <c r="Q595" s="1" t="s">
        <v>64</v>
      </c>
      <c r="R595" s="1" t="s">
        <v>64</v>
      </c>
      <c r="S595">
        <v>1</v>
      </c>
      <c r="T595">
        <v>0</v>
      </c>
      <c r="U595">
        <v>0.03</v>
      </c>
      <c r="AV595" s="1" t="s">
        <v>52</v>
      </c>
      <c r="AW595" s="1" t="s">
        <v>2016</v>
      </c>
      <c r="AX595" s="1" t="s">
        <v>52</v>
      </c>
      <c r="AY595" s="1" t="s">
        <v>52</v>
      </c>
      <c r="AZ595" s="1" t="s">
        <v>52</v>
      </c>
    </row>
    <row r="596" spans="1:52" ht="30" customHeight="1">
      <c r="A596" s="248" t="s">
        <v>993</v>
      </c>
      <c r="B596" s="248" t="s">
        <v>52</v>
      </c>
      <c r="C596" s="248" t="s">
        <v>52</v>
      </c>
      <c r="D596" s="249"/>
      <c r="E596" s="257"/>
      <c r="F596" s="258">
        <f>TRUNC(SUMIF(N590:N595, N589, F590:F595),0)</f>
        <v>0</v>
      </c>
      <c r="G596" s="257"/>
      <c r="H596" s="258">
        <f>TRUNC(SUMIF(N590:N595, N589, H590:H595),0)</f>
        <v>0</v>
      </c>
      <c r="I596" s="257"/>
      <c r="J596" s="258">
        <f>TRUNC(SUMIF(N590:N595, N589, J590:J595),0)</f>
        <v>0</v>
      </c>
      <c r="K596" s="257"/>
      <c r="L596" s="258">
        <f>F596+H596+J596</f>
        <v>0</v>
      </c>
      <c r="M596" s="248" t="s">
        <v>52</v>
      </c>
      <c r="N596" s="1" t="s">
        <v>71</v>
      </c>
      <c r="O596" s="1" t="s">
        <v>71</v>
      </c>
      <c r="P596" s="1" t="s">
        <v>52</v>
      </c>
      <c r="Q596" s="1" t="s">
        <v>52</v>
      </c>
      <c r="R596" s="1" t="s">
        <v>52</v>
      </c>
      <c r="AV596" s="1" t="s">
        <v>52</v>
      </c>
      <c r="AW596" s="1" t="s">
        <v>52</v>
      </c>
      <c r="AX596" s="1" t="s">
        <v>52</v>
      </c>
      <c r="AY596" s="1" t="s">
        <v>52</v>
      </c>
      <c r="AZ596" s="1" t="s">
        <v>52</v>
      </c>
    </row>
    <row r="597" spans="1:52" ht="30" customHeight="1">
      <c r="A597" s="249"/>
      <c r="B597" s="249"/>
      <c r="C597" s="249"/>
      <c r="D597" s="249"/>
      <c r="E597" s="257"/>
      <c r="F597" s="258"/>
      <c r="G597" s="257"/>
      <c r="H597" s="258"/>
      <c r="I597" s="257"/>
      <c r="J597" s="258"/>
      <c r="K597" s="257"/>
      <c r="L597" s="258"/>
      <c r="M597" s="249"/>
    </row>
    <row r="598" spans="1:52" ht="30" customHeight="1">
      <c r="A598" s="250" t="s">
        <v>2017</v>
      </c>
      <c r="B598" s="253"/>
      <c r="C598" s="253"/>
      <c r="D598" s="253"/>
      <c r="E598" s="254"/>
      <c r="F598" s="255"/>
      <c r="G598" s="254"/>
      <c r="H598" s="255"/>
      <c r="I598" s="254"/>
      <c r="J598" s="255"/>
      <c r="K598" s="254"/>
      <c r="L598" s="255"/>
      <c r="M598" s="256"/>
      <c r="N598" s="1" t="s">
        <v>1987</v>
      </c>
    </row>
    <row r="599" spans="1:52" ht="30" customHeight="1">
      <c r="A599" s="248" t="s">
        <v>1882</v>
      </c>
      <c r="B599" s="248" t="s">
        <v>989</v>
      </c>
      <c r="C599" s="248" t="s">
        <v>401</v>
      </c>
      <c r="D599" s="249">
        <v>1.609E-2</v>
      </c>
      <c r="E599" s="257">
        <f>단가대비표!O242</f>
        <v>0</v>
      </c>
      <c r="F599" s="258">
        <f t="shared" ref="F599:F604" si="102">TRUNC(E599*D599,1)</f>
        <v>0</v>
      </c>
      <c r="G599" s="257">
        <f>단가대비표!P242</f>
        <v>0</v>
      </c>
      <c r="H599" s="258">
        <f t="shared" ref="H599:H604" si="103">TRUNC(G599*D599,1)</f>
        <v>0</v>
      </c>
      <c r="I599" s="257">
        <f>단가대비표!V242</f>
        <v>0</v>
      </c>
      <c r="J599" s="258">
        <f t="shared" ref="J599:J604" si="104">TRUNC(I599*D599,1)</f>
        <v>0</v>
      </c>
      <c r="K599" s="257">
        <f t="shared" ref="K599:L604" si="105">TRUNC(E599+G599+I599,1)</f>
        <v>0</v>
      </c>
      <c r="L599" s="258">
        <f t="shared" si="105"/>
        <v>0</v>
      </c>
      <c r="M599" s="248" t="s">
        <v>1883</v>
      </c>
      <c r="N599" s="1" t="s">
        <v>1987</v>
      </c>
      <c r="O599" s="1" t="s">
        <v>1884</v>
      </c>
      <c r="P599" s="1" t="s">
        <v>64</v>
      </c>
      <c r="Q599" s="1" t="s">
        <v>64</v>
      </c>
      <c r="R599" s="1" t="s">
        <v>63</v>
      </c>
      <c r="V599">
        <v>1</v>
      </c>
      <c r="W599">
        <v>2</v>
      </c>
      <c r="AV599" s="1" t="s">
        <v>52</v>
      </c>
      <c r="AW599" s="1" t="s">
        <v>2018</v>
      </c>
      <c r="AX599" s="1" t="s">
        <v>52</v>
      </c>
      <c r="AY599" s="1" t="s">
        <v>52</v>
      </c>
      <c r="AZ599" s="1" t="s">
        <v>52</v>
      </c>
    </row>
    <row r="600" spans="1:52" ht="30" customHeight="1">
      <c r="A600" s="248" t="s">
        <v>1878</v>
      </c>
      <c r="B600" s="248" t="s">
        <v>989</v>
      </c>
      <c r="C600" s="248" t="s">
        <v>401</v>
      </c>
      <c r="D600" s="249">
        <v>4.3899999999999998E-3</v>
      </c>
      <c r="E600" s="257">
        <f>단가대비표!O244</f>
        <v>0</v>
      </c>
      <c r="F600" s="258">
        <f t="shared" si="102"/>
        <v>0</v>
      </c>
      <c r="G600" s="257">
        <f>단가대비표!P244</f>
        <v>0</v>
      </c>
      <c r="H600" s="258">
        <f t="shared" si="103"/>
        <v>0</v>
      </c>
      <c r="I600" s="257">
        <f>단가대비표!V244</f>
        <v>0</v>
      </c>
      <c r="J600" s="258">
        <f t="shared" si="104"/>
        <v>0</v>
      </c>
      <c r="K600" s="257">
        <f t="shared" si="105"/>
        <v>0</v>
      </c>
      <c r="L600" s="258">
        <f t="shared" si="105"/>
        <v>0</v>
      </c>
      <c r="M600" s="248" t="s">
        <v>1879</v>
      </c>
      <c r="N600" s="1" t="s">
        <v>1987</v>
      </c>
      <c r="O600" s="1" t="s">
        <v>1880</v>
      </c>
      <c r="P600" s="1" t="s">
        <v>64</v>
      </c>
      <c r="Q600" s="1" t="s">
        <v>64</v>
      </c>
      <c r="R600" s="1" t="s">
        <v>63</v>
      </c>
      <c r="V600">
        <v>1</v>
      </c>
      <c r="W600">
        <v>2</v>
      </c>
      <c r="AV600" s="1" t="s">
        <v>52</v>
      </c>
      <c r="AW600" s="1" t="s">
        <v>2019</v>
      </c>
      <c r="AX600" s="1" t="s">
        <v>52</v>
      </c>
      <c r="AY600" s="1" t="s">
        <v>52</v>
      </c>
      <c r="AZ600" s="1" t="s">
        <v>52</v>
      </c>
    </row>
    <row r="601" spans="1:52" ht="30" customHeight="1">
      <c r="A601" s="248" t="s">
        <v>1372</v>
      </c>
      <c r="B601" s="248" t="s">
        <v>989</v>
      </c>
      <c r="C601" s="248" t="s">
        <v>401</v>
      </c>
      <c r="D601" s="249">
        <v>5.8500000000000002E-3</v>
      </c>
      <c r="E601" s="257">
        <f>단가대비표!O238</f>
        <v>0</v>
      </c>
      <c r="F601" s="258">
        <f t="shared" si="102"/>
        <v>0</v>
      </c>
      <c r="G601" s="257">
        <f>단가대비표!P238</f>
        <v>0</v>
      </c>
      <c r="H601" s="258">
        <f t="shared" si="103"/>
        <v>0</v>
      </c>
      <c r="I601" s="257">
        <f>단가대비표!V238</f>
        <v>0</v>
      </c>
      <c r="J601" s="258">
        <f t="shared" si="104"/>
        <v>0</v>
      </c>
      <c r="K601" s="257">
        <f t="shared" si="105"/>
        <v>0</v>
      </c>
      <c r="L601" s="258">
        <f t="shared" si="105"/>
        <v>0</v>
      </c>
      <c r="M601" s="248" t="s">
        <v>1513</v>
      </c>
      <c r="N601" s="1" t="s">
        <v>1987</v>
      </c>
      <c r="O601" s="1" t="s">
        <v>1373</v>
      </c>
      <c r="P601" s="1" t="s">
        <v>64</v>
      </c>
      <c r="Q601" s="1" t="s">
        <v>64</v>
      </c>
      <c r="R601" s="1" t="s">
        <v>63</v>
      </c>
      <c r="V601">
        <v>1</v>
      </c>
      <c r="W601">
        <v>2</v>
      </c>
      <c r="AV601" s="1" t="s">
        <v>52</v>
      </c>
      <c r="AW601" s="1" t="s">
        <v>2020</v>
      </c>
      <c r="AX601" s="1" t="s">
        <v>52</v>
      </c>
      <c r="AY601" s="1" t="s">
        <v>52</v>
      </c>
      <c r="AZ601" s="1" t="s">
        <v>52</v>
      </c>
    </row>
    <row r="602" spans="1:52" ht="30" customHeight="1">
      <c r="A602" s="248" t="s">
        <v>1243</v>
      </c>
      <c r="B602" s="248" t="s">
        <v>989</v>
      </c>
      <c r="C602" s="248" t="s">
        <v>401</v>
      </c>
      <c r="D602" s="249">
        <v>2.9299999999999999E-3</v>
      </c>
      <c r="E602" s="257">
        <f>단가대비표!O237</f>
        <v>0</v>
      </c>
      <c r="F602" s="258">
        <f t="shared" si="102"/>
        <v>0</v>
      </c>
      <c r="G602" s="257">
        <f>단가대비표!P237</f>
        <v>0</v>
      </c>
      <c r="H602" s="258">
        <f t="shared" si="103"/>
        <v>0</v>
      </c>
      <c r="I602" s="257">
        <f>단가대비표!V237</f>
        <v>0</v>
      </c>
      <c r="J602" s="258">
        <f t="shared" si="104"/>
        <v>0</v>
      </c>
      <c r="K602" s="257">
        <f t="shared" si="105"/>
        <v>0</v>
      </c>
      <c r="L602" s="258">
        <f t="shared" si="105"/>
        <v>0</v>
      </c>
      <c r="M602" s="248" t="s">
        <v>1244</v>
      </c>
      <c r="N602" s="1" t="s">
        <v>1987</v>
      </c>
      <c r="O602" s="1" t="s">
        <v>1245</v>
      </c>
      <c r="P602" s="1" t="s">
        <v>64</v>
      </c>
      <c r="Q602" s="1" t="s">
        <v>64</v>
      </c>
      <c r="R602" s="1" t="s">
        <v>63</v>
      </c>
      <c r="V602">
        <v>1</v>
      </c>
      <c r="W602">
        <v>2</v>
      </c>
      <c r="AV602" s="1" t="s">
        <v>52</v>
      </c>
      <c r="AW602" s="1" t="s">
        <v>2021</v>
      </c>
      <c r="AX602" s="1" t="s">
        <v>52</v>
      </c>
      <c r="AY602" s="1" t="s">
        <v>52</v>
      </c>
      <c r="AZ602" s="1" t="s">
        <v>52</v>
      </c>
    </row>
    <row r="603" spans="1:52" ht="30" customHeight="1">
      <c r="A603" s="248" t="s">
        <v>1464</v>
      </c>
      <c r="B603" s="248" t="s">
        <v>2022</v>
      </c>
      <c r="C603" s="248" t="s">
        <v>555</v>
      </c>
      <c r="D603" s="249">
        <v>1</v>
      </c>
      <c r="E603" s="257">
        <v>0</v>
      </c>
      <c r="F603" s="258">
        <f t="shared" si="102"/>
        <v>0</v>
      </c>
      <c r="G603" s="257">
        <v>0</v>
      </c>
      <c r="H603" s="258">
        <f t="shared" si="103"/>
        <v>0</v>
      </c>
      <c r="I603" s="257">
        <f>TRUNC(SUMIF(V599:V604, RIGHTB(O603, 1), H599:H604)*U603, 2)</f>
        <v>0</v>
      </c>
      <c r="J603" s="258">
        <f t="shared" si="104"/>
        <v>0</v>
      </c>
      <c r="K603" s="257">
        <f t="shared" si="105"/>
        <v>0</v>
      </c>
      <c r="L603" s="258">
        <f t="shared" si="105"/>
        <v>0</v>
      </c>
      <c r="M603" s="248" t="s">
        <v>52</v>
      </c>
      <c r="N603" s="1" t="s">
        <v>1987</v>
      </c>
      <c r="O603" s="1" t="s">
        <v>772</v>
      </c>
      <c r="P603" s="1" t="s">
        <v>64</v>
      </c>
      <c r="Q603" s="1" t="s">
        <v>64</v>
      </c>
      <c r="R603" s="1" t="s">
        <v>64</v>
      </c>
      <c r="S603">
        <v>1</v>
      </c>
      <c r="T603">
        <v>2</v>
      </c>
      <c r="U603">
        <v>0.04</v>
      </c>
      <c r="AV603" s="1" t="s">
        <v>52</v>
      </c>
      <c r="AW603" s="1" t="s">
        <v>2023</v>
      </c>
      <c r="AX603" s="1" t="s">
        <v>52</v>
      </c>
      <c r="AY603" s="1" t="s">
        <v>52</v>
      </c>
      <c r="AZ603" s="1" t="s">
        <v>52</v>
      </c>
    </row>
    <row r="604" spans="1:52" ht="30" customHeight="1">
      <c r="A604" s="248" t="s">
        <v>770</v>
      </c>
      <c r="B604" s="248" t="s">
        <v>1486</v>
      </c>
      <c r="C604" s="248" t="s">
        <v>555</v>
      </c>
      <c r="D604" s="249">
        <v>1</v>
      </c>
      <c r="E604" s="257">
        <f>TRUNC(SUMIF(W599:W604, RIGHTB(O604, 1), H599:H604)*U604, 2)</f>
        <v>0</v>
      </c>
      <c r="F604" s="258">
        <f t="shared" si="102"/>
        <v>0</v>
      </c>
      <c r="G604" s="257">
        <v>0</v>
      </c>
      <c r="H604" s="258">
        <f t="shared" si="103"/>
        <v>0</v>
      </c>
      <c r="I604" s="257">
        <v>0</v>
      </c>
      <c r="J604" s="258">
        <f t="shared" si="104"/>
        <v>0</v>
      </c>
      <c r="K604" s="257">
        <f t="shared" si="105"/>
        <v>0</v>
      </c>
      <c r="L604" s="258">
        <f t="shared" si="105"/>
        <v>0</v>
      </c>
      <c r="M604" s="248" t="s">
        <v>52</v>
      </c>
      <c r="N604" s="1" t="s">
        <v>1987</v>
      </c>
      <c r="O604" s="1" t="s">
        <v>1237</v>
      </c>
      <c r="P604" s="1" t="s">
        <v>64</v>
      </c>
      <c r="Q604" s="1" t="s">
        <v>64</v>
      </c>
      <c r="R604" s="1" t="s">
        <v>64</v>
      </c>
      <c r="S604">
        <v>1</v>
      </c>
      <c r="T604">
        <v>0</v>
      </c>
      <c r="U604">
        <v>0.02</v>
      </c>
      <c r="AV604" s="1" t="s">
        <v>52</v>
      </c>
      <c r="AW604" s="1" t="s">
        <v>2024</v>
      </c>
      <c r="AX604" s="1" t="s">
        <v>52</v>
      </c>
      <c r="AY604" s="1" t="s">
        <v>52</v>
      </c>
      <c r="AZ604" s="1" t="s">
        <v>52</v>
      </c>
    </row>
    <row r="605" spans="1:52" ht="30" customHeight="1">
      <c r="A605" s="248" t="s">
        <v>993</v>
      </c>
      <c r="B605" s="248" t="s">
        <v>52</v>
      </c>
      <c r="C605" s="248" t="s">
        <v>52</v>
      </c>
      <c r="D605" s="249"/>
      <c r="E605" s="257"/>
      <c r="F605" s="258">
        <f>TRUNC(SUMIF(N599:N604, N598, F599:F604),0)</f>
        <v>0</v>
      </c>
      <c r="G605" s="257"/>
      <c r="H605" s="258">
        <f>TRUNC(SUMIF(N599:N604, N598, H599:H604),0)</f>
        <v>0</v>
      </c>
      <c r="I605" s="257"/>
      <c r="J605" s="258">
        <f>TRUNC(SUMIF(N599:N604, N598, J599:J604),0)</f>
        <v>0</v>
      </c>
      <c r="K605" s="257"/>
      <c r="L605" s="258">
        <f>F605+H605+J605</f>
        <v>0</v>
      </c>
      <c r="M605" s="248" t="s">
        <v>52</v>
      </c>
      <c r="N605" s="1" t="s">
        <v>71</v>
      </c>
      <c r="O605" s="1" t="s">
        <v>71</v>
      </c>
      <c r="P605" s="1" t="s">
        <v>52</v>
      </c>
      <c r="Q605" s="1" t="s">
        <v>52</v>
      </c>
      <c r="R605" s="1" t="s">
        <v>52</v>
      </c>
      <c r="AV605" s="1" t="s">
        <v>52</v>
      </c>
      <c r="AW605" s="1" t="s">
        <v>52</v>
      </c>
      <c r="AX605" s="1" t="s">
        <v>52</v>
      </c>
      <c r="AY605" s="1" t="s">
        <v>52</v>
      </c>
      <c r="AZ605" s="1" t="s">
        <v>52</v>
      </c>
    </row>
    <row r="606" spans="1:52" ht="30" customHeight="1">
      <c r="A606" s="249"/>
      <c r="B606" s="249"/>
      <c r="C606" s="249"/>
      <c r="D606" s="249"/>
      <c r="E606" s="257"/>
      <c r="F606" s="258"/>
      <c r="G606" s="257"/>
      <c r="H606" s="258"/>
      <c r="I606" s="257"/>
      <c r="J606" s="258"/>
      <c r="K606" s="257"/>
      <c r="L606" s="258"/>
      <c r="M606" s="249"/>
    </row>
    <row r="607" spans="1:52" ht="30" customHeight="1">
      <c r="A607" s="250" t="s">
        <v>2025</v>
      </c>
      <c r="B607" s="253"/>
      <c r="C607" s="253"/>
      <c r="D607" s="253"/>
      <c r="E607" s="254"/>
      <c r="F607" s="255"/>
      <c r="G607" s="254"/>
      <c r="H607" s="255"/>
      <c r="I607" s="254"/>
      <c r="J607" s="255"/>
      <c r="K607" s="254"/>
      <c r="L607" s="255"/>
      <c r="M607" s="256"/>
      <c r="N607" s="1" t="s">
        <v>482</v>
      </c>
    </row>
    <row r="608" spans="1:52" ht="30" customHeight="1">
      <c r="A608" s="248" t="s">
        <v>2026</v>
      </c>
      <c r="B608" s="248" t="s">
        <v>2027</v>
      </c>
      <c r="C608" s="248" t="s">
        <v>223</v>
      </c>
      <c r="D608" s="249">
        <v>1.6659999999999999</v>
      </c>
      <c r="E608" s="257">
        <f>단가대비표!O165</f>
        <v>0</v>
      </c>
      <c r="F608" s="258">
        <f>TRUNC(E608*D608,1)</f>
        <v>0</v>
      </c>
      <c r="G608" s="257">
        <f>단가대비표!P165</f>
        <v>0</v>
      </c>
      <c r="H608" s="258">
        <f>TRUNC(G608*D608,1)</f>
        <v>0</v>
      </c>
      <c r="I608" s="257">
        <f>단가대비표!V165</f>
        <v>0</v>
      </c>
      <c r="J608" s="258">
        <f>TRUNC(I608*D608,1)</f>
        <v>0</v>
      </c>
      <c r="K608" s="257">
        <f>TRUNC(E608+G608+I608,1)</f>
        <v>0</v>
      </c>
      <c r="L608" s="258">
        <f>TRUNC(F608+H608+J608,1)</f>
        <v>0</v>
      </c>
      <c r="M608" s="248" t="s">
        <v>2028</v>
      </c>
      <c r="N608" s="1" t="s">
        <v>482</v>
      </c>
      <c r="O608" s="1" t="s">
        <v>2029</v>
      </c>
      <c r="P608" s="1" t="s">
        <v>64</v>
      </c>
      <c r="Q608" s="1" t="s">
        <v>64</v>
      </c>
      <c r="R608" s="1" t="s">
        <v>63</v>
      </c>
      <c r="AV608" s="1" t="s">
        <v>52</v>
      </c>
      <c r="AW608" s="1" t="s">
        <v>2030</v>
      </c>
      <c r="AX608" s="1" t="s">
        <v>52</v>
      </c>
      <c r="AY608" s="1" t="s">
        <v>52</v>
      </c>
      <c r="AZ608" s="1" t="s">
        <v>52</v>
      </c>
    </row>
    <row r="609" spans="1:52" ht="30" customHeight="1">
      <c r="A609" s="248" t="s">
        <v>2031</v>
      </c>
      <c r="B609" s="248" t="s">
        <v>2032</v>
      </c>
      <c r="C609" s="248" t="s">
        <v>76</v>
      </c>
      <c r="D609" s="249">
        <v>1</v>
      </c>
      <c r="E609" s="257">
        <f>일위대가목록!E115</f>
        <v>0</v>
      </c>
      <c r="F609" s="258">
        <f>TRUNC(E609*D609,1)</f>
        <v>0</v>
      </c>
      <c r="G609" s="257">
        <f>일위대가목록!F115</f>
        <v>0</v>
      </c>
      <c r="H609" s="258">
        <f>TRUNC(G609*D609,1)</f>
        <v>0</v>
      </c>
      <c r="I609" s="257">
        <f>일위대가목록!G115</f>
        <v>0</v>
      </c>
      <c r="J609" s="258">
        <f>TRUNC(I609*D609,1)</f>
        <v>0</v>
      </c>
      <c r="K609" s="257">
        <f>TRUNC(E609+G609+I609,1)</f>
        <v>0</v>
      </c>
      <c r="L609" s="258">
        <f>TRUNC(F609+H609+J609,1)</f>
        <v>0</v>
      </c>
      <c r="M609" s="248" t="s">
        <v>2033</v>
      </c>
      <c r="N609" s="1" t="s">
        <v>482</v>
      </c>
      <c r="O609" s="1" t="s">
        <v>2034</v>
      </c>
      <c r="P609" s="1" t="s">
        <v>63</v>
      </c>
      <c r="Q609" s="1" t="s">
        <v>64</v>
      </c>
      <c r="R609" s="1" t="s">
        <v>64</v>
      </c>
      <c r="AV609" s="1" t="s">
        <v>52</v>
      </c>
      <c r="AW609" s="1" t="s">
        <v>2035</v>
      </c>
      <c r="AX609" s="1" t="s">
        <v>52</v>
      </c>
      <c r="AY609" s="1" t="s">
        <v>52</v>
      </c>
      <c r="AZ609" s="1" t="s">
        <v>52</v>
      </c>
    </row>
    <row r="610" spans="1:52" ht="30" customHeight="1">
      <c r="A610" s="248" t="s">
        <v>993</v>
      </c>
      <c r="B610" s="248" t="s">
        <v>52</v>
      </c>
      <c r="C610" s="248" t="s">
        <v>52</v>
      </c>
      <c r="D610" s="249"/>
      <c r="E610" s="257"/>
      <c r="F610" s="258">
        <f>TRUNC(SUMIF(N608:N609, N607, F608:F609),0)</f>
        <v>0</v>
      </c>
      <c r="G610" s="257"/>
      <c r="H610" s="258">
        <f>TRUNC(SUMIF(N608:N609, N607, H608:H609),0)</f>
        <v>0</v>
      </c>
      <c r="I610" s="257"/>
      <c r="J610" s="258">
        <f>TRUNC(SUMIF(N608:N609, N607, J608:J609),0)</f>
        <v>0</v>
      </c>
      <c r="K610" s="257"/>
      <c r="L610" s="258">
        <f>F610+H610+J610</f>
        <v>0</v>
      </c>
      <c r="M610" s="248" t="s">
        <v>52</v>
      </c>
      <c r="N610" s="1" t="s">
        <v>71</v>
      </c>
      <c r="O610" s="1" t="s">
        <v>71</v>
      </c>
      <c r="P610" s="1" t="s">
        <v>52</v>
      </c>
      <c r="Q610" s="1" t="s">
        <v>52</v>
      </c>
      <c r="R610" s="1" t="s">
        <v>52</v>
      </c>
      <c r="AV610" s="1" t="s">
        <v>52</v>
      </c>
      <c r="AW610" s="1" t="s">
        <v>52</v>
      </c>
      <c r="AX610" s="1" t="s">
        <v>52</v>
      </c>
      <c r="AY610" s="1" t="s">
        <v>52</v>
      </c>
      <c r="AZ610" s="1" t="s">
        <v>52</v>
      </c>
    </row>
    <row r="611" spans="1:52" ht="30" customHeight="1">
      <c r="A611" s="249"/>
      <c r="B611" s="249"/>
      <c r="C611" s="249"/>
      <c r="D611" s="249"/>
      <c r="E611" s="257"/>
      <c r="F611" s="258"/>
      <c r="G611" s="257"/>
      <c r="H611" s="258"/>
      <c r="I611" s="257"/>
      <c r="J611" s="258"/>
      <c r="K611" s="257"/>
      <c r="L611" s="258"/>
      <c r="M611" s="249"/>
    </row>
    <row r="612" spans="1:52" ht="30" customHeight="1">
      <c r="A612" s="250" t="s">
        <v>2036</v>
      </c>
      <c r="B612" s="253"/>
      <c r="C612" s="253"/>
      <c r="D612" s="253"/>
      <c r="E612" s="254"/>
      <c r="F612" s="255"/>
      <c r="G612" s="254"/>
      <c r="H612" s="255"/>
      <c r="I612" s="254"/>
      <c r="J612" s="255"/>
      <c r="K612" s="254"/>
      <c r="L612" s="255"/>
      <c r="M612" s="256"/>
      <c r="N612" s="1" t="s">
        <v>487</v>
      </c>
    </row>
    <row r="613" spans="1:52" ht="30" customHeight="1">
      <c r="A613" s="248" t="s">
        <v>2026</v>
      </c>
      <c r="B613" s="248" t="s">
        <v>2037</v>
      </c>
      <c r="C613" s="248" t="s">
        <v>223</v>
      </c>
      <c r="D613" s="249">
        <v>1.6659999999999999</v>
      </c>
      <c r="E613" s="257">
        <f>단가대비표!O164</f>
        <v>0</v>
      </c>
      <c r="F613" s="258">
        <f>TRUNC(E613*D613,1)</f>
        <v>0</v>
      </c>
      <c r="G613" s="257">
        <f>단가대비표!P164</f>
        <v>0</v>
      </c>
      <c r="H613" s="258">
        <f>TRUNC(G613*D613,1)</f>
        <v>0</v>
      </c>
      <c r="I613" s="257">
        <f>단가대비표!V164</f>
        <v>0</v>
      </c>
      <c r="J613" s="258">
        <f>TRUNC(I613*D613,1)</f>
        <v>0</v>
      </c>
      <c r="K613" s="257">
        <f t="shared" ref="K613:L615" si="106">TRUNC(E613+G613+I613,1)</f>
        <v>0</v>
      </c>
      <c r="L613" s="258">
        <f t="shared" si="106"/>
        <v>0</v>
      </c>
      <c r="M613" s="248" t="s">
        <v>2038</v>
      </c>
      <c r="N613" s="1" t="s">
        <v>487</v>
      </c>
      <c r="O613" s="1" t="s">
        <v>2039</v>
      </c>
      <c r="P613" s="1" t="s">
        <v>64</v>
      </c>
      <c r="Q613" s="1" t="s">
        <v>64</v>
      </c>
      <c r="R613" s="1" t="s">
        <v>63</v>
      </c>
      <c r="AV613" s="1" t="s">
        <v>52</v>
      </c>
      <c r="AW613" s="1" t="s">
        <v>2040</v>
      </c>
      <c r="AX613" s="1" t="s">
        <v>52</v>
      </c>
      <c r="AY613" s="1" t="s">
        <v>52</v>
      </c>
      <c r="AZ613" s="1" t="s">
        <v>52</v>
      </c>
    </row>
    <row r="614" spans="1:52" ht="30" customHeight="1">
      <c r="A614" s="248" t="s">
        <v>2031</v>
      </c>
      <c r="B614" s="248" t="s">
        <v>2032</v>
      </c>
      <c r="C614" s="248" t="s">
        <v>76</v>
      </c>
      <c r="D614" s="249">
        <v>1</v>
      </c>
      <c r="E614" s="257">
        <f>일위대가목록!E115</f>
        <v>0</v>
      </c>
      <c r="F614" s="258">
        <f>TRUNC(E614*D614,1)</f>
        <v>0</v>
      </c>
      <c r="G614" s="257">
        <f>일위대가목록!F115</f>
        <v>0</v>
      </c>
      <c r="H614" s="258">
        <f>TRUNC(G614*D614,1)</f>
        <v>0</v>
      </c>
      <c r="I614" s="257">
        <f>일위대가목록!G115</f>
        <v>0</v>
      </c>
      <c r="J614" s="258">
        <f>TRUNC(I614*D614,1)</f>
        <v>0</v>
      </c>
      <c r="K614" s="257">
        <f t="shared" si="106"/>
        <v>0</v>
      </c>
      <c r="L614" s="258">
        <f t="shared" si="106"/>
        <v>0</v>
      </c>
      <c r="M614" s="248" t="s">
        <v>2033</v>
      </c>
      <c r="N614" s="1" t="s">
        <v>487</v>
      </c>
      <c r="O614" s="1" t="s">
        <v>2034</v>
      </c>
      <c r="P614" s="1" t="s">
        <v>63</v>
      </c>
      <c r="Q614" s="1" t="s">
        <v>64</v>
      </c>
      <c r="R614" s="1" t="s">
        <v>64</v>
      </c>
      <c r="AV614" s="1" t="s">
        <v>52</v>
      </c>
      <c r="AW614" s="1" t="s">
        <v>2041</v>
      </c>
      <c r="AX614" s="1" t="s">
        <v>52</v>
      </c>
      <c r="AY614" s="1" t="s">
        <v>52</v>
      </c>
      <c r="AZ614" s="1" t="s">
        <v>52</v>
      </c>
    </row>
    <row r="615" spans="1:52" ht="30" customHeight="1">
      <c r="A615" s="248" t="s">
        <v>2042</v>
      </c>
      <c r="B615" s="248" t="s">
        <v>2043</v>
      </c>
      <c r="C615" s="248" t="s">
        <v>82</v>
      </c>
      <c r="D615" s="249">
        <v>0.28999999999999998</v>
      </c>
      <c r="E615" s="257">
        <f>일위대가목록!E118</f>
        <v>0</v>
      </c>
      <c r="F615" s="258">
        <f>TRUNC(E615*D615,1)</f>
        <v>0</v>
      </c>
      <c r="G615" s="257">
        <f>일위대가목록!F118</f>
        <v>0</v>
      </c>
      <c r="H615" s="258">
        <f>TRUNC(G615*D615,1)</f>
        <v>0</v>
      </c>
      <c r="I615" s="257">
        <f>일위대가목록!G118</f>
        <v>0</v>
      </c>
      <c r="J615" s="258">
        <f>TRUNC(I615*D615,1)</f>
        <v>0</v>
      </c>
      <c r="K615" s="257">
        <f t="shared" si="106"/>
        <v>0</v>
      </c>
      <c r="L615" s="258">
        <f t="shared" si="106"/>
        <v>0</v>
      </c>
      <c r="M615" s="248" t="s">
        <v>2044</v>
      </c>
      <c r="N615" s="1" t="s">
        <v>487</v>
      </c>
      <c r="O615" s="1" t="s">
        <v>2045</v>
      </c>
      <c r="P615" s="1" t="s">
        <v>63</v>
      </c>
      <c r="Q615" s="1" t="s">
        <v>64</v>
      </c>
      <c r="R615" s="1" t="s">
        <v>64</v>
      </c>
      <c r="AV615" s="1" t="s">
        <v>52</v>
      </c>
      <c r="AW615" s="1" t="s">
        <v>2046</v>
      </c>
      <c r="AX615" s="1" t="s">
        <v>52</v>
      </c>
      <c r="AY615" s="1" t="s">
        <v>52</v>
      </c>
      <c r="AZ615" s="1" t="s">
        <v>52</v>
      </c>
    </row>
    <row r="616" spans="1:52" ht="30" customHeight="1">
      <c r="A616" s="248" t="s">
        <v>993</v>
      </c>
      <c r="B616" s="248" t="s">
        <v>52</v>
      </c>
      <c r="C616" s="248" t="s">
        <v>52</v>
      </c>
      <c r="D616" s="249"/>
      <c r="E616" s="257"/>
      <c r="F616" s="258">
        <f>TRUNC(SUMIF(N613:N615, N612, F613:F615),0)</f>
        <v>0</v>
      </c>
      <c r="G616" s="257"/>
      <c r="H616" s="258">
        <f>TRUNC(SUMIF(N613:N615, N612, H613:H615),0)</f>
        <v>0</v>
      </c>
      <c r="I616" s="257"/>
      <c r="J616" s="258">
        <f>TRUNC(SUMIF(N613:N615, N612, J613:J615),0)</f>
        <v>0</v>
      </c>
      <c r="K616" s="257"/>
      <c r="L616" s="258">
        <f>F616+H616+J616</f>
        <v>0</v>
      </c>
      <c r="M616" s="248" t="s">
        <v>52</v>
      </c>
      <c r="N616" s="1" t="s">
        <v>71</v>
      </c>
      <c r="O616" s="1" t="s">
        <v>71</v>
      </c>
      <c r="P616" s="1" t="s">
        <v>52</v>
      </c>
      <c r="Q616" s="1" t="s">
        <v>52</v>
      </c>
      <c r="R616" s="1" t="s">
        <v>52</v>
      </c>
      <c r="AV616" s="1" t="s">
        <v>52</v>
      </c>
      <c r="AW616" s="1" t="s">
        <v>52</v>
      </c>
      <c r="AX616" s="1" t="s">
        <v>52</v>
      </c>
      <c r="AY616" s="1" t="s">
        <v>52</v>
      </c>
      <c r="AZ616" s="1" t="s">
        <v>52</v>
      </c>
    </row>
    <row r="617" spans="1:52" ht="30" customHeight="1">
      <c r="A617" s="249"/>
      <c r="B617" s="249"/>
      <c r="C617" s="249"/>
      <c r="D617" s="249"/>
      <c r="E617" s="257"/>
      <c r="F617" s="258"/>
      <c r="G617" s="257"/>
      <c r="H617" s="258"/>
      <c r="I617" s="257"/>
      <c r="J617" s="258"/>
      <c r="K617" s="257"/>
      <c r="L617" s="258"/>
      <c r="M617" s="249"/>
    </row>
    <row r="618" spans="1:52" ht="30" customHeight="1">
      <c r="A618" s="250" t="s">
        <v>3590</v>
      </c>
      <c r="B618" s="253"/>
      <c r="C618" s="253"/>
      <c r="D618" s="253"/>
      <c r="E618" s="254"/>
      <c r="F618" s="255"/>
      <c r="G618" s="254"/>
      <c r="H618" s="255"/>
      <c r="I618" s="254"/>
      <c r="J618" s="255"/>
      <c r="K618" s="254"/>
      <c r="L618" s="255"/>
      <c r="M618" s="256"/>
      <c r="N618" s="1" t="s">
        <v>738</v>
      </c>
    </row>
    <row r="619" spans="1:52" ht="30" customHeight="1">
      <c r="A619" s="248" t="s">
        <v>2691</v>
      </c>
      <c r="B619" s="248" t="s">
        <v>2692</v>
      </c>
      <c r="C619" s="248" t="s">
        <v>82</v>
      </c>
      <c r="D619" s="249">
        <v>1</v>
      </c>
      <c r="E619" s="257">
        <f>일위대가목록!E184</f>
        <v>0</v>
      </c>
      <c r="F619" s="258">
        <f>TRUNC(E619*D619,1)</f>
        <v>0</v>
      </c>
      <c r="G619" s="257">
        <f>일위대가목록!F184</f>
        <v>0</v>
      </c>
      <c r="H619" s="258">
        <f>TRUNC(G619*D619,1)</f>
        <v>0</v>
      </c>
      <c r="I619" s="257">
        <f>일위대가목록!G184</f>
        <v>0</v>
      </c>
      <c r="J619" s="258">
        <f>TRUNC(I619*D619,1)</f>
        <v>0</v>
      </c>
      <c r="K619" s="257">
        <f t="shared" ref="K619" si="107">TRUNC(E619+G619+I619,1)</f>
        <v>0</v>
      </c>
      <c r="L619" s="258">
        <f t="shared" ref="L619" si="108">TRUNC(F619+H619+J619,1)</f>
        <v>0</v>
      </c>
      <c r="M619" s="248" t="s">
        <v>2693</v>
      </c>
      <c r="N619" s="1" t="s">
        <v>738</v>
      </c>
      <c r="O619" s="1" t="s">
        <v>2694</v>
      </c>
      <c r="P619" s="1" t="s">
        <v>63</v>
      </c>
      <c r="Q619" s="1" t="s">
        <v>64</v>
      </c>
      <c r="R619" s="1" t="s">
        <v>64</v>
      </c>
      <c r="AV619" s="1" t="s">
        <v>52</v>
      </c>
      <c r="AW619" s="1" t="s">
        <v>2695</v>
      </c>
      <c r="AX619" s="1" t="s">
        <v>52</v>
      </c>
      <c r="AY619" s="1" t="s">
        <v>52</v>
      </c>
      <c r="AZ619" s="1" t="s">
        <v>52</v>
      </c>
    </row>
    <row r="620" spans="1:52" ht="30" customHeight="1">
      <c r="A620" s="248" t="s">
        <v>2681</v>
      </c>
      <c r="B620" s="248" t="s">
        <v>2682</v>
      </c>
      <c r="C620" s="248" t="s">
        <v>82</v>
      </c>
      <c r="D620" s="249">
        <v>1</v>
      </c>
      <c r="E620" s="257">
        <f>일위대가목록!E174</f>
        <v>0</v>
      </c>
      <c r="F620" s="258">
        <f>TRUNC(E620*D620,1)</f>
        <v>0</v>
      </c>
      <c r="G620" s="257">
        <f>일위대가목록!F174</f>
        <v>0</v>
      </c>
      <c r="H620" s="258">
        <f>TRUNC(G620*D620,1)</f>
        <v>0</v>
      </c>
      <c r="I620" s="257">
        <f>일위대가목록!G174</f>
        <v>0</v>
      </c>
      <c r="J620" s="258">
        <f>TRUNC(I620*D620,1)</f>
        <v>0</v>
      </c>
      <c r="K620" s="257">
        <f t="shared" ref="K620:K621" si="109">TRUNC(E620+G620+I620,1)</f>
        <v>0</v>
      </c>
      <c r="L620" s="258">
        <f t="shared" ref="L620:L621" si="110">TRUNC(F620+H620+J620,1)</f>
        <v>0</v>
      </c>
      <c r="M620" s="248" t="s">
        <v>2683</v>
      </c>
      <c r="N620" s="1" t="s">
        <v>738</v>
      </c>
      <c r="O620" s="1" t="s">
        <v>2680</v>
      </c>
      <c r="P620" s="1" t="s">
        <v>63</v>
      </c>
      <c r="Q620" s="1" t="s">
        <v>64</v>
      </c>
      <c r="R620" s="1" t="s">
        <v>64</v>
      </c>
      <c r="AV620" s="1" t="s">
        <v>52</v>
      </c>
      <c r="AW620" s="1" t="s">
        <v>2696</v>
      </c>
      <c r="AX620" s="1" t="s">
        <v>52</v>
      </c>
      <c r="AY620" s="1" t="s">
        <v>52</v>
      </c>
      <c r="AZ620" s="1" t="s">
        <v>52</v>
      </c>
    </row>
    <row r="621" spans="1:52" ht="30" customHeight="1">
      <c r="A621" s="248" t="s">
        <v>2664</v>
      </c>
      <c r="B621" s="244" t="s">
        <v>2672</v>
      </c>
      <c r="C621" s="248" t="s">
        <v>82</v>
      </c>
      <c r="D621" s="249">
        <v>1</v>
      </c>
      <c r="E621" s="257">
        <f>일위대가목록!E173</f>
        <v>0</v>
      </c>
      <c r="F621" s="258">
        <f>TRUNC(E621*D621,1)</f>
        <v>0</v>
      </c>
      <c r="G621" s="257">
        <f>일위대가목록!F173</f>
        <v>0</v>
      </c>
      <c r="H621" s="258">
        <f>TRUNC(G621*D621,1)</f>
        <v>0</v>
      </c>
      <c r="I621" s="257">
        <f>일위대가목록!G173</f>
        <v>0</v>
      </c>
      <c r="J621" s="258">
        <f>TRUNC(I621*D621,1)</f>
        <v>0</v>
      </c>
      <c r="K621" s="257">
        <f t="shared" si="109"/>
        <v>0</v>
      </c>
      <c r="L621" s="258">
        <f t="shared" si="110"/>
        <v>0</v>
      </c>
      <c r="M621" s="248" t="s">
        <v>3591</v>
      </c>
      <c r="N621" s="1" t="s">
        <v>738</v>
      </c>
      <c r="O621" s="1" t="s">
        <v>2663</v>
      </c>
      <c r="P621" s="1" t="s">
        <v>63</v>
      </c>
      <c r="Q621" s="1" t="s">
        <v>64</v>
      </c>
      <c r="R621" s="1" t="s">
        <v>64</v>
      </c>
      <c r="AV621" s="1" t="s">
        <v>52</v>
      </c>
      <c r="AW621" s="1" t="s">
        <v>2697</v>
      </c>
      <c r="AX621" s="1" t="s">
        <v>52</v>
      </c>
      <c r="AY621" s="1" t="s">
        <v>52</v>
      </c>
      <c r="AZ621" s="1" t="s">
        <v>52</v>
      </c>
    </row>
    <row r="622" spans="1:52" ht="30" customHeight="1">
      <c r="A622" s="248" t="s">
        <v>993</v>
      </c>
      <c r="B622" s="248" t="s">
        <v>52</v>
      </c>
      <c r="C622" s="248" t="s">
        <v>52</v>
      </c>
      <c r="D622" s="249"/>
      <c r="E622" s="257"/>
      <c r="F622" s="258">
        <f>TRUNC(SUMIF(N619:N621, N618, F619:F621),0)</f>
        <v>0</v>
      </c>
      <c r="G622" s="257"/>
      <c r="H622" s="258">
        <f>TRUNC(SUMIF(N619:N621, N618, H619:H621),0)</f>
        <v>0</v>
      </c>
      <c r="I622" s="257"/>
      <c r="J622" s="258">
        <f>TRUNC(SUMIF(N619:N621, N618, J619:J621),0)</f>
        <v>0</v>
      </c>
      <c r="K622" s="257"/>
      <c r="L622" s="258">
        <f>F622+H622+J622</f>
        <v>0</v>
      </c>
      <c r="M622" s="248" t="s">
        <v>52</v>
      </c>
      <c r="N622" s="1" t="s">
        <v>71</v>
      </c>
      <c r="O622" s="1" t="s">
        <v>71</v>
      </c>
      <c r="P622" s="1" t="s">
        <v>52</v>
      </c>
      <c r="Q622" s="1" t="s">
        <v>52</v>
      </c>
      <c r="R622" s="1" t="s">
        <v>52</v>
      </c>
      <c r="AV622" s="1" t="s">
        <v>52</v>
      </c>
      <c r="AW622" s="1" t="s">
        <v>52</v>
      </c>
      <c r="AX622" s="1" t="s">
        <v>52</v>
      </c>
      <c r="AY622" s="1" t="s">
        <v>52</v>
      </c>
      <c r="AZ622" s="1" t="s">
        <v>52</v>
      </c>
    </row>
    <row r="623" spans="1:52" ht="30" customHeight="1">
      <c r="A623" s="249"/>
      <c r="B623" s="249"/>
      <c r="C623" s="249"/>
      <c r="D623" s="249"/>
      <c r="E623" s="257"/>
      <c r="F623" s="258"/>
      <c r="G623" s="257"/>
      <c r="H623" s="258"/>
      <c r="I623" s="257"/>
      <c r="J623" s="258"/>
      <c r="K623" s="257"/>
      <c r="L623" s="258"/>
      <c r="M623" s="249"/>
    </row>
    <row r="624" spans="1:52" ht="30" customHeight="1">
      <c r="A624" s="250" t="s">
        <v>2051</v>
      </c>
      <c r="B624" s="253"/>
      <c r="C624" s="253"/>
      <c r="D624" s="253"/>
      <c r="E624" s="254"/>
      <c r="F624" s="255"/>
      <c r="G624" s="254"/>
      <c r="H624" s="255"/>
      <c r="I624" s="254"/>
      <c r="J624" s="255"/>
      <c r="K624" s="254"/>
      <c r="L624" s="255"/>
      <c r="M624" s="256"/>
      <c r="N624" s="1" t="s">
        <v>453</v>
      </c>
    </row>
    <row r="625" spans="1:52" ht="30" customHeight="1">
      <c r="A625" s="248" t="s">
        <v>2052</v>
      </c>
      <c r="B625" s="248" t="s">
        <v>2053</v>
      </c>
      <c r="C625" s="248" t="s">
        <v>76</v>
      </c>
      <c r="D625" s="249">
        <v>4</v>
      </c>
      <c r="E625" s="257">
        <f>일위대가목록!E111</f>
        <v>0</v>
      </c>
      <c r="F625" s="258">
        <f>TRUNC(E625*D625,1)</f>
        <v>0</v>
      </c>
      <c r="G625" s="257">
        <f>일위대가목록!F111</f>
        <v>0</v>
      </c>
      <c r="H625" s="258">
        <f>TRUNC(G625*D625,1)</f>
        <v>0</v>
      </c>
      <c r="I625" s="257">
        <f>일위대가목록!G111</f>
        <v>0</v>
      </c>
      <c r="J625" s="258">
        <f>TRUNC(I625*D625,1)</f>
        <v>0</v>
      </c>
      <c r="K625" s="257">
        <f>TRUNC(E625+G625+I625,1)</f>
        <v>0</v>
      </c>
      <c r="L625" s="258">
        <f>TRUNC(F625+H625+J625,1)</f>
        <v>0</v>
      </c>
      <c r="M625" s="248" t="s">
        <v>2054</v>
      </c>
      <c r="N625" s="1" t="s">
        <v>453</v>
      </c>
      <c r="O625" s="1" t="s">
        <v>2055</v>
      </c>
      <c r="P625" s="1" t="s">
        <v>63</v>
      </c>
      <c r="Q625" s="1" t="s">
        <v>64</v>
      </c>
      <c r="R625" s="1" t="s">
        <v>64</v>
      </c>
      <c r="AV625" s="1" t="s">
        <v>52</v>
      </c>
      <c r="AW625" s="1" t="s">
        <v>2056</v>
      </c>
      <c r="AX625" s="1" t="s">
        <v>52</v>
      </c>
      <c r="AY625" s="1" t="s">
        <v>52</v>
      </c>
      <c r="AZ625" s="1" t="s">
        <v>52</v>
      </c>
    </row>
    <row r="626" spans="1:52" ht="30" customHeight="1">
      <c r="A626" s="248" t="s">
        <v>993</v>
      </c>
      <c r="B626" s="248" t="s">
        <v>52</v>
      </c>
      <c r="C626" s="248" t="s">
        <v>52</v>
      </c>
      <c r="D626" s="249"/>
      <c r="E626" s="257"/>
      <c r="F626" s="258">
        <f>TRUNC(SUMIF(N625:N625, N624, F625:F625),0)</f>
        <v>0</v>
      </c>
      <c r="G626" s="257"/>
      <c r="H626" s="258">
        <f>TRUNC(SUMIF(N625:N625, N624, H625:H625),0)</f>
        <v>0</v>
      </c>
      <c r="I626" s="257"/>
      <c r="J626" s="258">
        <f>TRUNC(SUMIF(N625:N625, N624, J625:J625),0)</f>
        <v>0</v>
      </c>
      <c r="K626" s="257"/>
      <c r="L626" s="258">
        <f>F626+H626+J626</f>
        <v>0</v>
      </c>
      <c r="M626" s="248" t="s">
        <v>52</v>
      </c>
      <c r="N626" s="1" t="s">
        <v>71</v>
      </c>
      <c r="O626" s="1" t="s">
        <v>71</v>
      </c>
      <c r="P626" s="1" t="s">
        <v>52</v>
      </c>
      <c r="Q626" s="1" t="s">
        <v>52</v>
      </c>
      <c r="R626" s="1" t="s">
        <v>52</v>
      </c>
      <c r="AV626" s="1" t="s">
        <v>52</v>
      </c>
      <c r="AW626" s="1" t="s">
        <v>52</v>
      </c>
      <c r="AX626" s="1" t="s">
        <v>52</v>
      </c>
      <c r="AY626" s="1" t="s">
        <v>52</v>
      </c>
      <c r="AZ626" s="1" t="s">
        <v>52</v>
      </c>
    </row>
    <row r="627" spans="1:52" ht="30" customHeight="1">
      <c r="A627" s="249"/>
      <c r="B627" s="249"/>
      <c r="C627" s="249"/>
      <c r="D627" s="249"/>
      <c r="E627" s="257"/>
      <c r="F627" s="258"/>
      <c r="G627" s="257"/>
      <c r="H627" s="258"/>
      <c r="I627" s="257"/>
      <c r="J627" s="258"/>
      <c r="K627" s="257"/>
      <c r="L627" s="258"/>
      <c r="M627" s="249"/>
    </row>
    <row r="628" spans="1:52" ht="30" customHeight="1">
      <c r="A628" s="250" t="s">
        <v>2057</v>
      </c>
      <c r="B628" s="253"/>
      <c r="C628" s="253"/>
      <c r="D628" s="253"/>
      <c r="E628" s="254"/>
      <c r="F628" s="255"/>
      <c r="G628" s="254"/>
      <c r="H628" s="255"/>
      <c r="I628" s="254"/>
      <c r="J628" s="255"/>
      <c r="K628" s="254"/>
      <c r="L628" s="255"/>
      <c r="M628" s="256"/>
      <c r="N628" s="1" t="s">
        <v>458</v>
      </c>
    </row>
    <row r="629" spans="1:52" ht="30" customHeight="1">
      <c r="A629" s="248" t="s">
        <v>2042</v>
      </c>
      <c r="B629" s="248" t="s">
        <v>2058</v>
      </c>
      <c r="C629" s="248" t="s">
        <v>82</v>
      </c>
      <c r="D629" s="249">
        <v>0.06</v>
      </c>
      <c r="E629" s="257">
        <f>일위대가목록!E116</f>
        <v>0</v>
      </c>
      <c r="F629" s="258">
        <f>TRUNC(E629*D629,1)</f>
        <v>0</v>
      </c>
      <c r="G629" s="257">
        <f>일위대가목록!F116</f>
        <v>0</v>
      </c>
      <c r="H629" s="258">
        <f>TRUNC(G629*D629,1)</f>
        <v>0</v>
      </c>
      <c r="I629" s="257">
        <f>일위대가목록!G116</f>
        <v>0</v>
      </c>
      <c r="J629" s="258">
        <f>TRUNC(I629*D629,1)</f>
        <v>0</v>
      </c>
      <c r="K629" s="257">
        <f>TRUNC(E629+G629+I629,1)</f>
        <v>0</v>
      </c>
      <c r="L629" s="258">
        <f>TRUNC(F629+H629+J629,1)</f>
        <v>0</v>
      </c>
      <c r="M629" s="248" t="s">
        <v>2059</v>
      </c>
      <c r="N629" s="1" t="s">
        <v>458</v>
      </c>
      <c r="O629" s="1" t="s">
        <v>2060</v>
      </c>
      <c r="P629" s="1" t="s">
        <v>63</v>
      </c>
      <c r="Q629" s="1" t="s">
        <v>64</v>
      </c>
      <c r="R629" s="1" t="s">
        <v>64</v>
      </c>
      <c r="AV629" s="1" t="s">
        <v>52</v>
      </c>
      <c r="AW629" s="1" t="s">
        <v>2061</v>
      </c>
      <c r="AX629" s="1" t="s">
        <v>52</v>
      </c>
      <c r="AY629" s="1" t="s">
        <v>52</v>
      </c>
      <c r="AZ629" s="1" t="s">
        <v>52</v>
      </c>
    </row>
    <row r="630" spans="1:52" ht="30" customHeight="1">
      <c r="A630" s="248" t="s">
        <v>993</v>
      </c>
      <c r="B630" s="248" t="s">
        <v>52</v>
      </c>
      <c r="C630" s="248" t="s">
        <v>52</v>
      </c>
      <c r="D630" s="249"/>
      <c r="E630" s="257"/>
      <c r="F630" s="258">
        <f>TRUNC(SUMIF(N629:N629, N628, F629:F629),0)</f>
        <v>0</v>
      </c>
      <c r="G630" s="257"/>
      <c r="H630" s="258">
        <f>TRUNC(SUMIF(N629:N629, N628, H629:H629),0)</f>
        <v>0</v>
      </c>
      <c r="I630" s="257"/>
      <c r="J630" s="258">
        <f>TRUNC(SUMIF(N629:N629, N628, J629:J629),0)</f>
        <v>0</v>
      </c>
      <c r="K630" s="257"/>
      <c r="L630" s="258">
        <f>F630+H630+J630</f>
        <v>0</v>
      </c>
      <c r="M630" s="248" t="s">
        <v>52</v>
      </c>
      <c r="N630" s="1" t="s">
        <v>71</v>
      </c>
      <c r="O630" s="1" t="s">
        <v>71</v>
      </c>
      <c r="P630" s="1" t="s">
        <v>52</v>
      </c>
      <c r="Q630" s="1" t="s">
        <v>52</v>
      </c>
      <c r="R630" s="1" t="s">
        <v>52</v>
      </c>
      <c r="AV630" s="1" t="s">
        <v>52</v>
      </c>
      <c r="AW630" s="1" t="s">
        <v>52</v>
      </c>
      <c r="AX630" s="1" t="s">
        <v>52</v>
      </c>
      <c r="AY630" s="1" t="s">
        <v>52</v>
      </c>
      <c r="AZ630" s="1" t="s">
        <v>52</v>
      </c>
    </row>
    <row r="631" spans="1:52" ht="30" customHeight="1">
      <c r="A631" s="249"/>
      <c r="B631" s="249"/>
      <c r="C631" s="249"/>
      <c r="D631" s="249"/>
      <c r="E631" s="257"/>
      <c r="F631" s="258"/>
      <c r="G631" s="257"/>
      <c r="H631" s="258"/>
      <c r="I631" s="257"/>
      <c r="J631" s="258"/>
      <c r="K631" s="257"/>
      <c r="L631" s="258"/>
      <c r="M631" s="249"/>
    </row>
    <row r="632" spans="1:52" ht="30" customHeight="1">
      <c r="A632" s="250" t="s">
        <v>2062</v>
      </c>
      <c r="B632" s="253"/>
      <c r="C632" s="253"/>
      <c r="D632" s="253"/>
      <c r="E632" s="254"/>
      <c r="F632" s="255"/>
      <c r="G632" s="254"/>
      <c r="H632" s="255"/>
      <c r="I632" s="254"/>
      <c r="J632" s="255"/>
      <c r="K632" s="254"/>
      <c r="L632" s="255"/>
      <c r="M632" s="256"/>
      <c r="N632" s="1" t="s">
        <v>463</v>
      </c>
    </row>
    <row r="633" spans="1:52" ht="30" customHeight="1">
      <c r="A633" s="248" t="s">
        <v>2052</v>
      </c>
      <c r="B633" s="248" t="s">
        <v>2053</v>
      </c>
      <c r="C633" s="248" t="s">
        <v>76</v>
      </c>
      <c r="D633" s="249">
        <v>1</v>
      </c>
      <c r="E633" s="257">
        <f>일위대가목록!E111</f>
        <v>0</v>
      </c>
      <c r="F633" s="258">
        <f>TRUNC(E633*D633,1)</f>
        <v>0</v>
      </c>
      <c r="G633" s="257">
        <f>일위대가목록!F111</f>
        <v>0</v>
      </c>
      <c r="H633" s="258">
        <f>TRUNC(G633*D633,1)</f>
        <v>0</v>
      </c>
      <c r="I633" s="257">
        <f>일위대가목록!G111</f>
        <v>0</v>
      </c>
      <c r="J633" s="258">
        <f>TRUNC(I633*D633,1)</f>
        <v>0</v>
      </c>
      <c r="K633" s="257">
        <f>TRUNC(E633+G633+I633,1)</f>
        <v>0</v>
      </c>
      <c r="L633" s="258">
        <f>TRUNC(F633+H633+J633,1)</f>
        <v>0</v>
      </c>
      <c r="M633" s="248" t="s">
        <v>2054</v>
      </c>
      <c r="N633" s="1" t="s">
        <v>463</v>
      </c>
      <c r="O633" s="1" t="s">
        <v>2055</v>
      </c>
      <c r="P633" s="1" t="s">
        <v>63</v>
      </c>
      <c r="Q633" s="1" t="s">
        <v>64</v>
      </c>
      <c r="R633" s="1" t="s">
        <v>64</v>
      </c>
      <c r="AV633" s="1" t="s">
        <v>52</v>
      </c>
      <c r="AW633" s="1" t="s">
        <v>2063</v>
      </c>
      <c r="AX633" s="1" t="s">
        <v>52</v>
      </c>
      <c r="AY633" s="1" t="s">
        <v>52</v>
      </c>
      <c r="AZ633" s="1" t="s">
        <v>52</v>
      </c>
    </row>
    <row r="634" spans="1:52" ht="30" customHeight="1">
      <c r="A634" s="248" t="s">
        <v>2047</v>
      </c>
      <c r="B634" s="248" t="s">
        <v>2048</v>
      </c>
      <c r="C634" s="248" t="s">
        <v>82</v>
      </c>
      <c r="D634" s="249">
        <v>0.28000000000000003</v>
      </c>
      <c r="E634" s="257">
        <f>일위대가목록!E102</f>
        <v>0</v>
      </c>
      <c r="F634" s="258">
        <f>TRUNC(E634*D634,1)</f>
        <v>0</v>
      </c>
      <c r="G634" s="257">
        <f>일위대가목록!F102</f>
        <v>0</v>
      </c>
      <c r="H634" s="258">
        <f>TRUNC(G634*D634,1)</f>
        <v>0</v>
      </c>
      <c r="I634" s="257">
        <f>일위대가목록!G102</f>
        <v>0</v>
      </c>
      <c r="J634" s="258">
        <f>TRUNC(I634*D634,1)</f>
        <v>0</v>
      </c>
      <c r="K634" s="257">
        <f>TRUNC(E634+G634+I634,1)</f>
        <v>0</v>
      </c>
      <c r="L634" s="258">
        <f>TRUNC(F634+H634+J634,1)</f>
        <v>0</v>
      </c>
      <c r="M634" s="248" t="s">
        <v>2049</v>
      </c>
      <c r="N634" s="1" t="s">
        <v>463</v>
      </c>
      <c r="O634" s="1" t="s">
        <v>2050</v>
      </c>
      <c r="P634" s="1" t="s">
        <v>63</v>
      </c>
      <c r="Q634" s="1" t="s">
        <v>64</v>
      </c>
      <c r="R634" s="1" t="s">
        <v>64</v>
      </c>
      <c r="AV634" s="1" t="s">
        <v>52</v>
      </c>
      <c r="AW634" s="1" t="s">
        <v>2064</v>
      </c>
      <c r="AX634" s="1" t="s">
        <v>52</v>
      </c>
      <c r="AY634" s="1" t="s">
        <v>52</v>
      </c>
      <c r="AZ634" s="1" t="s">
        <v>52</v>
      </c>
    </row>
    <row r="635" spans="1:52" ht="30" customHeight="1">
      <c r="A635" s="248" t="s">
        <v>993</v>
      </c>
      <c r="B635" s="248" t="s">
        <v>52</v>
      </c>
      <c r="C635" s="248" t="s">
        <v>52</v>
      </c>
      <c r="D635" s="249"/>
      <c r="E635" s="257"/>
      <c r="F635" s="258">
        <f>TRUNC(SUMIF(N633:N634, N632, F633:F634),0)</f>
        <v>0</v>
      </c>
      <c r="G635" s="257"/>
      <c r="H635" s="258">
        <f>TRUNC(SUMIF(N633:N634, N632, H633:H634),0)</f>
        <v>0</v>
      </c>
      <c r="I635" s="257"/>
      <c r="J635" s="258">
        <f>TRUNC(SUMIF(N633:N634, N632, J633:J634),0)</f>
        <v>0</v>
      </c>
      <c r="K635" s="257"/>
      <c r="L635" s="258">
        <f>F635+H635+J635</f>
        <v>0</v>
      </c>
      <c r="M635" s="248" t="s">
        <v>52</v>
      </c>
      <c r="N635" s="1" t="s">
        <v>71</v>
      </c>
      <c r="O635" s="1" t="s">
        <v>71</v>
      </c>
      <c r="P635" s="1" t="s">
        <v>52</v>
      </c>
      <c r="Q635" s="1" t="s">
        <v>52</v>
      </c>
      <c r="R635" s="1" t="s">
        <v>52</v>
      </c>
      <c r="AV635" s="1" t="s">
        <v>52</v>
      </c>
      <c r="AW635" s="1" t="s">
        <v>52</v>
      </c>
      <c r="AX635" s="1" t="s">
        <v>52</v>
      </c>
      <c r="AY635" s="1" t="s">
        <v>52</v>
      </c>
      <c r="AZ635" s="1" t="s">
        <v>52</v>
      </c>
    </row>
    <row r="636" spans="1:52" ht="30" customHeight="1">
      <c r="A636" s="249"/>
      <c r="B636" s="249"/>
      <c r="C636" s="249"/>
      <c r="D636" s="249"/>
      <c r="E636" s="257"/>
      <c r="F636" s="258"/>
      <c r="G636" s="257"/>
      <c r="H636" s="258"/>
      <c r="I636" s="257"/>
      <c r="J636" s="258"/>
      <c r="K636" s="257"/>
      <c r="L636" s="258"/>
      <c r="M636" s="249"/>
    </row>
    <row r="637" spans="1:52" ht="30" customHeight="1">
      <c r="A637" s="250" t="s">
        <v>2065</v>
      </c>
      <c r="B637" s="253"/>
      <c r="C637" s="253"/>
      <c r="D637" s="253"/>
      <c r="E637" s="254"/>
      <c r="F637" s="255"/>
      <c r="G637" s="254"/>
      <c r="H637" s="255"/>
      <c r="I637" s="254"/>
      <c r="J637" s="255"/>
      <c r="K637" s="254"/>
      <c r="L637" s="255"/>
      <c r="M637" s="256"/>
      <c r="N637" s="1" t="s">
        <v>507</v>
      </c>
    </row>
    <row r="638" spans="1:52" ht="30" customHeight="1">
      <c r="A638" s="248" t="s">
        <v>208</v>
      </c>
      <c r="B638" s="248" t="s">
        <v>2053</v>
      </c>
      <c r="C638" s="248" t="s">
        <v>76</v>
      </c>
      <c r="D638" s="249">
        <v>130.19999999999999</v>
      </c>
      <c r="E638" s="257">
        <f>일위대가목록!E103</f>
        <v>0</v>
      </c>
      <c r="F638" s="258">
        <f>TRUNC(E638*D638,1)</f>
        <v>0</v>
      </c>
      <c r="G638" s="257">
        <f>일위대가목록!F103</f>
        <v>0</v>
      </c>
      <c r="H638" s="258">
        <f>TRUNC(G638*D638,1)</f>
        <v>0</v>
      </c>
      <c r="I638" s="257">
        <f>일위대가목록!G103</f>
        <v>0</v>
      </c>
      <c r="J638" s="258">
        <f>TRUNC(I638*D638,1)</f>
        <v>0</v>
      </c>
      <c r="K638" s="257">
        <f t="shared" ref="K638:L641" si="111">TRUNC(E638+G638+I638,1)</f>
        <v>0</v>
      </c>
      <c r="L638" s="258">
        <f t="shared" si="111"/>
        <v>0</v>
      </c>
      <c r="M638" s="248" t="s">
        <v>2066</v>
      </c>
      <c r="N638" s="1" t="s">
        <v>507</v>
      </c>
      <c r="O638" s="1" t="s">
        <v>2067</v>
      </c>
      <c r="P638" s="1" t="s">
        <v>63</v>
      </c>
      <c r="Q638" s="1" t="s">
        <v>64</v>
      </c>
      <c r="R638" s="1" t="s">
        <v>64</v>
      </c>
      <c r="V638">
        <v>1</v>
      </c>
      <c r="AV638" s="1" t="s">
        <v>52</v>
      </c>
      <c r="AW638" s="1" t="s">
        <v>2068</v>
      </c>
      <c r="AX638" s="1" t="s">
        <v>52</v>
      </c>
      <c r="AY638" s="1" t="s">
        <v>52</v>
      </c>
      <c r="AZ638" s="1" t="s">
        <v>52</v>
      </c>
    </row>
    <row r="639" spans="1:52" ht="30" customHeight="1">
      <c r="A639" s="248" t="s">
        <v>208</v>
      </c>
      <c r="B639" s="248" t="s">
        <v>2069</v>
      </c>
      <c r="C639" s="248" t="s">
        <v>76</v>
      </c>
      <c r="D639" s="249">
        <v>37.200000000000003</v>
      </c>
      <c r="E639" s="257">
        <f>일위대가목록!E105</f>
        <v>0</v>
      </c>
      <c r="F639" s="258">
        <f>TRUNC(E639*D639,1)</f>
        <v>0</v>
      </c>
      <c r="G639" s="257">
        <f>일위대가목록!F105</f>
        <v>0</v>
      </c>
      <c r="H639" s="258">
        <f>TRUNC(G639*D639,1)</f>
        <v>0</v>
      </c>
      <c r="I639" s="257">
        <f>일위대가목록!G105</f>
        <v>0</v>
      </c>
      <c r="J639" s="258">
        <f>TRUNC(I639*D639,1)</f>
        <v>0</v>
      </c>
      <c r="K639" s="257">
        <f t="shared" si="111"/>
        <v>0</v>
      </c>
      <c r="L639" s="258">
        <f t="shared" si="111"/>
        <v>0</v>
      </c>
      <c r="M639" s="248" t="s">
        <v>2070</v>
      </c>
      <c r="N639" s="1" t="s">
        <v>507</v>
      </c>
      <c r="O639" s="1" t="s">
        <v>2071</v>
      </c>
      <c r="P639" s="1" t="s">
        <v>63</v>
      </c>
      <c r="Q639" s="1" t="s">
        <v>64</v>
      </c>
      <c r="R639" s="1" t="s">
        <v>64</v>
      </c>
      <c r="V639">
        <v>1</v>
      </c>
      <c r="AV639" s="1" t="s">
        <v>52</v>
      </c>
      <c r="AW639" s="1" t="s">
        <v>2072</v>
      </c>
      <c r="AX639" s="1" t="s">
        <v>52</v>
      </c>
      <c r="AY639" s="1" t="s">
        <v>52</v>
      </c>
      <c r="AZ639" s="1" t="s">
        <v>52</v>
      </c>
    </row>
    <row r="640" spans="1:52" ht="30" customHeight="1">
      <c r="A640" s="248" t="s">
        <v>770</v>
      </c>
      <c r="B640" s="248" t="s">
        <v>771</v>
      </c>
      <c r="C640" s="248" t="s">
        <v>555</v>
      </c>
      <c r="D640" s="249">
        <v>1</v>
      </c>
      <c r="E640" s="257">
        <f>TRUNC(SUMIF(V638:V641, RIGHTB(O640, 1), F638:F641)*U640, 2)</f>
        <v>0</v>
      </c>
      <c r="F640" s="258">
        <f>TRUNC(E640*D640,1)</f>
        <v>0</v>
      </c>
      <c r="G640" s="257">
        <v>0</v>
      </c>
      <c r="H640" s="258">
        <f>TRUNC(G640*D640,1)</f>
        <v>0</v>
      </c>
      <c r="I640" s="257">
        <v>0</v>
      </c>
      <c r="J640" s="258">
        <f>TRUNC(I640*D640,1)</f>
        <v>0</v>
      </c>
      <c r="K640" s="257">
        <f t="shared" si="111"/>
        <v>0</v>
      </c>
      <c r="L640" s="258">
        <f t="shared" si="111"/>
        <v>0</v>
      </c>
      <c r="M640" s="248" t="s">
        <v>52</v>
      </c>
      <c r="N640" s="1" t="s">
        <v>507</v>
      </c>
      <c r="O640" s="1" t="s">
        <v>772</v>
      </c>
      <c r="P640" s="1" t="s">
        <v>64</v>
      </c>
      <c r="Q640" s="1" t="s">
        <v>64</v>
      </c>
      <c r="R640" s="1" t="s">
        <v>64</v>
      </c>
      <c r="S640">
        <v>0</v>
      </c>
      <c r="T640">
        <v>0</v>
      </c>
      <c r="U640">
        <v>0.05</v>
      </c>
      <c r="AV640" s="1" t="s">
        <v>52</v>
      </c>
      <c r="AW640" s="1" t="s">
        <v>2073</v>
      </c>
      <c r="AX640" s="1" t="s">
        <v>52</v>
      </c>
      <c r="AY640" s="1" t="s">
        <v>52</v>
      </c>
      <c r="AZ640" s="1" t="s">
        <v>52</v>
      </c>
    </row>
    <row r="641" spans="1:52" ht="30" customHeight="1">
      <c r="A641" s="248" t="s">
        <v>2026</v>
      </c>
      <c r="B641" s="248" t="s">
        <v>2027</v>
      </c>
      <c r="C641" s="248" t="s">
        <v>223</v>
      </c>
      <c r="D641" s="249">
        <v>124</v>
      </c>
      <c r="E641" s="257">
        <f>단가대비표!O165</f>
        <v>0</v>
      </c>
      <c r="F641" s="258">
        <f>TRUNC(E641*D641,1)</f>
        <v>0</v>
      </c>
      <c r="G641" s="257">
        <f>단가대비표!P165</f>
        <v>0</v>
      </c>
      <c r="H641" s="258">
        <f>TRUNC(G641*D641,1)</f>
        <v>0</v>
      </c>
      <c r="I641" s="257">
        <f>단가대비표!V165</f>
        <v>0</v>
      </c>
      <c r="J641" s="258">
        <f>TRUNC(I641*D641,1)</f>
        <v>0</v>
      </c>
      <c r="K641" s="257">
        <f t="shared" si="111"/>
        <v>0</v>
      </c>
      <c r="L641" s="258">
        <f t="shared" si="111"/>
        <v>0</v>
      </c>
      <c r="M641" s="248" t="s">
        <v>2028</v>
      </c>
      <c r="N641" s="1" t="s">
        <v>507</v>
      </c>
      <c r="O641" s="1" t="s">
        <v>2029</v>
      </c>
      <c r="P641" s="1" t="s">
        <v>64</v>
      </c>
      <c r="Q641" s="1" t="s">
        <v>64</v>
      </c>
      <c r="R641" s="1" t="s">
        <v>63</v>
      </c>
      <c r="AV641" s="1" t="s">
        <v>52</v>
      </c>
      <c r="AW641" s="1" t="s">
        <v>2074</v>
      </c>
      <c r="AX641" s="1" t="s">
        <v>52</v>
      </c>
      <c r="AY641" s="1" t="s">
        <v>52</v>
      </c>
      <c r="AZ641" s="1" t="s">
        <v>52</v>
      </c>
    </row>
    <row r="642" spans="1:52" ht="30" customHeight="1">
      <c r="A642" s="248" t="s">
        <v>993</v>
      </c>
      <c r="B642" s="248" t="s">
        <v>52</v>
      </c>
      <c r="C642" s="248" t="s">
        <v>52</v>
      </c>
      <c r="D642" s="249"/>
      <c r="E642" s="257"/>
      <c r="F642" s="258">
        <f>TRUNC(SUMIF(N638:N641, N637, F638:F641),0)</f>
        <v>0</v>
      </c>
      <c r="G642" s="257"/>
      <c r="H642" s="258">
        <f>TRUNC(SUMIF(N638:N641, N637, H638:H641),0)</f>
        <v>0</v>
      </c>
      <c r="I642" s="257"/>
      <c r="J642" s="258">
        <f>TRUNC(SUMIF(N638:N641, N637, J638:J641),0)</f>
        <v>0</v>
      </c>
      <c r="K642" s="257"/>
      <c r="L642" s="258">
        <f>F642+H642+J642</f>
        <v>0</v>
      </c>
      <c r="M642" s="248" t="s">
        <v>52</v>
      </c>
      <c r="N642" s="1" t="s">
        <v>71</v>
      </c>
      <c r="O642" s="1" t="s">
        <v>71</v>
      </c>
      <c r="P642" s="1" t="s">
        <v>52</v>
      </c>
      <c r="Q642" s="1" t="s">
        <v>52</v>
      </c>
      <c r="R642" s="1" t="s">
        <v>52</v>
      </c>
      <c r="AV642" s="1" t="s">
        <v>52</v>
      </c>
      <c r="AW642" s="1" t="s">
        <v>52</v>
      </c>
      <c r="AX642" s="1" t="s">
        <v>52</v>
      </c>
      <c r="AY642" s="1" t="s">
        <v>52</v>
      </c>
      <c r="AZ642" s="1" t="s">
        <v>52</v>
      </c>
    </row>
    <row r="643" spans="1:52" ht="30" customHeight="1">
      <c r="A643" s="249"/>
      <c r="B643" s="249"/>
      <c r="C643" s="249"/>
      <c r="D643" s="249"/>
      <c r="E643" s="257"/>
      <c r="F643" s="258"/>
      <c r="G643" s="257"/>
      <c r="H643" s="258"/>
      <c r="I643" s="257"/>
      <c r="J643" s="258"/>
      <c r="K643" s="257"/>
      <c r="L643" s="258"/>
      <c r="M643" s="249"/>
    </row>
    <row r="644" spans="1:52" ht="30" customHeight="1">
      <c r="A644" s="250" t="s">
        <v>2075</v>
      </c>
      <c r="B644" s="253"/>
      <c r="C644" s="253"/>
      <c r="D644" s="253"/>
      <c r="E644" s="254"/>
      <c r="F644" s="255"/>
      <c r="G644" s="254"/>
      <c r="H644" s="255"/>
      <c r="I644" s="254"/>
      <c r="J644" s="255"/>
      <c r="K644" s="254"/>
      <c r="L644" s="255"/>
      <c r="M644" s="256"/>
      <c r="N644" s="1" t="s">
        <v>2050</v>
      </c>
    </row>
    <row r="645" spans="1:52" ht="30" customHeight="1">
      <c r="A645" s="248" t="s">
        <v>2076</v>
      </c>
      <c r="B645" s="248" t="s">
        <v>2077</v>
      </c>
      <c r="C645" s="248" t="s">
        <v>1490</v>
      </c>
      <c r="D645" s="249">
        <v>10.362</v>
      </c>
      <c r="E645" s="257">
        <f>단가대비표!O51</f>
        <v>0</v>
      </c>
      <c r="F645" s="258">
        <f>TRUNC(E645*D645,1)</f>
        <v>0</v>
      </c>
      <c r="G645" s="257">
        <f>단가대비표!P51</f>
        <v>0</v>
      </c>
      <c r="H645" s="258">
        <f>TRUNC(G645*D645,1)</f>
        <v>0</v>
      </c>
      <c r="I645" s="257">
        <f>단가대비표!V51</f>
        <v>0</v>
      </c>
      <c r="J645" s="258">
        <f>TRUNC(I645*D645,1)</f>
        <v>0</v>
      </c>
      <c r="K645" s="257">
        <f t="shared" ref="K645:L647" si="112">TRUNC(E645+G645+I645,1)</f>
        <v>0</v>
      </c>
      <c r="L645" s="258">
        <f t="shared" si="112"/>
        <v>0</v>
      </c>
      <c r="M645" s="248" t="s">
        <v>2078</v>
      </c>
      <c r="N645" s="1" t="s">
        <v>2050</v>
      </c>
      <c r="O645" s="1" t="s">
        <v>2079</v>
      </c>
      <c r="P645" s="1" t="s">
        <v>64</v>
      </c>
      <c r="Q645" s="1" t="s">
        <v>64</v>
      </c>
      <c r="R645" s="1" t="s">
        <v>63</v>
      </c>
      <c r="AV645" s="1" t="s">
        <v>52</v>
      </c>
      <c r="AW645" s="1" t="s">
        <v>2080</v>
      </c>
      <c r="AX645" s="1" t="s">
        <v>52</v>
      </c>
      <c r="AY645" s="1" t="s">
        <v>52</v>
      </c>
      <c r="AZ645" s="1" t="s">
        <v>52</v>
      </c>
    </row>
    <row r="646" spans="1:52" ht="30" customHeight="1">
      <c r="A646" s="248" t="s">
        <v>1980</v>
      </c>
      <c r="B646" s="248" t="s">
        <v>1985</v>
      </c>
      <c r="C646" s="248" t="s">
        <v>1490</v>
      </c>
      <c r="D646" s="249">
        <v>9.42</v>
      </c>
      <c r="E646" s="257">
        <f>일위대가목록!E94</f>
        <v>0</v>
      </c>
      <c r="F646" s="258">
        <f>TRUNC(E646*D646,1)</f>
        <v>0</v>
      </c>
      <c r="G646" s="257">
        <f>일위대가목록!F94</f>
        <v>0</v>
      </c>
      <c r="H646" s="258">
        <f>TRUNC(G646*D646,1)</f>
        <v>0</v>
      </c>
      <c r="I646" s="257">
        <f>일위대가목록!G94</f>
        <v>0</v>
      </c>
      <c r="J646" s="258">
        <f>TRUNC(I646*D646,1)</f>
        <v>0</v>
      </c>
      <c r="K646" s="257">
        <f t="shared" si="112"/>
        <v>0</v>
      </c>
      <c r="L646" s="258">
        <f t="shared" si="112"/>
        <v>0</v>
      </c>
      <c r="M646" s="248" t="s">
        <v>1986</v>
      </c>
      <c r="N646" s="1" t="s">
        <v>2050</v>
      </c>
      <c r="O646" s="1" t="s">
        <v>1987</v>
      </c>
      <c r="P646" s="1" t="s">
        <v>63</v>
      </c>
      <c r="Q646" s="1" t="s">
        <v>64</v>
      </c>
      <c r="R646" s="1" t="s">
        <v>64</v>
      </c>
      <c r="AV646" s="1" t="s">
        <v>52</v>
      </c>
      <c r="AW646" s="1" t="s">
        <v>2081</v>
      </c>
      <c r="AX646" s="1" t="s">
        <v>52</v>
      </c>
      <c r="AY646" s="1" t="s">
        <v>52</v>
      </c>
      <c r="AZ646" s="1" t="s">
        <v>52</v>
      </c>
    </row>
    <row r="647" spans="1:52" ht="30" customHeight="1">
      <c r="A647" s="248" t="s">
        <v>1990</v>
      </c>
      <c r="B647" s="248" t="s">
        <v>1991</v>
      </c>
      <c r="C647" s="248" t="s">
        <v>1490</v>
      </c>
      <c r="D647" s="249">
        <v>-0.84699999999999998</v>
      </c>
      <c r="E647" s="257">
        <f>단가대비표!O28</f>
        <v>0</v>
      </c>
      <c r="F647" s="258">
        <f>TRUNC(E647*D647,1)</f>
        <v>0</v>
      </c>
      <c r="G647" s="257">
        <f>단가대비표!P28</f>
        <v>0</v>
      </c>
      <c r="H647" s="258">
        <f>TRUNC(G647*D647,1)</f>
        <v>0</v>
      </c>
      <c r="I647" s="257">
        <f>단가대비표!V28</f>
        <v>0</v>
      </c>
      <c r="J647" s="258">
        <f>TRUNC(I647*D647,1)</f>
        <v>0</v>
      </c>
      <c r="K647" s="257">
        <f t="shared" si="112"/>
        <v>0</v>
      </c>
      <c r="L647" s="258">
        <f t="shared" si="112"/>
        <v>0</v>
      </c>
      <c r="M647" s="248" t="s">
        <v>1992</v>
      </c>
      <c r="N647" s="1" t="s">
        <v>2050</v>
      </c>
      <c r="O647" s="1" t="s">
        <v>1993</v>
      </c>
      <c r="P647" s="1" t="s">
        <v>64</v>
      </c>
      <c r="Q647" s="1" t="s">
        <v>64</v>
      </c>
      <c r="R647" s="1" t="s">
        <v>63</v>
      </c>
      <c r="AV647" s="1" t="s">
        <v>52</v>
      </c>
      <c r="AW647" s="1" t="s">
        <v>2082</v>
      </c>
      <c r="AX647" s="1" t="s">
        <v>52</v>
      </c>
      <c r="AY647" s="1" t="s">
        <v>52</v>
      </c>
      <c r="AZ647" s="1" t="s">
        <v>52</v>
      </c>
    </row>
    <row r="648" spans="1:52" ht="30" customHeight="1">
      <c r="A648" s="248" t="s">
        <v>993</v>
      </c>
      <c r="B648" s="248" t="s">
        <v>52</v>
      </c>
      <c r="C648" s="248" t="s">
        <v>52</v>
      </c>
      <c r="D648" s="249"/>
      <c r="E648" s="257"/>
      <c r="F648" s="258">
        <f>TRUNC(SUMIF(N645:N647, N644, F645:F647),0)</f>
        <v>0</v>
      </c>
      <c r="G648" s="257"/>
      <c r="H648" s="258">
        <f>TRUNC(SUMIF(N645:N647, N644, H645:H647),0)</f>
        <v>0</v>
      </c>
      <c r="I648" s="257"/>
      <c r="J648" s="258">
        <f>TRUNC(SUMIF(N645:N647, N644, J645:J647),0)</f>
        <v>0</v>
      </c>
      <c r="K648" s="257"/>
      <c r="L648" s="258">
        <f>F648+H648+J648</f>
        <v>0</v>
      </c>
      <c r="M648" s="248" t="s">
        <v>52</v>
      </c>
      <c r="N648" s="1" t="s">
        <v>71</v>
      </c>
      <c r="O648" s="1" t="s">
        <v>71</v>
      </c>
      <c r="P648" s="1" t="s">
        <v>52</v>
      </c>
      <c r="Q648" s="1" t="s">
        <v>52</v>
      </c>
      <c r="R648" s="1" t="s">
        <v>52</v>
      </c>
      <c r="AV648" s="1" t="s">
        <v>52</v>
      </c>
      <c r="AW648" s="1" t="s">
        <v>52</v>
      </c>
      <c r="AX648" s="1" t="s">
        <v>52</v>
      </c>
      <c r="AY648" s="1" t="s">
        <v>52</v>
      </c>
      <c r="AZ648" s="1" t="s">
        <v>52</v>
      </c>
    </row>
    <row r="649" spans="1:52" ht="30" customHeight="1">
      <c r="A649" s="249"/>
      <c r="B649" s="249"/>
      <c r="C649" s="249"/>
      <c r="D649" s="249"/>
      <c r="E649" s="257"/>
      <c r="F649" s="258"/>
      <c r="G649" s="257"/>
      <c r="H649" s="258"/>
      <c r="I649" s="257"/>
      <c r="J649" s="258"/>
      <c r="K649" s="257"/>
      <c r="L649" s="258"/>
      <c r="M649" s="249"/>
    </row>
    <row r="650" spans="1:52" ht="30" customHeight="1">
      <c r="A650" s="250" t="s">
        <v>2083</v>
      </c>
      <c r="B650" s="253"/>
      <c r="C650" s="253"/>
      <c r="D650" s="253"/>
      <c r="E650" s="254"/>
      <c r="F650" s="255"/>
      <c r="G650" s="254"/>
      <c r="H650" s="255"/>
      <c r="I650" s="254"/>
      <c r="J650" s="255"/>
      <c r="K650" s="254"/>
      <c r="L650" s="255"/>
      <c r="M650" s="256"/>
      <c r="N650" s="1" t="s">
        <v>2067</v>
      </c>
    </row>
    <row r="651" spans="1:52" ht="30" customHeight="1">
      <c r="A651" s="248" t="s">
        <v>208</v>
      </c>
      <c r="B651" s="248" t="s">
        <v>2084</v>
      </c>
      <c r="C651" s="248" t="s">
        <v>76</v>
      </c>
      <c r="D651" s="249">
        <v>1.05</v>
      </c>
      <c r="E651" s="257">
        <f>단가대비표!O216</f>
        <v>0</v>
      </c>
      <c r="F651" s="258">
        <f>TRUNC(E651*D651,1)</f>
        <v>0</v>
      </c>
      <c r="G651" s="257">
        <f>단가대비표!P216</f>
        <v>0</v>
      </c>
      <c r="H651" s="258">
        <f>TRUNC(G651*D651,1)</f>
        <v>0</v>
      </c>
      <c r="I651" s="257">
        <f>단가대비표!V216</f>
        <v>0</v>
      </c>
      <c r="J651" s="258">
        <f>TRUNC(I651*D651,1)</f>
        <v>0</v>
      </c>
      <c r="K651" s="257">
        <f t="shared" ref="K651:L653" si="113">TRUNC(E651+G651+I651,1)</f>
        <v>0</v>
      </c>
      <c r="L651" s="258">
        <f t="shared" si="113"/>
        <v>0</v>
      </c>
      <c r="M651" s="248" t="s">
        <v>2085</v>
      </c>
      <c r="N651" s="1" t="s">
        <v>2067</v>
      </c>
      <c r="O651" s="1" t="s">
        <v>2086</v>
      </c>
      <c r="P651" s="1" t="s">
        <v>64</v>
      </c>
      <c r="Q651" s="1" t="s">
        <v>64</v>
      </c>
      <c r="R651" s="1" t="s">
        <v>63</v>
      </c>
      <c r="AV651" s="1" t="s">
        <v>52</v>
      </c>
      <c r="AW651" s="1" t="s">
        <v>2087</v>
      </c>
      <c r="AX651" s="1" t="s">
        <v>52</v>
      </c>
      <c r="AY651" s="1" t="s">
        <v>52</v>
      </c>
      <c r="AZ651" s="1" t="s">
        <v>52</v>
      </c>
    </row>
    <row r="652" spans="1:52" ht="30" customHeight="1">
      <c r="A652" s="248" t="s">
        <v>1980</v>
      </c>
      <c r="B652" s="248" t="s">
        <v>1981</v>
      </c>
      <c r="C652" s="248" t="s">
        <v>1490</v>
      </c>
      <c r="D652" s="249">
        <v>3.34</v>
      </c>
      <c r="E652" s="257">
        <f>일위대가목록!E93</f>
        <v>0</v>
      </c>
      <c r="F652" s="258">
        <f>TRUNC(E652*D652,1)</f>
        <v>0</v>
      </c>
      <c r="G652" s="257">
        <f>일위대가목록!F93</f>
        <v>0</v>
      </c>
      <c r="H652" s="258">
        <f>TRUNC(G652*D652,1)</f>
        <v>0</v>
      </c>
      <c r="I652" s="257">
        <f>일위대가목록!G93</f>
        <v>0</v>
      </c>
      <c r="J652" s="258">
        <f>TRUNC(I652*D652,1)</f>
        <v>0</v>
      </c>
      <c r="K652" s="257">
        <f t="shared" si="113"/>
        <v>0</v>
      </c>
      <c r="L652" s="258">
        <f t="shared" si="113"/>
        <v>0</v>
      </c>
      <c r="M652" s="248" t="s">
        <v>1982</v>
      </c>
      <c r="N652" s="1" t="s">
        <v>2067</v>
      </c>
      <c r="O652" s="1" t="s">
        <v>1983</v>
      </c>
      <c r="P652" s="1" t="s">
        <v>63</v>
      </c>
      <c r="Q652" s="1" t="s">
        <v>64</v>
      </c>
      <c r="R652" s="1" t="s">
        <v>64</v>
      </c>
      <c r="AV652" s="1" t="s">
        <v>52</v>
      </c>
      <c r="AW652" s="1" t="s">
        <v>2088</v>
      </c>
      <c r="AX652" s="1" t="s">
        <v>52</v>
      </c>
      <c r="AY652" s="1" t="s">
        <v>52</v>
      </c>
      <c r="AZ652" s="1" t="s">
        <v>52</v>
      </c>
    </row>
    <row r="653" spans="1:52" ht="30" customHeight="1">
      <c r="A653" s="248" t="s">
        <v>1990</v>
      </c>
      <c r="B653" s="248" t="s">
        <v>1991</v>
      </c>
      <c r="C653" s="248" t="s">
        <v>1490</v>
      </c>
      <c r="D653" s="249">
        <v>-0.15029999999999999</v>
      </c>
      <c r="E653" s="257">
        <f>단가대비표!O28</f>
        <v>0</v>
      </c>
      <c r="F653" s="258">
        <f>TRUNC(E653*D653,1)</f>
        <v>0</v>
      </c>
      <c r="G653" s="257">
        <f>단가대비표!P28</f>
        <v>0</v>
      </c>
      <c r="H653" s="258">
        <f>TRUNC(G653*D653,1)</f>
        <v>0</v>
      </c>
      <c r="I653" s="257">
        <f>단가대비표!V28</f>
        <v>0</v>
      </c>
      <c r="J653" s="258">
        <f>TRUNC(I653*D653,1)</f>
        <v>0</v>
      </c>
      <c r="K653" s="257">
        <f t="shared" si="113"/>
        <v>0</v>
      </c>
      <c r="L653" s="258">
        <f t="shared" si="113"/>
        <v>0</v>
      </c>
      <c r="M653" s="248" t="s">
        <v>1992</v>
      </c>
      <c r="N653" s="1" t="s">
        <v>2067</v>
      </c>
      <c r="O653" s="1" t="s">
        <v>1993</v>
      </c>
      <c r="P653" s="1" t="s">
        <v>64</v>
      </c>
      <c r="Q653" s="1" t="s">
        <v>64</v>
      </c>
      <c r="R653" s="1" t="s">
        <v>63</v>
      </c>
      <c r="AV653" s="1" t="s">
        <v>52</v>
      </c>
      <c r="AW653" s="1" t="s">
        <v>2089</v>
      </c>
      <c r="AX653" s="1" t="s">
        <v>52</v>
      </c>
      <c r="AY653" s="1" t="s">
        <v>52</v>
      </c>
      <c r="AZ653" s="1" t="s">
        <v>52</v>
      </c>
    </row>
    <row r="654" spans="1:52" ht="30" customHeight="1">
      <c r="A654" s="248" t="s">
        <v>993</v>
      </c>
      <c r="B654" s="248" t="s">
        <v>52</v>
      </c>
      <c r="C654" s="248" t="s">
        <v>52</v>
      </c>
      <c r="D654" s="249"/>
      <c r="E654" s="257"/>
      <c r="F654" s="258">
        <f>TRUNC(SUMIF(N651:N653, N650, F651:F653),0)</f>
        <v>0</v>
      </c>
      <c r="G654" s="257"/>
      <c r="H654" s="258">
        <f>TRUNC(SUMIF(N651:N653, N650, H651:H653),0)</f>
        <v>0</v>
      </c>
      <c r="I654" s="257"/>
      <c r="J654" s="258">
        <f>TRUNC(SUMIF(N651:N653, N650, J651:J653),0)</f>
        <v>0</v>
      </c>
      <c r="K654" s="257"/>
      <c r="L654" s="258">
        <f>F654+H654+J654</f>
        <v>0</v>
      </c>
      <c r="M654" s="248" t="s">
        <v>52</v>
      </c>
      <c r="N654" s="1" t="s">
        <v>71</v>
      </c>
      <c r="O654" s="1" t="s">
        <v>71</v>
      </c>
      <c r="P654" s="1" t="s">
        <v>52</v>
      </c>
      <c r="Q654" s="1" t="s">
        <v>52</v>
      </c>
      <c r="R654" s="1" t="s">
        <v>52</v>
      </c>
      <c r="AV654" s="1" t="s">
        <v>52</v>
      </c>
      <c r="AW654" s="1" t="s">
        <v>52</v>
      </c>
      <c r="AX654" s="1" t="s">
        <v>52</v>
      </c>
      <c r="AY654" s="1" t="s">
        <v>52</v>
      </c>
      <c r="AZ654" s="1" t="s">
        <v>52</v>
      </c>
    </row>
    <row r="655" spans="1:52" ht="30" customHeight="1">
      <c r="A655" s="249"/>
      <c r="B655" s="249"/>
      <c r="C655" s="249"/>
      <c r="D655" s="249"/>
      <c r="E655" s="257"/>
      <c r="F655" s="258"/>
      <c r="G655" s="257"/>
      <c r="H655" s="258"/>
      <c r="I655" s="257"/>
      <c r="J655" s="258"/>
      <c r="K655" s="257"/>
      <c r="L655" s="258"/>
      <c r="M655" s="249"/>
    </row>
    <row r="656" spans="1:52" ht="30" customHeight="1">
      <c r="A656" s="250" t="s">
        <v>2090</v>
      </c>
      <c r="B656" s="253"/>
      <c r="C656" s="253"/>
      <c r="D656" s="253"/>
      <c r="E656" s="254"/>
      <c r="F656" s="255"/>
      <c r="G656" s="254"/>
      <c r="H656" s="255"/>
      <c r="I656" s="254"/>
      <c r="J656" s="255"/>
      <c r="K656" s="254"/>
      <c r="L656" s="255"/>
      <c r="M656" s="256"/>
      <c r="N656" s="1" t="s">
        <v>211</v>
      </c>
    </row>
    <row r="657" spans="1:52" ht="30" customHeight="1">
      <c r="A657" s="248" t="s">
        <v>208</v>
      </c>
      <c r="B657" s="248" t="s">
        <v>2091</v>
      </c>
      <c r="C657" s="248" t="s">
        <v>76</v>
      </c>
      <c r="D657" s="249">
        <v>1.05</v>
      </c>
      <c r="E657" s="257">
        <f>단가대비표!O217</f>
        <v>0</v>
      </c>
      <c r="F657" s="258">
        <f>TRUNC(E657*D657,1)</f>
        <v>0</v>
      </c>
      <c r="G657" s="257">
        <f>단가대비표!P217</f>
        <v>0</v>
      </c>
      <c r="H657" s="258">
        <f>TRUNC(G657*D657,1)</f>
        <v>0</v>
      </c>
      <c r="I657" s="257">
        <f>단가대비표!V217</f>
        <v>0</v>
      </c>
      <c r="J657" s="258">
        <f>TRUNC(I657*D657,1)</f>
        <v>0</v>
      </c>
      <c r="K657" s="257">
        <f t="shared" ref="K657:L660" si="114">TRUNC(E657+G657+I657,1)</f>
        <v>0</v>
      </c>
      <c r="L657" s="258">
        <f t="shared" si="114"/>
        <v>0</v>
      </c>
      <c r="M657" s="248" t="s">
        <v>2092</v>
      </c>
      <c r="N657" s="1" t="s">
        <v>211</v>
      </c>
      <c r="O657" s="1" t="s">
        <v>2093</v>
      </c>
      <c r="P657" s="1" t="s">
        <v>64</v>
      </c>
      <c r="Q657" s="1" t="s">
        <v>64</v>
      </c>
      <c r="R657" s="1" t="s">
        <v>63</v>
      </c>
      <c r="AV657" s="1" t="s">
        <v>52</v>
      </c>
      <c r="AW657" s="1" t="s">
        <v>2094</v>
      </c>
      <c r="AX657" s="1" t="s">
        <v>52</v>
      </c>
      <c r="AY657" s="1" t="s">
        <v>52</v>
      </c>
      <c r="AZ657" s="1" t="s">
        <v>52</v>
      </c>
    </row>
    <row r="658" spans="1:52" ht="30" customHeight="1">
      <c r="A658" s="248" t="s">
        <v>1980</v>
      </c>
      <c r="B658" s="248" t="s">
        <v>1981</v>
      </c>
      <c r="C658" s="248" t="s">
        <v>1490</v>
      </c>
      <c r="D658" s="249">
        <v>4.5</v>
      </c>
      <c r="E658" s="257">
        <f>일위대가목록!E93</f>
        <v>0</v>
      </c>
      <c r="F658" s="258">
        <f>TRUNC(E658*D658,1)</f>
        <v>0</v>
      </c>
      <c r="G658" s="257">
        <f>일위대가목록!F93</f>
        <v>0</v>
      </c>
      <c r="H658" s="258">
        <f>TRUNC(G658*D658,1)</f>
        <v>0</v>
      </c>
      <c r="I658" s="257">
        <f>일위대가목록!G93</f>
        <v>0</v>
      </c>
      <c r="J658" s="258">
        <f>TRUNC(I658*D658,1)</f>
        <v>0</v>
      </c>
      <c r="K658" s="257">
        <f t="shared" si="114"/>
        <v>0</v>
      </c>
      <c r="L658" s="258">
        <f t="shared" si="114"/>
        <v>0</v>
      </c>
      <c r="M658" s="248" t="s">
        <v>1982</v>
      </c>
      <c r="N658" s="1" t="s">
        <v>211</v>
      </c>
      <c r="O658" s="1" t="s">
        <v>1983</v>
      </c>
      <c r="P658" s="1" t="s">
        <v>63</v>
      </c>
      <c r="Q658" s="1" t="s">
        <v>64</v>
      </c>
      <c r="R658" s="1" t="s">
        <v>64</v>
      </c>
      <c r="AV658" s="1" t="s">
        <v>52</v>
      </c>
      <c r="AW658" s="1" t="s">
        <v>2095</v>
      </c>
      <c r="AX658" s="1" t="s">
        <v>52</v>
      </c>
      <c r="AY658" s="1" t="s">
        <v>52</v>
      </c>
      <c r="AZ658" s="1" t="s">
        <v>52</v>
      </c>
    </row>
    <row r="659" spans="1:52" ht="30" customHeight="1">
      <c r="A659" s="248" t="s">
        <v>1990</v>
      </c>
      <c r="B659" s="248" t="s">
        <v>1991</v>
      </c>
      <c r="C659" s="248" t="s">
        <v>1490</v>
      </c>
      <c r="D659" s="249">
        <v>-0.20250000000000001</v>
      </c>
      <c r="E659" s="257">
        <f>단가대비표!O28</f>
        <v>0</v>
      </c>
      <c r="F659" s="258">
        <f>TRUNC(E659*D659,1)</f>
        <v>0</v>
      </c>
      <c r="G659" s="257">
        <f>단가대비표!P28</f>
        <v>0</v>
      </c>
      <c r="H659" s="258">
        <f>TRUNC(G659*D659,1)</f>
        <v>0</v>
      </c>
      <c r="I659" s="257">
        <f>단가대비표!V28</f>
        <v>0</v>
      </c>
      <c r="J659" s="258">
        <f>TRUNC(I659*D659,1)</f>
        <v>0</v>
      </c>
      <c r="K659" s="257">
        <f t="shared" si="114"/>
        <v>0</v>
      </c>
      <c r="L659" s="258">
        <f t="shared" si="114"/>
        <v>0</v>
      </c>
      <c r="M659" s="248" t="s">
        <v>1992</v>
      </c>
      <c r="N659" s="1" t="s">
        <v>211</v>
      </c>
      <c r="O659" s="1" t="s">
        <v>1993</v>
      </c>
      <c r="P659" s="1" t="s">
        <v>64</v>
      </c>
      <c r="Q659" s="1" t="s">
        <v>64</v>
      </c>
      <c r="R659" s="1" t="s">
        <v>63</v>
      </c>
      <c r="AV659" s="1" t="s">
        <v>52</v>
      </c>
      <c r="AW659" s="1" t="s">
        <v>2096</v>
      </c>
      <c r="AX659" s="1" t="s">
        <v>52</v>
      </c>
      <c r="AY659" s="1" t="s">
        <v>52</v>
      </c>
      <c r="AZ659" s="1" t="s">
        <v>52</v>
      </c>
    </row>
    <row r="660" spans="1:52" ht="30" customHeight="1">
      <c r="A660" s="248" t="s">
        <v>241</v>
      </c>
      <c r="B660" s="248" t="s">
        <v>242</v>
      </c>
      <c r="C660" s="248" t="s">
        <v>82</v>
      </c>
      <c r="D660" s="249">
        <v>0.2</v>
      </c>
      <c r="E660" s="257">
        <f>일위대가목록!E168</f>
        <v>0</v>
      </c>
      <c r="F660" s="258">
        <f>TRUNC(E660*D660,1)</f>
        <v>0</v>
      </c>
      <c r="G660" s="257">
        <f>일위대가목록!F168</f>
        <v>0</v>
      </c>
      <c r="H660" s="258">
        <f>TRUNC(G660*D660,1)</f>
        <v>0</v>
      </c>
      <c r="I660" s="257">
        <f>일위대가목록!G168</f>
        <v>0</v>
      </c>
      <c r="J660" s="258">
        <f>TRUNC(I660*D660,1)</f>
        <v>0</v>
      </c>
      <c r="K660" s="257">
        <f t="shared" si="114"/>
        <v>0</v>
      </c>
      <c r="L660" s="258">
        <f t="shared" si="114"/>
        <v>0</v>
      </c>
      <c r="M660" s="248" t="s">
        <v>243</v>
      </c>
      <c r="N660" s="1" t="s">
        <v>211</v>
      </c>
      <c r="O660" s="1" t="s">
        <v>244</v>
      </c>
      <c r="P660" s="1" t="s">
        <v>63</v>
      </c>
      <c r="Q660" s="1" t="s">
        <v>64</v>
      </c>
      <c r="R660" s="1" t="s">
        <v>64</v>
      </c>
      <c r="AV660" s="1" t="s">
        <v>52</v>
      </c>
      <c r="AW660" s="1" t="s">
        <v>2097</v>
      </c>
      <c r="AX660" s="1" t="s">
        <v>52</v>
      </c>
      <c r="AY660" s="1" t="s">
        <v>52</v>
      </c>
      <c r="AZ660" s="1" t="s">
        <v>52</v>
      </c>
    </row>
    <row r="661" spans="1:52" ht="30" customHeight="1">
      <c r="A661" s="248" t="s">
        <v>993</v>
      </c>
      <c r="B661" s="248" t="s">
        <v>52</v>
      </c>
      <c r="C661" s="248" t="s">
        <v>52</v>
      </c>
      <c r="D661" s="249"/>
      <c r="E661" s="257"/>
      <c r="F661" s="258">
        <f>TRUNC(SUMIF(N657:N660, N656, F657:F660),0)</f>
        <v>0</v>
      </c>
      <c r="G661" s="257"/>
      <c r="H661" s="258">
        <f>TRUNC(SUMIF(N657:N660, N656, H657:H660),0)</f>
        <v>0</v>
      </c>
      <c r="I661" s="257"/>
      <c r="J661" s="258">
        <f>TRUNC(SUMIF(N657:N660, N656, J657:J660),0)</f>
        <v>0</v>
      </c>
      <c r="K661" s="257"/>
      <c r="L661" s="258">
        <f>F661+H661+J661</f>
        <v>0</v>
      </c>
      <c r="M661" s="248" t="s">
        <v>52</v>
      </c>
      <c r="N661" s="1" t="s">
        <v>71</v>
      </c>
      <c r="O661" s="1" t="s">
        <v>71</v>
      </c>
      <c r="P661" s="1" t="s">
        <v>52</v>
      </c>
      <c r="Q661" s="1" t="s">
        <v>52</v>
      </c>
      <c r="R661" s="1" t="s">
        <v>52</v>
      </c>
      <c r="AV661" s="1" t="s">
        <v>52</v>
      </c>
      <c r="AW661" s="1" t="s">
        <v>52</v>
      </c>
      <c r="AX661" s="1" t="s">
        <v>52</v>
      </c>
      <c r="AY661" s="1" t="s">
        <v>52</v>
      </c>
      <c r="AZ661" s="1" t="s">
        <v>52</v>
      </c>
    </row>
    <row r="662" spans="1:52" ht="30" customHeight="1">
      <c r="A662" s="249"/>
      <c r="B662" s="249"/>
      <c r="C662" s="249"/>
      <c r="D662" s="249"/>
      <c r="E662" s="257"/>
      <c r="F662" s="258"/>
      <c r="G662" s="257"/>
      <c r="H662" s="258"/>
      <c r="I662" s="257"/>
      <c r="J662" s="258"/>
      <c r="K662" s="257"/>
      <c r="L662" s="258"/>
      <c r="M662" s="249"/>
    </row>
    <row r="663" spans="1:52" ht="30" customHeight="1">
      <c r="A663" s="250" t="s">
        <v>2098</v>
      </c>
      <c r="B663" s="253"/>
      <c r="C663" s="253"/>
      <c r="D663" s="253"/>
      <c r="E663" s="254"/>
      <c r="F663" s="255"/>
      <c r="G663" s="254"/>
      <c r="H663" s="255"/>
      <c r="I663" s="254"/>
      <c r="J663" s="255"/>
      <c r="K663" s="254"/>
      <c r="L663" s="255"/>
      <c r="M663" s="256"/>
      <c r="N663" s="1" t="s">
        <v>2071</v>
      </c>
    </row>
    <row r="664" spans="1:52" ht="30" customHeight="1">
      <c r="A664" s="248" t="s">
        <v>208</v>
      </c>
      <c r="B664" s="248" t="s">
        <v>2099</v>
      </c>
      <c r="C664" s="248" t="s">
        <v>76</v>
      </c>
      <c r="D664" s="249">
        <v>1.05</v>
      </c>
      <c r="E664" s="257">
        <f>단가대비표!O219</f>
        <v>0</v>
      </c>
      <c r="F664" s="258">
        <f>TRUNC(E664*D664,1)</f>
        <v>0</v>
      </c>
      <c r="G664" s="257">
        <f>단가대비표!P219</f>
        <v>0</v>
      </c>
      <c r="H664" s="258">
        <f>TRUNC(G664*D664,1)</f>
        <v>0</v>
      </c>
      <c r="I664" s="257">
        <f>단가대비표!V219</f>
        <v>0</v>
      </c>
      <c r="J664" s="258">
        <f>TRUNC(I664*D664,1)</f>
        <v>0</v>
      </c>
      <c r="K664" s="257">
        <f t="shared" ref="K664:L666" si="115">TRUNC(E664+G664+I664,1)</f>
        <v>0</v>
      </c>
      <c r="L664" s="258">
        <f t="shared" si="115"/>
        <v>0</v>
      </c>
      <c r="M664" s="248" t="s">
        <v>2100</v>
      </c>
      <c r="N664" s="1" t="s">
        <v>2071</v>
      </c>
      <c r="O664" s="1" t="s">
        <v>2101</v>
      </c>
      <c r="P664" s="1" t="s">
        <v>64</v>
      </c>
      <c r="Q664" s="1" t="s">
        <v>64</v>
      </c>
      <c r="R664" s="1" t="s">
        <v>63</v>
      </c>
      <c r="AV664" s="1" t="s">
        <v>52</v>
      </c>
      <c r="AW664" s="1" t="s">
        <v>2102</v>
      </c>
      <c r="AX664" s="1" t="s">
        <v>52</v>
      </c>
      <c r="AY664" s="1" t="s">
        <v>52</v>
      </c>
      <c r="AZ664" s="1" t="s">
        <v>52</v>
      </c>
    </row>
    <row r="665" spans="1:52" ht="30" customHeight="1">
      <c r="A665" s="248" t="s">
        <v>1980</v>
      </c>
      <c r="B665" s="248" t="s">
        <v>1981</v>
      </c>
      <c r="C665" s="248" t="s">
        <v>1490</v>
      </c>
      <c r="D665" s="249">
        <v>5.14</v>
      </c>
      <c r="E665" s="257">
        <f>일위대가목록!E93</f>
        <v>0</v>
      </c>
      <c r="F665" s="258">
        <f>TRUNC(E665*D665,1)</f>
        <v>0</v>
      </c>
      <c r="G665" s="257">
        <f>일위대가목록!F93</f>
        <v>0</v>
      </c>
      <c r="H665" s="258">
        <f>TRUNC(G665*D665,1)</f>
        <v>0</v>
      </c>
      <c r="I665" s="257">
        <f>일위대가목록!G93</f>
        <v>0</v>
      </c>
      <c r="J665" s="258">
        <f>TRUNC(I665*D665,1)</f>
        <v>0</v>
      </c>
      <c r="K665" s="257">
        <f t="shared" si="115"/>
        <v>0</v>
      </c>
      <c r="L665" s="258">
        <f t="shared" si="115"/>
        <v>0</v>
      </c>
      <c r="M665" s="248" t="s">
        <v>1982</v>
      </c>
      <c r="N665" s="1" t="s">
        <v>2071</v>
      </c>
      <c r="O665" s="1" t="s">
        <v>1983</v>
      </c>
      <c r="P665" s="1" t="s">
        <v>63</v>
      </c>
      <c r="Q665" s="1" t="s">
        <v>64</v>
      </c>
      <c r="R665" s="1" t="s">
        <v>64</v>
      </c>
      <c r="AV665" s="1" t="s">
        <v>52</v>
      </c>
      <c r="AW665" s="1" t="s">
        <v>2103</v>
      </c>
      <c r="AX665" s="1" t="s">
        <v>52</v>
      </c>
      <c r="AY665" s="1" t="s">
        <v>52</v>
      </c>
      <c r="AZ665" s="1" t="s">
        <v>52</v>
      </c>
    </row>
    <row r="666" spans="1:52" ht="30" customHeight="1">
      <c r="A666" s="248" t="s">
        <v>1990</v>
      </c>
      <c r="B666" s="248" t="s">
        <v>1991</v>
      </c>
      <c r="C666" s="248" t="s">
        <v>1490</v>
      </c>
      <c r="D666" s="249">
        <v>-0.23100000000000001</v>
      </c>
      <c r="E666" s="257">
        <f>단가대비표!O28</f>
        <v>0</v>
      </c>
      <c r="F666" s="258">
        <f>TRUNC(E666*D666,1)</f>
        <v>0</v>
      </c>
      <c r="G666" s="257">
        <f>단가대비표!P28</f>
        <v>0</v>
      </c>
      <c r="H666" s="258">
        <f>TRUNC(G666*D666,1)</f>
        <v>0</v>
      </c>
      <c r="I666" s="257">
        <f>단가대비표!V28</f>
        <v>0</v>
      </c>
      <c r="J666" s="258">
        <f>TRUNC(I666*D666,1)</f>
        <v>0</v>
      </c>
      <c r="K666" s="257">
        <f t="shared" si="115"/>
        <v>0</v>
      </c>
      <c r="L666" s="258">
        <f t="shared" si="115"/>
        <v>0</v>
      </c>
      <c r="M666" s="248" t="s">
        <v>1992</v>
      </c>
      <c r="N666" s="1" t="s">
        <v>2071</v>
      </c>
      <c r="O666" s="1" t="s">
        <v>1993</v>
      </c>
      <c r="P666" s="1" t="s">
        <v>64</v>
      </c>
      <c r="Q666" s="1" t="s">
        <v>64</v>
      </c>
      <c r="R666" s="1" t="s">
        <v>63</v>
      </c>
      <c r="AV666" s="1" t="s">
        <v>52</v>
      </c>
      <c r="AW666" s="1" t="s">
        <v>2104</v>
      </c>
      <c r="AX666" s="1" t="s">
        <v>52</v>
      </c>
      <c r="AY666" s="1" t="s">
        <v>52</v>
      </c>
      <c r="AZ666" s="1" t="s">
        <v>52</v>
      </c>
    </row>
    <row r="667" spans="1:52" ht="30" customHeight="1">
      <c r="A667" s="248" t="s">
        <v>993</v>
      </c>
      <c r="B667" s="248" t="s">
        <v>52</v>
      </c>
      <c r="C667" s="248" t="s">
        <v>52</v>
      </c>
      <c r="D667" s="249"/>
      <c r="E667" s="257"/>
      <c r="F667" s="258">
        <f>TRUNC(SUMIF(N664:N666, N663, F664:F666),0)</f>
        <v>0</v>
      </c>
      <c r="G667" s="257"/>
      <c r="H667" s="258">
        <f>TRUNC(SUMIF(N664:N666, N663, H664:H666),0)</f>
        <v>0</v>
      </c>
      <c r="I667" s="257"/>
      <c r="J667" s="258">
        <f>TRUNC(SUMIF(N664:N666, N663, J664:J666),0)</f>
        <v>0</v>
      </c>
      <c r="K667" s="257"/>
      <c r="L667" s="258">
        <f>F667+H667+J667</f>
        <v>0</v>
      </c>
      <c r="M667" s="248" t="s">
        <v>52</v>
      </c>
      <c r="N667" s="1" t="s">
        <v>71</v>
      </c>
      <c r="O667" s="1" t="s">
        <v>71</v>
      </c>
      <c r="P667" s="1" t="s">
        <v>52</v>
      </c>
      <c r="Q667" s="1" t="s">
        <v>52</v>
      </c>
      <c r="R667" s="1" t="s">
        <v>52</v>
      </c>
      <c r="AV667" s="1" t="s">
        <v>52</v>
      </c>
      <c r="AW667" s="1" t="s">
        <v>52</v>
      </c>
      <c r="AX667" s="1" t="s">
        <v>52</v>
      </c>
      <c r="AY667" s="1" t="s">
        <v>52</v>
      </c>
      <c r="AZ667" s="1" t="s">
        <v>52</v>
      </c>
    </row>
    <row r="668" spans="1:52" ht="30" customHeight="1">
      <c r="A668" s="249"/>
      <c r="B668" s="249"/>
      <c r="C668" s="249"/>
      <c r="D668" s="249"/>
      <c r="E668" s="257"/>
      <c r="F668" s="258"/>
      <c r="G668" s="257"/>
      <c r="H668" s="258"/>
      <c r="I668" s="257"/>
      <c r="J668" s="258"/>
      <c r="K668" s="257"/>
      <c r="L668" s="258"/>
      <c r="M668" s="249"/>
    </row>
    <row r="669" spans="1:52" ht="30" customHeight="1">
      <c r="A669" s="250" t="s">
        <v>2105</v>
      </c>
      <c r="B669" s="253"/>
      <c r="C669" s="253"/>
      <c r="D669" s="253"/>
      <c r="E669" s="254"/>
      <c r="F669" s="255"/>
      <c r="G669" s="254"/>
      <c r="H669" s="255"/>
      <c r="I669" s="254"/>
      <c r="J669" s="255"/>
      <c r="K669" s="254"/>
      <c r="L669" s="255"/>
      <c r="M669" s="256"/>
      <c r="N669" s="1" t="s">
        <v>217</v>
      </c>
    </row>
    <row r="670" spans="1:52" ht="30" customHeight="1">
      <c r="A670" s="248" t="s">
        <v>208</v>
      </c>
      <c r="B670" s="248" t="s">
        <v>2106</v>
      </c>
      <c r="C670" s="248" t="s">
        <v>76</v>
      </c>
      <c r="D670" s="249">
        <v>1.05</v>
      </c>
      <c r="E670" s="257">
        <f>단가대비표!O221</f>
        <v>0</v>
      </c>
      <c r="F670" s="258">
        <f>TRUNC(E670*D670,1)</f>
        <v>0</v>
      </c>
      <c r="G670" s="257">
        <f>단가대비표!P221</f>
        <v>0</v>
      </c>
      <c r="H670" s="258">
        <f>TRUNC(G670*D670,1)</f>
        <v>0</v>
      </c>
      <c r="I670" s="257">
        <f>단가대비표!V221</f>
        <v>0</v>
      </c>
      <c r="J670" s="258">
        <f>TRUNC(I670*D670,1)</f>
        <v>0</v>
      </c>
      <c r="K670" s="257">
        <f t="shared" ref="K670:L673" si="116">TRUNC(E670+G670+I670,1)</f>
        <v>0</v>
      </c>
      <c r="L670" s="258">
        <f t="shared" si="116"/>
        <v>0</v>
      </c>
      <c r="M670" s="248" t="s">
        <v>2107</v>
      </c>
      <c r="N670" s="1" t="s">
        <v>217</v>
      </c>
      <c r="O670" s="1" t="s">
        <v>2108</v>
      </c>
      <c r="P670" s="1" t="s">
        <v>64</v>
      </c>
      <c r="Q670" s="1" t="s">
        <v>64</v>
      </c>
      <c r="R670" s="1" t="s">
        <v>63</v>
      </c>
      <c r="AV670" s="1" t="s">
        <v>52</v>
      </c>
      <c r="AW670" s="1" t="s">
        <v>2109</v>
      </c>
      <c r="AX670" s="1" t="s">
        <v>52</v>
      </c>
      <c r="AY670" s="1" t="s">
        <v>52</v>
      </c>
      <c r="AZ670" s="1" t="s">
        <v>52</v>
      </c>
    </row>
    <row r="671" spans="1:52" ht="30" customHeight="1">
      <c r="A671" s="248" t="s">
        <v>1980</v>
      </c>
      <c r="B671" s="248" t="s">
        <v>1981</v>
      </c>
      <c r="C671" s="248" t="s">
        <v>1490</v>
      </c>
      <c r="D671" s="249">
        <v>32.97</v>
      </c>
      <c r="E671" s="257">
        <f>일위대가목록!E93</f>
        <v>0</v>
      </c>
      <c r="F671" s="258">
        <f>TRUNC(E671*D671,1)</f>
        <v>0</v>
      </c>
      <c r="G671" s="257">
        <f>일위대가목록!F93</f>
        <v>0</v>
      </c>
      <c r="H671" s="258">
        <f>TRUNC(G671*D671,1)</f>
        <v>0</v>
      </c>
      <c r="I671" s="257">
        <f>일위대가목록!G93</f>
        <v>0</v>
      </c>
      <c r="J671" s="258">
        <f>TRUNC(I671*D671,1)</f>
        <v>0</v>
      </c>
      <c r="K671" s="257">
        <f t="shared" si="116"/>
        <v>0</v>
      </c>
      <c r="L671" s="258">
        <f t="shared" si="116"/>
        <v>0</v>
      </c>
      <c r="M671" s="248" t="s">
        <v>1982</v>
      </c>
      <c r="N671" s="1" t="s">
        <v>217</v>
      </c>
      <c r="O671" s="1" t="s">
        <v>1983</v>
      </c>
      <c r="P671" s="1" t="s">
        <v>63</v>
      </c>
      <c r="Q671" s="1" t="s">
        <v>64</v>
      </c>
      <c r="R671" s="1" t="s">
        <v>64</v>
      </c>
      <c r="AV671" s="1" t="s">
        <v>52</v>
      </c>
      <c r="AW671" s="1" t="s">
        <v>2110</v>
      </c>
      <c r="AX671" s="1" t="s">
        <v>52</v>
      </c>
      <c r="AY671" s="1" t="s">
        <v>52</v>
      </c>
      <c r="AZ671" s="1" t="s">
        <v>52</v>
      </c>
    </row>
    <row r="672" spans="1:52" ht="30" customHeight="1">
      <c r="A672" s="248" t="s">
        <v>1990</v>
      </c>
      <c r="B672" s="248" t="s">
        <v>1991</v>
      </c>
      <c r="C672" s="248" t="s">
        <v>1490</v>
      </c>
      <c r="D672" s="249">
        <v>-1.6485000000000001</v>
      </c>
      <c r="E672" s="257">
        <f>단가대비표!O28</f>
        <v>0</v>
      </c>
      <c r="F672" s="258">
        <f>TRUNC(E672*D672,1)</f>
        <v>0</v>
      </c>
      <c r="G672" s="257">
        <f>단가대비표!P28</f>
        <v>0</v>
      </c>
      <c r="H672" s="258">
        <f>TRUNC(G672*D672,1)</f>
        <v>0</v>
      </c>
      <c r="I672" s="257">
        <f>단가대비표!V28</f>
        <v>0</v>
      </c>
      <c r="J672" s="258">
        <f>TRUNC(I672*D672,1)</f>
        <v>0</v>
      </c>
      <c r="K672" s="257">
        <f t="shared" si="116"/>
        <v>0</v>
      </c>
      <c r="L672" s="258">
        <f t="shared" si="116"/>
        <v>0</v>
      </c>
      <c r="M672" s="248" t="s">
        <v>1992</v>
      </c>
      <c r="N672" s="1" t="s">
        <v>217</v>
      </c>
      <c r="O672" s="1" t="s">
        <v>1993</v>
      </c>
      <c r="P672" s="1" t="s">
        <v>64</v>
      </c>
      <c r="Q672" s="1" t="s">
        <v>64</v>
      </c>
      <c r="R672" s="1" t="s">
        <v>63</v>
      </c>
      <c r="AV672" s="1" t="s">
        <v>52</v>
      </c>
      <c r="AW672" s="1" t="s">
        <v>2111</v>
      </c>
      <c r="AX672" s="1" t="s">
        <v>52</v>
      </c>
      <c r="AY672" s="1" t="s">
        <v>52</v>
      </c>
      <c r="AZ672" s="1" t="s">
        <v>52</v>
      </c>
    </row>
    <row r="673" spans="1:52" ht="30" customHeight="1">
      <c r="A673" s="248" t="s">
        <v>241</v>
      </c>
      <c r="B673" s="248" t="s">
        <v>242</v>
      </c>
      <c r="C673" s="248" t="s">
        <v>82</v>
      </c>
      <c r="D673" s="249">
        <v>0.7</v>
      </c>
      <c r="E673" s="257">
        <f>일위대가목록!E168</f>
        <v>0</v>
      </c>
      <c r="F673" s="258">
        <f>TRUNC(E673*D673,1)</f>
        <v>0</v>
      </c>
      <c r="G673" s="257">
        <f>일위대가목록!F168</f>
        <v>0</v>
      </c>
      <c r="H673" s="258">
        <f>TRUNC(G673*D673,1)</f>
        <v>0</v>
      </c>
      <c r="I673" s="257">
        <f>일위대가목록!G168</f>
        <v>0</v>
      </c>
      <c r="J673" s="258">
        <f>TRUNC(I673*D673,1)</f>
        <v>0</v>
      </c>
      <c r="K673" s="257">
        <f t="shared" si="116"/>
        <v>0</v>
      </c>
      <c r="L673" s="258">
        <f t="shared" si="116"/>
        <v>0</v>
      </c>
      <c r="M673" s="248" t="s">
        <v>243</v>
      </c>
      <c r="N673" s="1" t="s">
        <v>217</v>
      </c>
      <c r="O673" s="1" t="s">
        <v>244</v>
      </c>
      <c r="P673" s="1" t="s">
        <v>63</v>
      </c>
      <c r="Q673" s="1" t="s">
        <v>64</v>
      </c>
      <c r="R673" s="1" t="s">
        <v>64</v>
      </c>
      <c r="AV673" s="1" t="s">
        <v>52</v>
      </c>
      <c r="AW673" s="1" t="s">
        <v>2112</v>
      </c>
      <c r="AX673" s="1" t="s">
        <v>52</v>
      </c>
      <c r="AY673" s="1" t="s">
        <v>52</v>
      </c>
      <c r="AZ673" s="1" t="s">
        <v>52</v>
      </c>
    </row>
    <row r="674" spans="1:52" ht="30" customHeight="1">
      <c r="A674" s="248" t="s">
        <v>993</v>
      </c>
      <c r="B674" s="248" t="s">
        <v>52</v>
      </c>
      <c r="C674" s="248" t="s">
        <v>52</v>
      </c>
      <c r="D674" s="249"/>
      <c r="E674" s="257"/>
      <c r="F674" s="258">
        <f>TRUNC(SUMIF(N670:N673, N669, F670:F673),0)</f>
        <v>0</v>
      </c>
      <c r="G674" s="257"/>
      <c r="H674" s="258">
        <f>TRUNC(SUMIF(N670:N673, N669, H670:H673),0)</f>
        <v>0</v>
      </c>
      <c r="I674" s="257"/>
      <c r="J674" s="258">
        <f>TRUNC(SUMIF(N670:N673, N669, J670:J673),0)</f>
        <v>0</v>
      </c>
      <c r="K674" s="257"/>
      <c r="L674" s="258">
        <f>F674+H674+J674</f>
        <v>0</v>
      </c>
      <c r="M674" s="248" t="s">
        <v>52</v>
      </c>
      <c r="N674" s="1" t="s">
        <v>71</v>
      </c>
      <c r="O674" s="1" t="s">
        <v>71</v>
      </c>
      <c r="P674" s="1" t="s">
        <v>52</v>
      </c>
      <c r="Q674" s="1" t="s">
        <v>52</v>
      </c>
      <c r="R674" s="1" t="s">
        <v>52</v>
      </c>
      <c r="AV674" s="1" t="s">
        <v>52</v>
      </c>
      <c r="AW674" s="1" t="s">
        <v>52</v>
      </c>
      <c r="AX674" s="1" t="s">
        <v>52</v>
      </c>
      <c r="AY674" s="1" t="s">
        <v>52</v>
      </c>
      <c r="AZ674" s="1" t="s">
        <v>52</v>
      </c>
    </row>
    <row r="675" spans="1:52" ht="30" customHeight="1">
      <c r="A675" s="249"/>
      <c r="B675" s="249"/>
      <c r="C675" s="249"/>
      <c r="D675" s="249"/>
      <c r="E675" s="257"/>
      <c r="F675" s="258"/>
      <c r="G675" s="257"/>
      <c r="H675" s="258"/>
      <c r="I675" s="257"/>
      <c r="J675" s="258"/>
      <c r="K675" s="257"/>
      <c r="L675" s="258"/>
      <c r="M675" s="249"/>
    </row>
    <row r="676" spans="1:52" ht="30" customHeight="1">
      <c r="A676" s="250" t="s">
        <v>2113</v>
      </c>
      <c r="B676" s="253"/>
      <c r="C676" s="253"/>
      <c r="D676" s="253"/>
      <c r="E676" s="254"/>
      <c r="F676" s="255"/>
      <c r="G676" s="254"/>
      <c r="H676" s="255"/>
      <c r="I676" s="254"/>
      <c r="J676" s="255"/>
      <c r="K676" s="254"/>
      <c r="L676" s="255"/>
      <c r="M676" s="256"/>
      <c r="N676" s="1" t="s">
        <v>214</v>
      </c>
    </row>
    <row r="677" spans="1:52" ht="30" customHeight="1">
      <c r="A677" s="248" t="s">
        <v>208</v>
      </c>
      <c r="B677" s="248" t="s">
        <v>2114</v>
      </c>
      <c r="C677" s="248" t="s">
        <v>76</v>
      </c>
      <c r="D677" s="249">
        <v>1.05</v>
      </c>
      <c r="E677" s="257">
        <f>단가대비표!O220</f>
        <v>0</v>
      </c>
      <c r="F677" s="258">
        <f>TRUNC(E677*D677,1)</f>
        <v>0</v>
      </c>
      <c r="G677" s="257">
        <f>단가대비표!P220</f>
        <v>0</v>
      </c>
      <c r="H677" s="258">
        <f>TRUNC(G677*D677,1)</f>
        <v>0</v>
      </c>
      <c r="I677" s="257">
        <f>단가대비표!V220</f>
        <v>0</v>
      </c>
      <c r="J677" s="258">
        <f>TRUNC(I677*D677,1)</f>
        <v>0</v>
      </c>
      <c r="K677" s="257">
        <f t="shared" ref="K677:L680" si="117">TRUNC(E677+G677+I677,1)</f>
        <v>0</v>
      </c>
      <c r="L677" s="258">
        <f t="shared" si="117"/>
        <v>0</v>
      </c>
      <c r="M677" s="248" t="s">
        <v>2115</v>
      </c>
      <c r="N677" s="1" t="s">
        <v>214</v>
      </c>
      <c r="O677" s="1" t="s">
        <v>2116</v>
      </c>
      <c r="P677" s="1" t="s">
        <v>64</v>
      </c>
      <c r="Q677" s="1" t="s">
        <v>64</v>
      </c>
      <c r="R677" s="1" t="s">
        <v>63</v>
      </c>
      <c r="AV677" s="1" t="s">
        <v>52</v>
      </c>
      <c r="AW677" s="1" t="s">
        <v>2117</v>
      </c>
      <c r="AX677" s="1" t="s">
        <v>52</v>
      </c>
      <c r="AY677" s="1" t="s">
        <v>52</v>
      </c>
      <c r="AZ677" s="1" t="s">
        <v>52</v>
      </c>
    </row>
    <row r="678" spans="1:52" ht="30" customHeight="1">
      <c r="A678" s="248" t="s">
        <v>1980</v>
      </c>
      <c r="B678" s="248" t="s">
        <v>1981</v>
      </c>
      <c r="C678" s="248" t="s">
        <v>1490</v>
      </c>
      <c r="D678" s="249">
        <v>21.69</v>
      </c>
      <c r="E678" s="257">
        <f>일위대가목록!E93</f>
        <v>0</v>
      </c>
      <c r="F678" s="258">
        <f>TRUNC(E678*D678,1)</f>
        <v>0</v>
      </c>
      <c r="G678" s="257">
        <f>일위대가목록!F93</f>
        <v>0</v>
      </c>
      <c r="H678" s="258">
        <f>TRUNC(G678*D678,1)</f>
        <v>0</v>
      </c>
      <c r="I678" s="257">
        <f>일위대가목록!G93</f>
        <v>0</v>
      </c>
      <c r="J678" s="258">
        <f>TRUNC(I678*D678,1)</f>
        <v>0</v>
      </c>
      <c r="K678" s="257">
        <f t="shared" si="117"/>
        <v>0</v>
      </c>
      <c r="L678" s="258">
        <f t="shared" si="117"/>
        <v>0</v>
      </c>
      <c r="M678" s="248" t="s">
        <v>1982</v>
      </c>
      <c r="N678" s="1" t="s">
        <v>214</v>
      </c>
      <c r="O678" s="1" t="s">
        <v>1983</v>
      </c>
      <c r="P678" s="1" t="s">
        <v>63</v>
      </c>
      <c r="Q678" s="1" t="s">
        <v>64</v>
      </c>
      <c r="R678" s="1" t="s">
        <v>64</v>
      </c>
      <c r="AV678" s="1" t="s">
        <v>52</v>
      </c>
      <c r="AW678" s="1" t="s">
        <v>2118</v>
      </c>
      <c r="AX678" s="1" t="s">
        <v>52</v>
      </c>
      <c r="AY678" s="1" t="s">
        <v>52</v>
      </c>
      <c r="AZ678" s="1" t="s">
        <v>52</v>
      </c>
    </row>
    <row r="679" spans="1:52" ht="30" customHeight="1">
      <c r="A679" s="248" t="s">
        <v>1990</v>
      </c>
      <c r="B679" s="248" t="s">
        <v>1991</v>
      </c>
      <c r="C679" s="248" t="s">
        <v>1490</v>
      </c>
      <c r="D679" s="249">
        <v>-1.0845</v>
      </c>
      <c r="E679" s="257">
        <f>단가대비표!O28</f>
        <v>0</v>
      </c>
      <c r="F679" s="258">
        <f>TRUNC(E679*D679,1)</f>
        <v>0</v>
      </c>
      <c r="G679" s="257">
        <f>단가대비표!P28</f>
        <v>0</v>
      </c>
      <c r="H679" s="258">
        <f>TRUNC(G679*D679,1)</f>
        <v>0</v>
      </c>
      <c r="I679" s="257">
        <f>단가대비표!V28</f>
        <v>0</v>
      </c>
      <c r="J679" s="258">
        <f>TRUNC(I679*D679,1)</f>
        <v>0</v>
      </c>
      <c r="K679" s="257">
        <f t="shared" si="117"/>
        <v>0</v>
      </c>
      <c r="L679" s="258">
        <f t="shared" si="117"/>
        <v>0</v>
      </c>
      <c r="M679" s="248" t="s">
        <v>1992</v>
      </c>
      <c r="N679" s="1" t="s">
        <v>214</v>
      </c>
      <c r="O679" s="1" t="s">
        <v>1993</v>
      </c>
      <c r="P679" s="1" t="s">
        <v>64</v>
      </c>
      <c r="Q679" s="1" t="s">
        <v>64</v>
      </c>
      <c r="R679" s="1" t="s">
        <v>63</v>
      </c>
      <c r="AV679" s="1" t="s">
        <v>52</v>
      </c>
      <c r="AW679" s="1" t="s">
        <v>2119</v>
      </c>
      <c r="AX679" s="1" t="s">
        <v>52</v>
      </c>
      <c r="AY679" s="1" t="s">
        <v>52</v>
      </c>
      <c r="AZ679" s="1" t="s">
        <v>52</v>
      </c>
    </row>
    <row r="680" spans="1:52" ht="30" customHeight="1">
      <c r="A680" s="248" t="s">
        <v>241</v>
      </c>
      <c r="B680" s="248" t="s">
        <v>242</v>
      </c>
      <c r="C680" s="248" t="s">
        <v>82</v>
      </c>
      <c r="D680" s="249">
        <v>0.5</v>
      </c>
      <c r="E680" s="257">
        <f>일위대가목록!E168</f>
        <v>0</v>
      </c>
      <c r="F680" s="258">
        <f>TRUNC(E680*D680,1)</f>
        <v>0</v>
      </c>
      <c r="G680" s="257">
        <f>일위대가목록!F168</f>
        <v>0</v>
      </c>
      <c r="H680" s="258">
        <f>TRUNC(G680*D680,1)</f>
        <v>0</v>
      </c>
      <c r="I680" s="257">
        <f>일위대가목록!G168</f>
        <v>0</v>
      </c>
      <c r="J680" s="258">
        <f>TRUNC(I680*D680,1)</f>
        <v>0</v>
      </c>
      <c r="K680" s="257">
        <f t="shared" si="117"/>
        <v>0</v>
      </c>
      <c r="L680" s="258">
        <f t="shared" si="117"/>
        <v>0</v>
      </c>
      <c r="M680" s="248" t="s">
        <v>243</v>
      </c>
      <c r="N680" s="1" t="s">
        <v>214</v>
      </c>
      <c r="O680" s="1" t="s">
        <v>244</v>
      </c>
      <c r="P680" s="1" t="s">
        <v>63</v>
      </c>
      <c r="Q680" s="1" t="s">
        <v>64</v>
      </c>
      <c r="R680" s="1" t="s">
        <v>64</v>
      </c>
      <c r="AV680" s="1" t="s">
        <v>52</v>
      </c>
      <c r="AW680" s="1" t="s">
        <v>2120</v>
      </c>
      <c r="AX680" s="1" t="s">
        <v>52</v>
      </c>
      <c r="AY680" s="1" t="s">
        <v>52</v>
      </c>
      <c r="AZ680" s="1" t="s">
        <v>52</v>
      </c>
    </row>
    <row r="681" spans="1:52" ht="30" customHeight="1">
      <c r="A681" s="248" t="s">
        <v>993</v>
      </c>
      <c r="B681" s="248" t="s">
        <v>52</v>
      </c>
      <c r="C681" s="248" t="s">
        <v>52</v>
      </c>
      <c r="D681" s="249"/>
      <c r="E681" s="257"/>
      <c r="F681" s="258">
        <f>TRUNC(SUMIF(N677:N680, N676, F677:F680),0)</f>
        <v>0</v>
      </c>
      <c r="G681" s="257"/>
      <c r="H681" s="258">
        <f>TRUNC(SUMIF(N677:N680, N676, H677:H680),0)</f>
        <v>0</v>
      </c>
      <c r="I681" s="257"/>
      <c r="J681" s="258">
        <f>TRUNC(SUMIF(N677:N680, N676, J677:J680),0)</f>
        <v>0</v>
      </c>
      <c r="K681" s="257"/>
      <c r="L681" s="258">
        <f>F681+H681+J681</f>
        <v>0</v>
      </c>
      <c r="M681" s="248" t="s">
        <v>52</v>
      </c>
      <c r="N681" s="1" t="s">
        <v>71</v>
      </c>
      <c r="O681" s="1" t="s">
        <v>71</v>
      </c>
      <c r="P681" s="1" t="s">
        <v>52</v>
      </c>
      <c r="Q681" s="1" t="s">
        <v>52</v>
      </c>
      <c r="R681" s="1" t="s">
        <v>52</v>
      </c>
      <c r="AV681" s="1" t="s">
        <v>52</v>
      </c>
      <c r="AW681" s="1" t="s">
        <v>52</v>
      </c>
      <c r="AX681" s="1" t="s">
        <v>52</v>
      </c>
      <c r="AY681" s="1" t="s">
        <v>52</v>
      </c>
      <c r="AZ681" s="1" t="s">
        <v>52</v>
      </c>
    </row>
    <row r="682" spans="1:52" ht="30" customHeight="1">
      <c r="A682" s="249"/>
      <c r="B682" s="249"/>
      <c r="C682" s="249"/>
      <c r="D682" s="249"/>
      <c r="E682" s="257"/>
      <c r="F682" s="258"/>
      <c r="G682" s="257"/>
      <c r="H682" s="258"/>
      <c r="I682" s="257"/>
      <c r="J682" s="258"/>
      <c r="K682" s="257"/>
      <c r="L682" s="258"/>
      <c r="M682" s="249"/>
    </row>
    <row r="683" spans="1:52" ht="30" customHeight="1">
      <c r="A683" s="250" t="s">
        <v>2121</v>
      </c>
      <c r="B683" s="253"/>
      <c r="C683" s="253"/>
      <c r="D683" s="253"/>
      <c r="E683" s="254"/>
      <c r="F683" s="255"/>
      <c r="G683" s="254"/>
      <c r="H683" s="255"/>
      <c r="I683" s="254"/>
      <c r="J683" s="255"/>
      <c r="K683" s="254"/>
      <c r="L683" s="255"/>
      <c r="M683" s="256"/>
      <c r="N683" s="1" t="s">
        <v>220</v>
      </c>
    </row>
    <row r="684" spans="1:52" ht="30" customHeight="1">
      <c r="A684" s="248" t="s">
        <v>208</v>
      </c>
      <c r="B684" s="248" t="s">
        <v>2122</v>
      </c>
      <c r="C684" s="248" t="s">
        <v>76</v>
      </c>
      <c r="D684" s="249">
        <v>1.05</v>
      </c>
      <c r="E684" s="257">
        <f>단가대비표!O218</f>
        <v>0</v>
      </c>
      <c r="F684" s="258">
        <f>TRUNC(E684*D684,1)</f>
        <v>0</v>
      </c>
      <c r="G684" s="257">
        <f>단가대비표!P218</f>
        <v>0</v>
      </c>
      <c r="H684" s="258">
        <f>TRUNC(G684*D684,1)</f>
        <v>0</v>
      </c>
      <c r="I684" s="257">
        <f>단가대비표!V218</f>
        <v>0</v>
      </c>
      <c r="J684" s="258">
        <f>TRUNC(I684*D684,1)</f>
        <v>0</v>
      </c>
      <c r="K684" s="257">
        <f t="shared" ref="K684:L687" si="118">TRUNC(E684+G684+I684,1)</f>
        <v>0</v>
      </c>
      <c r="L684" s="258">
        <f t="shared" si="118"/>
        <v>0</v>
      </c>
      <c r="M684" s="248" t="s">
        <v>2123</v>
      </c>
      <c r="N684" s="1" t="s">
        <v>220</v>
      </c>
      <c r="O684" s="1" t="s">
        <v>2124</v>
      </c>
      <c r="P684" s="1" t="s">
        <v>64</v>
      </c>
      <c r="Q684" s="1" t="s">
        <v>64</v>
      </c>
      <c r="R684" s="1" t="s">
        <v>63</v>
      </c>
      <c r="AV684" s="1" t="s">
        <v>52</v>
      </c>
      <c r="AW684" s="1" t="s">
        <v>2125</v>
      </c>
      <c r="AX684" s="1" t="s">
        <v>52</v>
      </c>
      <c r="AY684" s="1" t="s">
        <v>52</v>
      </c>
      <c r="AZ684" s="1" t="s">
        <v>52</v>
      </c>
    </row>
    <row r="685" spans="1:52" ht="30" customHeight="1">
      <c r="A685" s="248" t="s">
        <v>1980</v>
      </c>
      <c r="B685" s="248" t="s">
        <v>1981</v>
      </c>
      <c r="C685" s="248" t="s">
        <v>1490</v>
      </c>
      <c r="D685" s="249">
        <v>35.82</v>
      </c>
      <c r="E685" s="257">
        <f>일위대가목록!E93</f>
        <v>0</v>
      </c>
      <c r="F685" s="258">
        <f>TRUNC(E685*D685,1)</f>
        <v>0</v>
      </c>
      <c r="G685" s="257">
        <f>일위대가목록!F93</f>
        <v>0</v>
      </c>
      <c r="H685" s="258">
        <f>TRUNC(G685*D685,1)</f>
        <v>0</v>
      </c>
      <c r="I685" s="257">
        <f>일위대가목록!G93</f>
        <v>0</v>
      </c>
      <c r="J685" s="258">
        <f>TRUNC(I685*D685,1)</f>
        <v>0</v>
      </c>
      <c r="K685" s="257">
        <f t="shared" si="118"/>
        <v>0</v>
      </c>
      <c r="L685" s="258">
        <f t="shared" si="118"/>
        <v>0</v>
      </c>
      <c r="M685" s="248" t="s">
        <v>1982</v>
      </c>
      <c r="N685" s="1" t="s">
        <v>220</v>
      </c>
      <c r="O685" s="1" t="s">
        <v>1983</v>
      </c>
      <c r="P685" s="1" t="s">
        <v>63</v>
      </c>
      <c r="Q685" s="1" t="s">
        <v>64</v>
      </c>
      <c r="R685" s="1" t="s">
        <v>64</v>
      </c>
      <c r="AV685" s="1" t="s">
        <v>52</v>
      </c>
      <c r="AW685" s="1" t="s">
        <v>2126</v>
      </c>
      <c r="AX685" s="1" t="s">
        <v>52</v>
      </c>
      <c r="AY685" s="1" t="s">
        <v>52</v>
      </c>
      <c r="AZ685" s="1" t="s">
        <v>52</v>
      </c>
    </row>
    <row r="686" spans="1:52" ht="30" customHeight="1">
      <c r="A686" s="248" t="s">
        <v>1990</v>
      </c>
      <c r="B686" s="248" t="s">
        <v>1991</v>
      </c>
      <c r="C686" s="248" t="s">
        <v>1490</v>
      </c>
      <c r="D686" s="249">
        <v>-1.7909999999999999</v>
      </c>
      <c r="E686" s="257">
        <f>단가대비표!O28</f>
        <v>0</v>
      </c>
      <c r="F686" s="258">
        <f>TRUNC(E686*D686,1)</f>
        <v>0</v>
      </c>
      <c r="G686" s="257">
        <f>단가대비표!P28</f>
        <v>0</v>
      </c>
      <c r="H686" s="258">
        <f>TRUNC(G686*D686,1)</f>
        <v>0</v>
      </c>
      <c r="I686" s="257">
        <f>단가대비표!V28</f>
        <v>0</v>
      </c>
      <c r="J686" s="258">
        <f>TRUNC(I686*D686,1)</f>
        <v>0</v>
      </c>
      <c r="K686" s="257">
        <f t="shared" si="118"/>
        <v>0</v>
      </c>
      <c r="L686" s="258">
        <f t="shared" si="118"/>
        <v>0</v>
      </c>
      <c r="M686" s="248" t="s">
        <v>1992</v>
      </c>
      <c r="N686" s="1" t="s">
        <v>220</v>
      </c>
      <c r="O686" s="1" t="s">
        <v>1993</v>
      </c>
      <c r="P686" s="1" t="s">
        <v>64</v>
      </c>
      <c r="Q686" s="1" t="s">
        <v>64</v>
      </c>
      <c r="R686" s="1" t="s">
        <v>63</v>
      </c>
      <c r="AV686" s="1" t="s">
        <v>52</v>
      </c>
      <c r="AW686" s="1" t="s">
        <v>2127</v>
      </c>
      <c r="AX686" s="1" t="s">
        <v>52</v>
      </c>
      <c r="AY686" s="1" t="s">
        <v>52</v>
      </c>
      <c r="AZ686" s="1" t="s">
        <v>52</v>
      </c>
    </row>
    <row r="687" spans="1:52" ht="30" customHeight="1">
      <c r="A687" s="248" t="s">
        <v>241</v>
      </c>
      <c r="B687" s="248" t="s">
        <v>242</v>
      </c>
      <c r="C687" s="248" t="s">
        <v>82</v>
      </c>
      <c r="D687" s="249">
        <v>0.8</v>
      </c>
      <c r="E687" s="257">
        <f>일위대가목록!E168</f>
        <v>0</v>
      </c>
      <c r="F687" s="258">
        <f>TRUNC(E687*D687,1)</f>
        <v>0</v>
      </c>
      <c r="G687" s="257">
        <f>일위대가목록!F168</f>
        <v>0</v>
      </c>
      <c r="H687" s="258">
        <f>TRUNC(G687*D687,1)</f>
        <v>0</v>
      </c>
      <c r="I687" s="257">
        <f>일위대가목록!G168</f>
        <v>0</v>
      </c>
      <c r="J687" s="258">
        <f>TRUNC(I687*D687,1)</f>
        <v>0</v>
      </c>
      <c r="K687" s="257">
        <f t="shared" si="118"/>
        <v>0</v>
      </c>
      <c r="L687" s="258">
        <f t="shared" si="118"/>
        <v>0</v>
      </c>
      <c r="M687" s="248" t="s">
        <v>243</v>
      </c>
      <c r="N687" s="1" t="s">
        <v>220</v>
      </c>
      <c r="O687" s="1" t="s">
        <v>244</v>
      </c>
      <c r="P687" s="1" t="s">
        <v>63</v>
      </c>
      <c r="Q687" s="1" t="s">
        <v>64</v>
      </c>
      <c r="R687" s="1" t="s">
        <v>64</v>
      </c>
      <c r="AV687" s="1" t="s">
        <v>52</v>
      </c>
      <c r="AW687" s="1" t="s">
        <v>2128</v>
      </c>
      <c r="AX687" s="1" t="s">
        <v>52</v>
      </c>
      <c r="AY687" s="1" t="s">
        <v>52</v>
      </c>
      <c r="AZ687" s="1" t="s">
        <v>52</v>
      </c>
    </row>
    <row r="688" spans="1:52" ht="30" customHeight="1">
      <c r="A688" s="248" t="s">
        <v>993</v>
      </c>
      <c r="B688" s="248" t="s">
        <v>52</v>
      </c>
      <c r="C688" s="248" t="s">
        <v>52</v>
      </c>
      <c r="D688" s="249"/>
      <c r="E688" s="257"/>
      <c r="F688" s="258">
        <f>TRUNC(SUMIF(N684:N687, N683, F684:F687),0)</f>
        <v>0</v>
      </c>
      <c r="G688" s="257"/>
      <c r="H688" s="258">
        <f>TRUNC(SUMIF(N684:N687, N683, H684:H687),0)</f>
        <v>0</v>
      </c>
      <c r="I688" s="257"/>
      <c r="J688" s="258">
        <f>TRUNC(SUMIF(N684:N687, N683, J684:J687),0)</f>
        <v>0</v>
      </c>
      <c r="K688" s="257"/>
      <c r="L688" s="258">
        <f>F688+H688+J688</f>
        <v>0</v>
      </c>
      <c r="M688" s="248" t="s">
        <v>52</v>
      </c>
      <c r="N688" s="1" t="s">
        <v>71</v>
      </c>
      <c r="O688" s="1" t="s">
        <v>71</v>
      </c>
      <c r="P688" s="1" t="s">
        <v>52</v>
      </c>
      <c r="Q688" s="1" t="s">
        <v>52</v>
      </c>
      <c r="R688" s="1" t="s">
        <v>52</v>
      </c>
      <c r="AV688" s="1" t="s">
        <v>52</v>
      </c>
      <c r="AW688" s="1" t="s">
        <v>52</v>
      </c>
      <c r="AX688" s="1" t="s">
        <v>52</v>
      </c>
      <c r="AY688" s="1" t="s">
        <v>52</v>
      </c>
      <c r="AZ688" s="1" t="s">
        <v>52</v>
      </c>
    </row>
    <row r="689" spans="1:52" ht="30" customHeight="1">
      <c r="A689" s="249"/>
      <c r="B689" s="249"/>
      <c r="C689" s="249"/>
      <c r="D689" s="249"/>
      <c r="E689" s="257"/>
      <c r="F689" s="258"/>
      <c r="G689" s="257"/>
      <c r="H689" s="258"/>
      <c r="I689" s="257"/>
      <c r="J689" s="258"/>
      <c r="K689" s="257"/>
      <c r="L689" s="258"/>
      <c r="M689" s="249"/>
    </row>
    <row r="690" spans="1:52" ht="30" customHeight="1">
      <c r="A690" s="250" t="s">
        <v>2129</v>
      </c>
      <c r="B690" s="253"/>
      <c r="C690" s="253"/>
      <c r="D690" s="253"/>
      <c r="E690" s="254"/>
      <c r="F690" s="255"/>
      <c r="G690" s="254"/>
      <c r="H690" s="255"/>
      <c r="I690" s="254"/>
      <c r="J690" s="255"/>
      <c r="K690" s="254"/>
      <c r="L690" s="255"/>
      <c r="M690" s="256"/>
      <c r="N690" s="1" t="s">
        <v>2130</v>
      </c>
    </row>
    <row r="691" spans="1:52" ht="30" customHeight="1">
      <c r="A691" s="248" t="s">
        <v>1218</v>
      </c>
      <c r="B691" s="248" t="s">
        <v>2133</v>
      </c>
      <c r="C691" s="248" t="s">
        <v>76</v>
      </c>
      <c r="D691" s="249">
        <v>1.05</v>
      </c>
      <c r="E691" s="257">
        <f>단가대비표!O213</f>
        <v>0</v>
      </c>
      <c r="F691" s="258">
        <f>TRUNC(E691*D691,1)</f>
        <v>0</v>
      </c>
      <c r="G691" s="257">
        <f>단가대비표!P213</f>
        <v>0</v>
      </c>
      <c r="H691" s="258">
        <f>TRUNC(G691*D691,1)</f>
        <v>0</v>
      </c>
      <c r="I691" s="257">
        <f>단가대비표!V213</f>
        <v>0</v>
      </c>
      <c r="J691" s="258">
        <f>TRUNC(I691*D691,1)</f>
        <v>0</v>
      </c>
      <c r="K691" s="257">
        <f t="shared" ref="K691:L693" si="119">TRUNC(E691+G691+I691,1)</f>
        <v>0</v>
      </c>
      <c r="L691" s="258">
        <f t="shared" si="119"/>
        <v>0</v>
      </c>
      <c r="M691" s="248" t="s">
        <v>2134</v>
      </c>
      <c r="N691" s="1" t="s">
        <v>2130</v>
      </c>
      <c r="O691" s="1" t="s">
        <v>2135</v>
      </c>
      <c r="P691" s="1" t="s">
        <v>64</v>
      </c>
      <c r="Q691" s="1" t="s">
        <v>64</v>
      </c>
      <c r="R691" s="1" t="s">
        <v>63</v>
      </c>
      <c r="AV691" s="1" t="s">
        <v>52</v>
      </c>
      <c r="AW691" s="1" t="s">
        <v>2136</v>
      </c>
      <c r="AX691" s="1" t="s">
        <v>52</v>
      </c>
      <c r="AY691" s="1" t="s">
        <v>52</v>
      </c>
      <c r="AZ691" s="1" t="s">
        <v>52</v>
      </c>
    </row>
    <row r="692" spans="1:52" ht="30" customHeight="1">
      <c r="A692" s="248" t="s">
        <v>1980</v>
      </c>
      <c r="B692" s="248" t="s">
        <v>1981</v>
      </c>
      <c r="C692" s="248" t="s">
        <v>1490</v>
      </c>
      <c r="D692" s="249">
        <v>1.38</v>
      </c>
      <c r="E692" s="257">
        <f>일위대가목록!E93</f>
        <v>0</v>
      </c>
      <c r="F692" s="258">
        <f>TRUNC(E692*D692,1)</f>
        <v>0</v>
      </c>
      <c r="G692" s="257">
        <f>일위대가목록!F93</f>
        <v>0</v>
      </c>
      <c r="H692" s="258">
        <f>TRUNC(G692*D692,1)</f>
        <v>0</v>
      </c>
      <c r="I692" s="257">
        <f>일위대가목록!G93</f>
        <v>0</v>
      </c>
      <c r="J692" s="258">
        <f>TRUNC(I692*D692,1)</f>
        <v>0</v>
      </c>
      <c r="K692" s="257">
        <f t="shared" si="119"/>
        <v>0</v>
      </c>
      <c r="L692" s="258">
        <f t="shared" si="119"/>
        <v>0</v>
      </c>
      <c r="M692" s="248" t="s">
        <v>1982</v>
      </c>
      <c r="N692" s="1" t="s">
        <v>2130</v>
      </c>
      <c r="O692" s="1" t="s">
        <v>1983</v>
      </c>
      <c r="P692" s="1" t="s">
        <v>63</v>
      </c>
      <c r="Q692" s="1" t="s">
        <v>64</v>
      </c>
      <c r="R692" s="1" t="s">
        <v>64</v>
      </c>
      <c r="AV692" s="1" t="s">
        <v>52</v>
      </c>
      <c r="AW692" s="1" t="s">
        <v>2137</v>
      </c>
      <c r="AX692" s="1" t="s">
        <v>52</v>
      </c>
      <c r="AY692" s="1" t="s">
        <v>52</v>
      </c>
      <c r="AZ692" s="1" t="s">
        <v>52</v>
      </c>
    </row>
    <row r="693" spans="1:52" ht="30" customHeight="1">
      <c r="A693" s="248" t="s">
        <v>1990</v>
      </c>
      <c r="B693" s="248" t="s">
        <v>1991</v>
      </c>
      <c r="C693" s="248" t="s">
        <v>1490</v>
      </c>
      <c r="D693" s="249">
        <v>-6.2100000000000002E-2</v>
      </c>
      <c r="E693" s="257">
        <f>단가대비표!O28</f>
        <v>0</v>
      </c>
      <c r="F693" s="258">
        <f>TRUNC(E693*D693,1)</f>
        <v>0</v>
      </c>
      <c r="G693" s="257">
        <f>단가대비표!P28</f>
        <v>0</v>
      </c>
      <c r="H693" s="258">
        <f>TRUNC(G693*D693,1)</f>
        <v>0</v>
      </c>
      <c r="I693" s="257">
        <f>단가대비표!V28</f>
        <v>0</v>
      </c>
      <c r="J693" s="258">
        <f>TRUNC(I693*D693,1)</f>
        <v>0</v>
      </c>
      <c r="K693" s="257">
        <f t="shared" si="119"/>
        <v>0</v>
      </c>
      <c r="L693" s="258">
        <f t="shared" si="119"/>
        <v>0</v>
      </c>
      <c r="M693" s="248" t="s">
        <v>1992</v>
      </c>
      <c r="N693" s="1" t="s">
        <v>2130</v>
      </c>
      <c r="O693" s="1" t="s">
        <v>1993</v>
      </c>
      <c r="P693" s="1" t="s">
        <v>64</v>
      </c>
      <c r="Q693" s="1" t="s">
        <v>64</v>
      </c>
      <c r="R693" s="1" t="s">
        <v>63</v>
      </c>
      <c r="AV693" s="1" t="s">
        <v>52</v>
      </c>
      <c r="AW693" s="1" t="s">
        <v>2138</v>
      </c>
      <c r="AX693" s="1" t="s">
        <v>52</v>
      </c>
      <c r="AY693" s="1" t="s">
        <v>52</v>
      </c>
      <c r="AZ693" s="1" t="s">
        <v>52</v>
      </c>
    </row>
    <row r="694" spans="1:52" ht="30" customHeight="1">
      <c r="A694" s="248" t="s">
        <v>993</v>
      </c>
      <c r="B694" s="248" t="s">
        <v>52</v>
      </c>
      <c r="C694" s="248" t="s">
        <v>52</v>
      </c>
      <c r="D694" s="249"/>
      <c r="E694" s="257"/>
      <c r="F694" s="258">
        <f>TRUNC(SUMIF(N691:N693, N690, F691:F693),0)</f>
        <v>0</v>
      </c>
      <c r="G694" s="257"/>
      <c r="H694" s="258">
        <f>TRUNC(SUMIF(N691:N693, N690, H691:H693),0)</f>
        <v>0</v>
      </c>
      <c r="I694" s="257"/>
      <c r="J694" s="258">
        <f>TRUNC(SUMIF(N691:N693, N690, J691:J693),0)</f>
        <v>0</v>
      </c>
      <c r="K694" s="257"/>
      <c r="L694" s="258">
        <f>F694+H694+J694</f>
        <v>0</v>
      </c>
      <c r="M694" s="248" t="s">
        <v>52</v>
      </c>
      <c r="N694" s="1" t="s">
        <v>71</v>
      </c>
      <c r="O694" s="1" t="s">
        <v>71</v>
      </c>
      <c r="P694" s="1" t="s">
        <v>52</v>
      </c>
      <c r="Q694" s="1" t="s">
        <v>52</v>
      </c>
      <c r="R694" s="1" t="s">
        <v>52</v>
      </c>
      <c r="AV694" s="1" t="s">
        <v>52</v>
      </c>
      <c r="AW694" s="1" t="s">
        <v>52</v>
      </c>
      <c r="AX694" s="1" t="s">
        <v>52</v>
      </c>
      <c r="AY694" s="1" t="s">
        <v>52</v>
      </c>
      <c r="AZ694" s="1" t="s">
        <v>52</v>
      </c>
    </row>
    <row r="695" spans="1:52" ht="30" customHeight="1">
      <c r="A695" s="249"/>
      <c r="B695" s="249"/>
      <c r="C695" s="249"/>
      <c r="D695" s="249"/>
      <c r="E695" s="257"/>
      <c r="F695" s="258"/>
      <c r="G695" s="257"/>
      <c r="H695" s="258"/>
      <c r="I695" s="257"/>
      <c r="J695" s="258"/>
      <c r="K695" s="257"/>
      <c r="L695" s="258"/>
      <c r="M695" s="249"/>
    </row>
    <row r="696" spans="1:52" ht="30" customHeight="1">
      <c r="A696" s="250" t="s">
        <v>2139</v>
      </c>
      <c r="B696" s="253"/>
      <c r="C696" s="253"/>
      <c r="D696" s="253"/>
      <c r="E696" s="254"/>
      <c r="F696" s="255"/>
      <c r="G696" s="254"/>
      <c r="H696" s="255"/>
      <c r="I696" s="254"/>
      <c r="J696" s="255"/>
      <c r="K696" s="254"/>
      <c r="L696" s="255"/>
      <c r="M696" s="256"/>
      <c r="N696" s="1" t="s">
        <v>2140</v>
      </c>
    </row>
    <row r="697" spans="1:52" ht="30" customHeight="1">
      <c r="A697" s="248" t="s">
        <v>1218</v>
      </c>
      <c r="B697" s="248" t="s">
        <v>1219</v>
      </c>
      <c r="C697" s="248" t="s">
        <v>76</v>
      </c>
      <c r="D697" s="249">
        <v>1.05</v>
      </c>
      <c r="E697" s="257">
        <f>단가대비표!O214</f>
        <v>0</v>
      </c>
      <c r="F697" s="258">
        <f>TRUNC(E697*D697,1)</f>
        <v>0</v>
      </c>
      <c r="G697" s="257">
        <f>단가대비표!P214</f>
        <v>0</v>
      </c>
      <c r="H697" s="258">
        <f>TRUNC(G697*D697,1)</f>
        <v>0</v>
      </c>
      <c r="I697" s="257">
        <f>단가대비표!V214</f>
        <v>0</v>
      </c>
      <c r="J697" s="258">
        <f>TRUNC(I697*D697,1)</f>
        <v>0</v>
      </c>
      <c r="K697" s="257">
        <f t="shared" ref="K697:L699" si="120">TRUNC(E697+G697+I697,1)</f>
        <v>0</v>
      </c>
      <c r="L697" s="258">
        <f t="shared" si="120"/>
        <v>0</v>
      </c>
      <c r="M697" s="248" t="s">
        <v>2143</v>
      </c>
      <c r="N697" s="1" t="s">
        <v>2140</v>
      </c>
      <c r="O697" s="1" t="s">
        <v>1221</v>
      </c>
      <c r="P697" s="1" t="s">
        <v>64</v>
      </c>
      <c r="Q697" s="1" t="s">
        <v>64</v>
      </c>
      <c r="R697" s="1" t="s">
        <v>63</v>
      </c>
      <c r="AV697" s="1" t="s">
        <v>52</v>
      </c>
      <c r="AW697" s="1" t="s">
        <v>2144</v>
      </c>
      <c r="AX697" s="1" t="s">
        <v>52</v>
      </c>
      <c r="AY697" s="1" t="s">
        <v>52</v>
      </c>
      <c r="AZ697" s="1" t="s">
        <v>52</v>
      </c>
    </row>
    <row r="698" spans="1:52" ht="30" customHeight="1">
      <c r="A698" s="248" t="s">
        <v>1980</v>
      </c>
      <c r="B698" s="248" t="s">
        <v>1981</v>
      </c>
      <c r="C698" s="248" t="s">
        <v>1490</v>
      </c>
      <c r="D698" s="249">
        <v>2.38</v>
      </c>
      <c r="E698" s="257">
        <f>일위대가목록!E93</f>
        <v>0</v>
      </c>
      <c r="F698" s="258">
        <f>TRUNC(E698*D698,1)</f>
        <v>0</v>
      </c>
      <c r="G698" s="257">
        <f>일위대가목록!F93</f>
        <v>0</v>
      </c>
      <c r="H698" s="258">
        <f>TRUNC(G698*D698,1)</f>
        <v>0</v>
      </c>
      <c r="I698" s="257">
        <f>일위대가목록!G93</f>
        <v>0</v>
      </c>
      <c r="J698" s="258">
        <f>TRUNC(I698*D698,1)</f>
        <v>0</v>
      </c>
      <c r="K698" s="257">
        <f t="shared" si="120"/>
        <v>0</v>
      </c>
      <c r="L698" s="258">
        <f t="shared" si="120"/>
        <v>0</v>
      </c>
      <c r="M698" s="248" t="s">
        <v>1982</v>
      </c>
      <c r="N698" s="1" t="s">
        <v>2140</v>
      </c>
      <c r="O698" s="1" t="s">
        <v>1983</v>
      </c>
      <c r="P698" s="1" t="s">
        <v>63</v>
      </c>
      <c r="Q698" s="1" t="s">
        <v>64</v>
      </c>
      <c r="R698" s="1" t="s">
        <v>64</v>
      </c>
      <c r="AV698" s="1" t="s">
        <v>52</v>
      </c>
      <c r="AW698" s="1" t="s">
        <v>2145</v>
      </c>
      <c r="AX698" s="1" t="s">
        <v>52</v>
      </c>
      <c r="AY698" s="1" t="s">
        <v>52</v>
      </c>
      <c r="AZ698" s="1" t="s">
        <v>52</v>
      </c>
    </row>
    <row r="699" spans="1:52" ht="30" customHeight="1">
      <c r="A699" s="248" t="s">
        <v>1990</v>
      </c>
      <c r="B699" s="248" t="s">
        <v>1991</v>
      </c>
      <c r="C699" s="248" t="s">
        <v>1490</v>
      </c>
      <c r="D699" s="249">
        <v>-0.107</v>
      </c>
      <c r="E699" s="257">
        <f>단가대비표!O28</f>
        <v>0</v>
      </c>
      <c r="F699" s="258">
        <f>TRUNC(E699*D699,1)</f>
        <v>0</v>
      </c>
      <c r="G699" s="257">
        <f>단가대비표!P28</f>
        <v>0</v>
      </c>
      <c r="H699" s="258">
        <f>TRUNC(G699*D699,1)</f>
        <v>0</v>
      </c>
      <c r="I699" s="257">
        <f>단가대비표!V28</f>
        <v>0</v>
      </c>
      <c r="J699" s="258">
        <f>TRUNC(I699*D699,1)</f>
        <v>0</v>
      </c>
      <c r="K699" s="257">
        <f t="shared" si="120"/>
        <v>0</v>
      </c>
      <c r="L699" s="258">
        <f t="shared" si="120"/>
        <v>0</v>
      </c>
      <c r="M699" s="248" t="s">
        <v>1992</v>
      </c>
      <c r="N699" s="1" t="s">
        <v>2140</v>
      </c>
      <c r="O699" s="1" t="s">
        <v>1993</v>
      </c>
      <c r="P699" s="1" t="s">
        <v>64</v>
      </c>
      <c r="Q699" s="1" t="s">
        <v>64</v>
      </c>
      <c r="R699" s="1" t="s">
        <v>63</v>
      </c>
      <c r="AV699" s="1" t="s">
        <v>52</v>
      </c>
      <c r="AW699" s="1" t="s">
        <v>2146</v>
      </c>
      <c r="AX699" s="1" t="s">
        <v>52</v>
      </c>
      <c r="AY699" s="1" t="s">
        <v>52</v>
      </c>
      <c r="AZ699" s="1" t="s">
        <v>52</v>
      </c>
    </row>
    <row r="700" spans="1:52" ht="30" customHeight="1">
      <c r="A700" s="248" t="s">
        <v>993</v>
      </c>
      <c r="B700" s="248" t="s">
        <v>52</v>
      </c>
      <c r="C700" s="248" t="s">
        <v>52</v>
      </c>
      <c r="D700" s="249"/>
      <c r="E700" s="257"/>
      <c r="F700" s="258">
        <f>TRUNC(SUMIF(N697:N699, N696, F697:F699),0)</f>
        <v>0</v>
      </c>
      <c r="G700" s="257"/>
      <c r="H700" s="258">
        <f>TRUNC(SUMIF(N697:N699, N696, H697:H699),0)</f>
        <v>0</v>
      </c>
      <c r="I700" s="257"/>
      <c r="J700" s="258">
        <f>TRUNC(SUMIF(N697:N699, N696, J697:J699),0)</f>
        <v>0</v>
      </c>
      <c r="K700" s="257"/>
      <c r="L700" s="258">
        <f>F700+H700+J700</f>
        <v>0</v>
      </c>
      <c r="M700" s="248" t="s">
        <v>52</v>
      </c>
      <c r="N700" s="1" t="s">
        <v>71</v>
      </c>
      <c r="O700" s="1" t="s">
        <v>71</v>
      </c>
      <c r="P700" s="1" t="s">
        <v>52</v>
      </c>
      <c r="Q700" s="1" t="s">
        <v>52</v>
      </c>
      <c r="R700" s="1" t="s">
        <v>52</v>
      </c>
      <c r="AV700" s="1" t="s">
        <v>52</v>
      </c>
      <c r="AW700" s="1" t="s">
        <v>52</v>
      </c>
      <c r="AX700" s="1" t="s">
        <v>52</v>
      </c>
      <c r="AY700" s="1" t="s">
        <v>52</v>
      </c>
      <c r="AZ700" s="1" t="s">
        <v>52</v>
      </c>
    </row>
    <row r="701" spans="1:52" ht="30" customHeight="1">
      <c r="A701" s="249"/>
      <c r="B701" s="249"/>
      <c r="C701" s="249"/>
      <c r="D701" s="249"/>
      <c r="E701" s="257"/>
      <c r="F701" s="258"/>
      <c r="G701" s="257"/>
      <c r="H701" s="258"/>
      <c r="I701" s="257"/>
      <c r="J701" s="258"/>
      <c r="K701" s="257"/>
      <c r="L701" s="258"/>
      <c r="M701" s="249"/>
    </row>
    <row r="702" spans="1:52" ht="30" customHeight="1">
      <c r="A702" s="250" t="s">
        <v>2147</v>
      </c>
      <c r="B702" s="253"/>
      <c r="C702" s="253"/>
      <c r="D702" s="253"/>
      <c r="E702" s="254"/>
      <c r="F702" s="255"/>
      <c r="G702" s="254"/>
      <c r="H702" s="255"/>
      <c r="I702" s="254"/>
      <c r="J702" s="255"/>
      <c r="K702" s="254"/>
      <c r="L702" s="255"/>
      <c r="M702" s="256"/>
      <c r="N702" s="1" t="s">
        <v>2055</v>
      </c>
    </row>
    <row r="703" spans="1:52" ht="30" customHeight="1">
      <c r="A703" s="248" t="s">
        <v>1218</v>
      </c>
      <c r="B703" s="248" t="s">
        <v>2148</v>
      </c>
      <c r="C703" s="248" t="s">
        <v>76</v>
      </c>
      <c r="D703" s="249">
        <v>1.05</v>
      </c>
      <c r="E703" s="257">
        <f>단가대비표!O215</f>
        <v>0</v>
      </c>
      <c r="F703" s="258">
        <f>TRUNC(E703*D703,1)</f>
        <v>0</v>
      </c>
      <c r="G703" s="257">
        <f>단가대비표!P215</f>
        <v>0</v>
      </c>
      <c r="H703" s="258">
        <f>TRUNC(G703*D703,1)</f>
        <v>0</v>
      </c>
      <c r="I703" s="257">
        <f>단가대비표!V215</f>
        <v>0</v>
      </c>
      <c r="J703" s="258">
        <f>TRUNC(I703*D703,1)</f>
        <v>0</v>
      </c>
      <c r="K703" s="257">
        <f t="shared" ref="K703:L705" si="121">TRUNC(E703+G703+I703,1)</f>
        <v>0</v>
      </c>
      <c r="L703" s="258">
        <f t="shared" si="121"/>
        <v>0</v>
      </c>
      <c r="M703" s="248" t="s">
        <v>2149</v>
      </c>
      <c r="N703" s="1" t="s">
        <v>2055</v>
      </c>
      <c r="O703" s="1" t="s">
        <v>2150</v>
      </c>
      <c r="P703" s="1" t="s">
        <v>64</v>
      </c>
      <c r="Q703" s="1" t="s">
        <v>64</v>
      </c>
      <c r="R703" s="1" t="s">
        <v>63</v>
      </c>
      <c r="AV703" s="1" t="s">
        <v>52</v>
      </c>
      <c r="AW703" s="1" t="s">
        <v>2151</v>
      </c>
      <c r="AX703" s="1" t="s">
        <v>52</v>
      </c>
      <c r="AY703" s="1" t="s">
        <v>52</v>
      </c>
      <c r="AZ703" s="1" t="s">
        <v>52</v>
      </c>
    </row>
    <row r="704" spans="1:52" ht="30" customHeight="1">
      <c r="A704" s="248" t="s">
        <v>1980</v>
      </c>
      <c r="B704" s="248" t="s">
        <v>1981</v>
      </c>
      <c r="C704" s="248" t="s">
        <v>1490</v>
      </c>
      <c r="D704" s="249">
        <v>3.3380000000000001</v>
      </c>
      <c r="E704" s="257">
        <f>일위대가목록!E93</f>
        <v>0</v>
      </c>
      <c r="F704" s="258">
        <f>TRUNC(E704*D704,1)</f>
        <v>0</v>
      </c>
      <c r="G704" s="257">
        <f>일위대가목록!F93</f>
        <v>0</v>
      </c>
      <c r="H704" s="258">
        <f>TRUNC(G704*D704,1)</f>
        <v>0</v>
      </c>
      <c r="I704" s="257">
        <f>일위대가목록!G93</f>
        <v>0</v>
      </c>
      <c r="J704" s="258">
        <f>TRUNC(I704*D704,1)</f>
        <v>0</v>
      </c>
      <c r="K704" s="257">
        <f t="shared" si="121"/>
        <v>0</v>
      </c>
      <c r="L704" s="258">
        <f t="shared" si="121"/>
        <v>0</v>
      </c>
      <c r="M704" s="248" t="s">
        <v>1982</v>
      </c>
      <c r="N704" s="1" t="s">
        <v>2055</v>
      </c>
      <c r="O704" s="1" t="s">
        <v>1983</v>
      </c>
      <c r="P704" s="1" t="s">
        <v>63</v>
      </c>
      <c r="Q704" s="1" t="s">
        <v>64</v>
      </c>
      <c r="R704" s="1" t="s">
        <v>64</v>
      </c>
      <c r="AV704" s="1" t="s">
        <v>52</v>
      </c>
      <c r="AW704" s="1" t="s">
        <v>2152</v>
      </c>
      <c r="AX704" s="1" t="s">
        <v>52</v>
      </c>
      <c r="AY704" s="1" t="s">
        <v>52</v>
      </c>
      <c r="AZ704" s="1" t="s">
        <v>52</v>
      </c>
    </row>
    <row r="705" spans="1:52" ht="30" customHeight="1">
      <c r="A705" s="248" t="s">
        <v>1990</v>
      </c>
      <c r="B705" s="248" t="s">
        <v>1991</v>
      </c>
      <c r="C705" s="248" t="s">
        <v>1490</v>
      </c>
      <c r="D705" s="249">
        <v>-0.1502</v>
      </c>
      <c r="E705" s="257">
        <f>단가대비표!O28</f>
        <v>0</v>
      </c>
      <c r="F705" s="258">
        <f>TRUNC(E705*D705,1)</f>
        <v>0</v>
      </c>
      <c r="G705" s="257">
        <f>단가대비표!P28</f>
        <v>0</v>
      </c>
      <c r="H705" s="258">
        <f>TRUNC(G705*D705,1)</f>
        <v>0</v>
      </c>
      <c r="I705" s="257">
        <f>단가대비표!V28</f>
        <v>0</v>
      </c>
      <c r="J705" s="258">
        <f>TRUNC(I705*D705,1)</f>
        <v>0</v>
      </c>
      <c r="K705" s="257">
        <f t="shared" si="121"/>
        <v>0</v>
      </c>
      <c r="L705" s="258">
        <f t="shared" si="121"/>
        <v>0</v>
      </c>
      <c r="M705" s="248" t="s">
        <v>1992</v>
      </c>
      <c r="N705" s="1" t="s">
        <v>2055</v>
      </c>
      <c r="O705" s="1" t="s">
        <v>1993</v>
      </c>
      <c r="P705" s="1" t="s">
        <v>64</v>
      </c>
      <c r="Q705" s="1" t="s">
        <v>64</v>
      </c>
      <c r="R705" s="1" t="s">
        <v>63</v>
      </c>
      <c r="AV705" s="1" t="s">
        <v>52</v>
      </c>
      <c r="AW705" s="1" t="s">
        <v>2153</v>
      </c>
      <c r="AX705" s="1" t="s">
        <v>52</v>
      </c>
      <c r="AY705" s="1" t="s">
        <v>52</v>
      </c>
      <c r="AZ705" s="1" t="s">
        <v>52</v>
      </c>
    </row>
    <row r="706" spans="1:52" ht="30" customHeight="1">
      <c r="A706" s="248" t="s">
        <v>993</v>
      </c>
      <c r="B706" s="248" t="s">
        <v>52</v>
      </c>
      <c r="C706" s="248" t="s">
        <v>52</v>
      </c>
      <c r="D706" s="249"/>
      <c r="E706" s="257"/>
      <c r="F706" s="258">
        <f>TRUNC(SUMIF(N703:N705, N702, F703:F705),0)</f>
        <v>0</v>
      </c>
      <c r="G706" s="257"/>
      <c r="H706" s="258">
        <f>TRUNC(SUMIF(N703:N705, N702, H703:H705),0)</f>
        <v>0</v>
      </c>
      <c r="I706" s="257"/>
      <c r="J706" s="258">
        <f>TRUNC(SUMIF(N703:N705, N702, J703:J705),0)</f>
        <v>0</v>
      </c>
      <c r="K706" s="257"/>
      <c r="L706" s="258">
        <f>F706+H706+J706</f>
        <v>0</v>
      </c>
      <c r="M706" s="248" t="s">
        <v>52</v>
      </c>
      <c r="N706" s="1" t="s">
        <v>71</v>
      </c>
      <c r="O706" s="1" t="s">
        <v>71</v>
      </c>
      <c r="P706" s="1" t="s">
        <v>52</v>
      </c>
      <c r="Q706" s="1" t="s">
        <v>52</v>
      </c>
      <c r="R706" s="1" t="s">
        <v>52</v>
      </c>
      <c r="AV706" s="1" t="s">
        <v>52</v>
      </c>
      <c r="AW706" s="1" t="s">
        <v>52</v>
      </c>
      <c r="AX706" s="1" t="s">
        <v>52</v>
      </c>
      <c r="AY706" s="1" t="s">
        <v>52</v>
      </c>
      <c r="AZ706" s="1" t="s">
        <v>52</v>
      </c>
    </row>
    <row r="707" spans="1:52" ht="30" customHeight="1">
      <c r="A707" s="249"/>
      <c r="B707" s="249"/>
      <c r="C707" s="249"/>
      <c r="D707" s="249"/>
      <c r="E707" s="257"/>
      <c r="F707" s="258"/>
      <c r="G707" s="257"/>
      <c r="H707" s="258"/>
      <c r="I707" s="257"/>
      <c r="J707" s="258"/>
      <c r="K707" s="257"/>
      <c r="L707" s="258"/>
      <c r="M707" s="249"/>
    </row>
    <row r="708" spans="1:52" ht="30" customHeight="1">
      <c r="A708" s="250" t="s">
        <v>2154</v>
      </c>
      <c r="B708" s="253"/>
      <c r="C708" s="253"/>
      <c r="D708" s="253"/>
      <c r="E708" s="254"/>
      <c r="F708" s="255"/>
      <c r="G708" s="254"/>
      <c r="H708" s="255"/>
      <c r="I708" s="254"/>
      <c r="J708" s="255"/>
      <c r="K708" s="254"/>
      <c r="L708" s="255"/>
      <c r="M708" s="256"/>
      <c r="N708" s="1" t="s">
        <v>185</v>
      </c>
    </row>
    <row r="709" spans="1:52" ht="30" customHeight="1">
      <c r="A709" s="248" t="s">
        <v>2155</v>
      </c>
      <c r="B709" s="248" t="s">
        <v>2156</v>
      </c>
      <c r="C709" s="248" t="s">
        <v>76</v>
      </c>
      <c r="D709" s="249">
        <v>1.05</v>
      </c>
      <c r="E709" s="257">
        <f>단가대비표!O222</f>
        <v>0</v>
      </c>
      <c r="F709" s="258">
        <f>TRUNC(E709*D709,1)</f>
        <v>0</v>
      </c>
      <c r="G709" s="257">
        <f>단가대비표!P222</f>
        <v>0</v>
      </c>
      <c r="H709" s="258">
        <f>TRUNC(G709*D709,1)</f>
        <v>0</v>
      </c>
      <c r="I709" s="257">
        <f>단가대비표!V222</f>
        <v>0</v>
      </c>
      <c r="J709" s="258">
        <f>TRUNC(I709*D709,1)</f>
        <v>0</v>
      </c>
      <c r="K709" s="257">
        <f t="shared" ref="K709:L712" si="122">TRUNC(E709+G709+I709,1)</f>
        <v>0</v>
      </c>
      <c r="L709" s="258">
        <f t="shared" si="122"/>
        <v>0</v>
      </c>
      <c r="M709" s="248" t="s">
        <v>2157</v>
      </c>
      <c r="N709" s="1" t="s">
        <v>185</v>
      </c>
      <c r="O709" s="1" t="s">
        <v>2158</v>
      </c>
      <c r="P709" s="1" t="s">
        <v>64</v>
      </c>
      <c r="Q709" s="1" t="s">
        <v>64</v>
      </c>
      <c r="R709" s="1" t="s">
        <v>63</v>
      </c>
      <c r="AV709" s="1" t="s">
        <v>52</v>
      </c>
      <c r="AW709" s="1" t="s">
        <v>2159</v>
      </c>
      <c r="AX709" s="1" t="s">
        <v>52</v>
      </c>
      <c r="AY709" s="1" t="s">
        <v>52</v>
      </c>
      <c r="AZ709" s="1" t="s">
        <v>52</v>
      </c>
    </row>
    <row r="710" spans="1:52" ht="30" customHeight="1">
      <c r="A710" s="248" t="s">
        <v>1980</v>
      </c>
      <c r="B710" s="248" t="s">
        <v>1981</v>
      </c>
      <c r="C710" s="248" t="s">
        <v>1490</v>
      </c>
      <c r="D710" s="249">
        <v>7.76</v>
      </c>
      <c r="E710" s="257">
        <f>일위대가목록!E93</f>
        <v>0</v>
      </c>
      <c r="F710" s="258">
        <f>TRUNC(E710*D710,1)</f>
        <v>0</v>
      </c>
      <c r="G710" s="257">
        <f>일위대가목록!F93</f>
        <v>0</v>
      </c>
      <c r="H710" s="258">
        <f>TRUNC(G710*D710,1)</f>
        <v>0</v>
      </c>
      <c r="I710" s="257">
        <f>일위대가목록!G93</f>
        <v>0</v>
      </c>
      <c r="J710" s="258">
        <f>TRUNC(I710*D710,1)</f>
        <v>0</v>
      </c>
      <c r="K710" s="257">
        <f t="shared" si="122"/>
        <v>0</v>
      </c>
      <c r="L710" s="258">
        <f t="shared" si="122"/>
        <v>0</v>
      </c>
      <c r="M710" s="248" t="s">
        <v>1982</v>
      </c>
      <c r="N710" s="1" t="s">
        <v>185</v>
      </c>
      <c r="O710" s="1" t="s">
        <v>1983</v>
      </c>
      <c r="P710" s="1" t="s">
        <v>63</v>
      </c>
      <c r="Q710" s="1" t="s">
        <v>64</v>
      </c>
      <c r="R710" s="1" t="s">
        <v>64</v>
      </c>
      <c r="AV710" s="1" t="s">
        <v>52</v>
      </c>
      <c r="AW710" s="1" t="s">
        <v>2160</v>
      </c>
      <c r="AX710" s="1" t="s">
        <v>52</v>
      </c>
      <c r="AY710" s="1" t="s">
        <v>52</v>
      </c>
      <c r="AZ710" s="1" t="s">
        <v>52</v>
      </c>
    </row>
    <row r="711" spans="1:52" ht="30" customHeight="1">
      <c r="A711" s="248" t="s">
        <v>1990</v>
      </c>
      <c r="B711" s="248" t="s">
        <v>1991</v>
      </c>
      <c r="C711" s="248" t="s">
        <v>1490</v>
      </c>
      <c r="D711" s="249">
        <v>-0.38800000000000001</v>
      </c>
      <c r="E711" s="257">
        <f>단가대비표!O28</f>
        <v>0</v>
      </c>
      <c r="F711" s="258">
        <f>TRUNC(E711*D711,1)</f>
        <v>0</v>
      </c>
      <c r="G711" s="257">
        <f>단가대비표!P28</f>
        <v>0</v>
      </c>
      <c r="H711" s="258">
        <f>TRUNC(G711*D711,1)</f>
        <v>0</v>
      </c>
      <c r="I711" s="257">
        <f>단가대비표!V28</f>
        <v>0</v>
      </c>
      <c r="J711" s="258">
        <f>TRUNC(I711*D711,1)</f>
        <v>0</v>
      </c>
      <c r="K711" s="257">
        <f t="shared" si="122"/>
        <v>0</v>
      </c>
      <c r="L711" s="258">
        <f t="shared" si="122"/>
        <v>0</v>
      </c>
      <c r="M711" s="248" t="s">
        <v>1992</v>
      </c>
      <c r="N711" s="1" t="s">
        <v>185</v>
      </c>
      <c r="O711" s="1" t="s">
        <v>1993</v>
      </c>
      <c r="P711" s="1" t="s">
        <v>64</v>
      </c>
      <c r="Q711" s="1" t="s">
        <v>64</v>
      </c>
      <c r="R711" s="1" t="s">
        <v>63</v>
      </c>
      <c r="AV711" s="1" t="s">
        <v>52</v>
      </c>
      <c r="AW711" s="1" t="s">
        <v>2161</v>
      </c>
      <c r="AX711" s="1" t="s">
        <v>52</v>
      </c>
      <c r="AY711" s="1" t="s">
        <v>52</v>
      </c>
      <c r="AZ711" s="1" t="s">
        <v>52</v>
      </c>
    </row>
    <row r="712" spans="1:52" ht="30" customHeight="1">
      <c r="A712" s="248" t="s">
        <v>2162</v>
      </c>
      <c r="B712" s="248" t="s">
        <v>242</v>
      </c>
      <c r="C712" s="248" t="s">
        <v>82</v>
      </c>
      <c r="D712" s="249">
        <v>0.317</v>
      </c>
      <c r="E712" s="257">
        <f>일위대가목록!E167</f>
        <v>0</v>
      </c>
      <c r="F712" s="258">
        <f>TRUNC(E712*D712,1)</f>
        <v>0</v>
      </c>
      <c r="G712" s="257">
        <f>일위대가목록!F167</f>
        <v>0</v>
      </c>
      <c r="H712" s="258">
        <f>TRUNC(G712*D712,1)</f>
        <v>0</v>
      </c>
      <c r="I712" s="257">
        <f>일위대가목록!G167</f>
        <v>0</v>
      </c>
      <c r="J712" s="258">
        <f>TRUNC(I712*D712,1)</f>
        <v>0</v>
      </c>
      <c r="K712" s="257">
        <f t="shared" si="122"/>
        <v>0</v>
      </c>
      <c r="L712" s="258">
        <f t="shared" si="122"/>
        <v>0</v>
      </c>
      <c r="M712" s="248" t="s">
        <v>2163</v>
      </c>
      <c r="N712" s="1" t="s">
        <v>185</v>
      </c>
      <c r="O712" s="1" t="s">
        <v>2164</v>
      </c>
      <c r="P712" s="1" t="s">
        <v>63</v>
      </c>
      <c r="Q712" s="1" t="s">
        <v>64</v>
      </c>
      <c r="R712" s="1" t="s">
        <v>64</v>
      </c>
      <c r="AV712" s="1" t="s">
        <v>52</v>
      </c>
      <c r="AW712" s="1" t="s">
        <v>2165</v>
      </c>
      <c r="AX712" s="1" t="s">
        <v>52</v>
      </c>
      <c r="AY712" s="1" t="s">
        <v>52</v>
      </c>
      <c r="AZ712" s="1" t="s">
        <v>52</v>
      </c>
    </row>
    <row r="713" spans="1:52" ht="30" customHeight="1">
      <c r="A713" s="248" t="s">
        <v>993</v>
      </c>
      <c r="B713" s="248" t="s">
        <v>52</v>
      </c>
      <c r="C713" s="248" t="s">
        <v>52</v>
      </c>
      <c r="D713" s="249"/>
      <c r="E713" s="257"/>
      <c r="F713" s="258">
        <f>TRUNC(SUMIF(N709:N712, N708, F709:F712),0)</f>
        <v>0</v>
      </c>
      <c r="G713" s="257"/>
      <c r="H713" s="258">
        <f>TRUNC(SUMIF(N709:N712, N708, H709:H712),0)</f>
        <v>0</v>
      </c>
      <c r="I713" s="257"/>
      <c r="J713" s="258">
        <f>TRUNC(SUMIF(N709:N712, N708, J709:J712),0)</f>
        <v>0</v>
      </c>
      <c r="K713" s="257"/>
      <c r="L713" s="258">
        <f>F713+H713+J713</f>
        <v>0</v>
      </c>
      <c r="M713" s="248" t="s">
        <v>52</v>
      </c>
      <c r="N713" s="1" t="s">
        <v>71</v>
      </c>
      <c r="O713" s="1" t="s">
        <v>71</v>
      </c>
      <c r="P713" s="1" t="s">
        <v>52</v>
      </c>
      <c r="Q713" s="1" t="s">
        <v>52</v>
      </c>
      <c r="R713" s="1" t="s">
        <v>52</v>
      </c>
      <c r="AV713" s="1" t="s">
        <v>52</v>
      </c>
      <c r="AW713" s="1" t="s">
        <v>52</v>
      </c>
      <c r="AX713" s="1" t="s">
        <v>52</v>
      </c>
      <c r="AY713" s="1" t="s">
        <v>52</v>
      </c>
      <c r="AZ713" s="1" t="s">
        <v>52</v>
      </c>
    </row>
    <row r="714" spans="1:52" ht="30" customHeight="1">
      <c r="A714" s="249"/>
      <c r="B714" s="249"/>
      <c r="C714" s="249"/>
      <c r="D714" s="249"/>
      <c r="E714" s="257"/>
      <c r="F714" s="258"/>
      <c r="G714" s="257"/>
      <c r="H714" s="258"/>
      <c r="I714" s="257"/>
      <c r="J714" s="258"/>
      <c r="K714" s="257"/>
      <c r="L714" s="258"/>
      <c r="M714" s="249"/>
    </row>
    <row r="715" spans="1:52" ht="30" customHeight="1">
      <c r="A715" s="250" t="s">
        <v>2166</v>
      </c>
      <c r="B715" s="253"/>
      <c r="C715" s="253"/>
      <c r="D715" s="253"/>
      <c r="E715" s="254"/>
      <c r="F715" s="255"/>
      <c r="G715" s="254"/>
      <c r="H715" s="255"/>
      <c r="I715" s="254"/>
      <c r="J715" s="255"/>
      <c r="K715" s="254"/>
      <c r="L715" s="255"/>
      <c r="M715" s="256"/>
      <c r="N715" s="1" t="s">
        <v>190</v>
      </c>
    </row>
    <row r="716" spans="1:52" ht="30" customHeight="1">
      <c r="A716" s="248" t="s">
        <v>2155</v>
      </c>
      <c r="B716" s="248" t="s">
        <v>2167</v>
      </c>
      <c r="C716" s="248" t="s">
        <v>76</v>
      </c>
      <c r="D716" s="249">
        <v>1.05</v>
      </c>
      <c r="E716" s="257">
        <f>단가대비표!O223</f>
        <v>0</v>
      </c>
      <c r="F716" s="258">
        <f>TRUNC(E716*D716,1)</f>
        <v>0</v>
      </c>
      <c r="G716" s="257">
        <f>단가대비표!P223</f>
        <v>0</v>
      </c>
      <c r="H716" s="258">
        <f>TRUNC(G716*D716,1)</f>
        <v>0</v>
      </c>
      <c r="I716" s="257">
        <f>단가대비표!V223</f>
        <v>0</v>
      </c>
      <c r="J716" s="258">
        <f>TRUNC(I716*D716,1)</f>
        <v>0</v>
      </c>
      <c r="K716" s="257">
        <f t="shared" ref="K716:L719" si="123">TRUNC(E716+G716+I716,1)</f>
        <v>0</v>
      </c>
      <c r="L716" s="258">
        <f t="shared" si="123"/>
        <v>0</v>
      </c>
      <c r="M716" s="248" t="s">
        <v>2168</v>
      </c>
      <c r="N716" s="1" t="s">
        <v>190</v>
      </c>
      <c r="O716" s="1" t="s">
        <v>2169</v>
      </c>
      <c r="P716" s="1" t="s">
        <v>64</v>
      </c>
      <c r="Q716" s="1" t="s">
        <v>64</v>
      </c>
      <c r="R716" s="1" t="s">
        <v>63</v>
      </c>
      <c r="AV716" s="1" t="s">
        <v>52</v>
      </c>
      <c r="AW716" s="1" t="s">
        <v>2170</v>
      </c>
      <c r="AX716" s="1" t="s">
        <v>52</v>
      </c>
      <c r="AY716" s="1" t="s">
        <v>52</v>
      </c>
      <c r="AZ716" s="1" t="s">
        <v>52</v>
      </c>
    </row>
    <row r="717" spans="1:52" ht="30" customHeight="1">
      <c r="A717" s="248" t="s">
        <v>1980</v>
      </c>
      <c r="B717" s="248" t="s">
        <v>1981</v>
      </c>
      <c r="C717" s="248" t="s">
        <v>1490</v>
      </c>
      <c r="D717" s="249">
        <v>65.22</v>
      </c>
      <c r="E717" s="257">
        <f>일위대가목록!E93</f>
        <v>0</v>
      </c>
      <c r="F717" s="258">
        <f>TRUNC(E717*D717,1)</f>
        <v>0</v>
      </c>
      <c r="G717" s="257">
        <f>일위대가목록!F93</f>
        <v>0</v>
      </c>
      <c r="H717" s="258">
        <f>TRUNC(G717*D717,1)</f>
        <v>0</v>
      </c>
      <c r="I717" s="257">
        <f>일위대가목록!G93</f>
        <v>0</v>
      </c>
      <c r="J717" s="258">
        <f>TRUNC(I717*D717,1)</f>
        <v>0</v>
      </c>
      <c r="K717" s="257">
        <f t="shared" si="123"/>
        <v>0</v>
      </c>
      <c r="L717" s="258">
        <f t="shared" si="123"/>
        <v>0</v>
      </c>
      <c r="M717" s="248" t="s">
        <v>1982</v>
      </c>
      <c r="N717" s="1" t="s">
        <v>190</v>
      </c>
      <c r="O717" s="1" t="s">
        <v>1983</v>
      </c>
      <c r="P717" s="1" t="s">
        <v>63</v>
      </c>
      <c r="Q717" s="1" t="s">
        <v>64</v>
      </c>
      <c r="R717" s="1" t="s">
        <v>64</v>
      </c>
      <c r="AV717" s="1" t="s">
        <v>52</v>
      </c>
      <c r="AW717" s="1" t="s">
        <v>2171</v>
      </c>
      <c r="AX717" s="1" t="s">
        <v>52</v>
      </c>
      <c r="AY717" s="1" t="s">
        <v>52</v>
      </c>
      <c r="AZ717" s="1" t="s">
        <v>52</v>
      </c>
    </row>
    <row r="718" spans="1:52" ht="30" customHeight="1">
      <c r="A718" s="248" t="s">
        <v>1990</v>
      </c>
      <c r="B718" s="248" t="s">
        <v>1991</v>
      </c>
      <c r="C718" s="248" t="s">
        <v>1490</v>
      </c>
      <c r="D718" s="249">
        <v>-3.2610000000000001</v>
      </c>
      <c r="E718" s="257">
        <f>단가대비표!O28</f>
        <v>0</v>
      </c>
      <c r="F718" s="258">
        <f>TRUNC(E718*D718,1)</f>
        <v>0</v>
      </c>
      <c r="G718" s="257">
        <f>단가대비표!P28</f>
        <v>0</v>
      </c>
      <c r="H718" s="258">
        <f>TRUNC(G718*D718,1)</f>
        <v>0</v>
      </c>
      <c r="I718" s="257">
        <f>단가대비표!V28</f>
        <v>0</v>
      </c>
      <c r="J718" s="258">
        <f>TRUNC(I718*D718,1)</f>
        <v>0</v>
      </c>
      <c r="K718" s="257">
        <f t="shared" si="123"/>
        <v>0</v>
      </c>
      <c r="L718" s="258">
        <f t="shared" si="123"/>
        <v>0</v>
      </c>
      <c r="M718" s="248" t="s">
        <v>1992</v>
      </c>
      <c r="N718" s="1" t="s">
        <v>190</v>
      </c>
      <c r="O718" s="1" t="s">
        <v>1993</v>
      </c>
      <c r="P718" s="1" t="s">
        <v>64</v>
      </c>
      <c r="Q718" s="1" t="s">
        <v>64</v>
      </c>
      <c r="R718" s="1" t="s">
        <v>63</v>
      </c>
      <c r="AV718" s="1" t="s">
        <v>52</v>
      </c>
      <c r="AW718" s="1" t="s">
        <v>2172</v>
      </c>
      <c r="AX718" s="1" t="s">
        <v>52</v>
      </c>
      <c r="AY718" s="1" t="s">
        <v>52</v>
      </c>
      <c r="AZ718" s="1" t="s">
        <v>52</v>
      </c>
    </row>
    <row r="719" spans="1:52" ht="30" customHeight="1">
      <c r="A719" s="248" t="s">
        <v>2162</v>
      </c>
      <c r="B719" s="248" t="s">
        <v>242</v>
      </c>
      <c r="C719" s="248" t="s">
        <v>82</v>
      </c>
      <c r="D719" s="249">
        <v>1.1147</v>
      </c>
      <c r="E719" s="257">
        <f>일위대가목록!E167</f>
        <v>0</v>
      </c>
      <c r="F719" s="258">
        <f>TRUNC(E719*D719,1)</f>
        <v>0</v>
      </c>
      <c r="G719" s="257">
        <f>일위대가목록!F167</f>
        <v>0</v>
      </c>
      <c r="H719" s="258">
        <f>TRUNC(G719*D719,1)</f>
        <v>0</v>
      </c>
      <c r="I719" s="257">
        <f>일위대가목록!G167</f>
        <v>0</v>
      </c>
      <c r="J719" s="258">
        <f>TRUNC(I719*D719,1)</f>
        <v>0</v>
      </c>
      <c r="K719" s="257">
        <f t="shared" si="123"/>
        <v>0</v>
      </c>
      <c r="L719" s="258">
        <f t="shared" si="123"/>
        <v>0</v>
      </c>
      <c r="M719" s="248" t="s">
        <v>2163</v>
      </c>
      <c r="N719" s="1" t="s">
        <v>190</v>
      </c>
      <c r="O719" s="1" t="s">
        <v>2164</v>
      </c>
      <c r="P719" s="1" t="s">
        <v>63</v>
      </c>
      <c r="Q719" s="1" t="s">
        <v>64</v>
      </c>
      <c r="R719" s="1" t="s">
        <v>64</v>
      </c>
      <c r="AV719" s="1" t="s">
        <v>52</v>
      </c>
      <c r="AW719" s="1" t="s">
        <v>2173</v>
      </c>
      <c r="AX719" s="1" t="s">
        <v>52</v>
      </c>
      <c r="AY719" s="1" t="s">
        <v>52</v>
      </c>
      <c r="AZ719" s="1" t="s">
        <v>52</v>
      </c>
    </row>
    <row r="720" spans="1:52" ht="30" customHeight="1">
      <c r="A720" s="248" t="s">
        <v>993</v>
      </c>
      <c r="B720" s="248" t="s">
        <v>52</v>
      </c>
      <c r="C720" s="248" t="s">
        <v>52</v>
      </c>
      <c r="D720" s="249"/>
      <c r="E720" s="257"/>
      <c r="F720" s="258">
        <f>TRUNC(SUMIF(N716:N719, N715, F716:F719),0)</f>
        <v>0</v>
      </c>
      <c r="G720" s="257"/>
      <c r="H720" s="258">
        <f>TRUNC(SUMIF(N716:N719, N715, H716:H719),0)</f>
        <v>0</v>
      </c>
      <c r="I720" s="257"/>
      <c r="J720" s="258">
        <f>TRUNC(SUMIF(N716:N719, N715, J716:J719),0)</f>
        <v>0</v>
      </c>
      <c r="K720" s="257"/>
      <c r="L720" s="258">
        <f>F720+H720+J720</f>
        <v>0</v>
      </c>
      <c r="M720" s="248" t="s">
        <v>52</v>
      </c>
      <c r="N720" s="1" t="s">
        <v>71</v>
      </c>
      <c r="O720" s="1" t="s">
        <v>71</v>
      </c>
      <c r="P720" s="1" t="s">
        <v>52</v>
      </c>
      <c r="Q720" s="1" t="s">
        <v>52</v>
      </c>
      <c r="R720" s="1" t="s">
        <v>52</v>
      </c>
      <c r="AV720" s="1" t="s">
        <v>52</v>
      </c>
      <c r="AW720" s="1" t="s">
        <v>52</v>
      </c>
      <c r="AX720" s="1" t="s">
        <v>52</v>
      </c>
      <c r="AY720" s="1" t="s">
        <v>52</v>
      </c>
      <c r="AZ720" s="1" t="s">
        <v>52</v>
      </c>
    </row>
    <row r="721" spans="1:52" ht="30" customHeight="1">
      <c r="A721" s="249"/>
      <c r="B721" s="249"/>
      <c r="C721" s="249"/>
      <c r="D721" s="249"/>
      <c r="E721" s="257"/>
      <c r="F721" s="258"/>
      <c r="G721" s="257"/>
      <c r="H721" s="258"/>
      <c r="I721" s="257"/>
      <c r="J721" s="258"/>
      <c r="K721" s="257"/>
      <c r="L721" s="258"/>
      <c r="M721" s="249"/>
    </row>
    <row r="722" spans="1:52" ht="30" customHeight="1">
      <c r="A722" s="250" t="s">
        <v>2174</v>
      </c>
      <c r="B722" s="253"/>
      <c r="C722" s="253"/>
      <c r="D722" s="253"/>
      <c r="E722" s="254"/>
      <c r="F722" s="255"/>
      <c r="G722" s="254"/>
      <c r="H722" s="255"/>
      <c r="I722" s="254"/>
      <c r="J722" s="255"/>
      <c r="K722" s="254"/>
      <c r="L722" s="255"/>
      <c r="M722" s="256"/>
      <c r="N722" s="1" t="s">
        <v>207</v>
      </c>
    </row>
    <row r="723" spans="1:52" ht="30" customHeight="1">
      <c r="A723" s="248" t="s">
        <v>1970</v>
      </c>
      <c r="B723" s="248" t="s">
        <v>2175</v>
      </c>
      <c r="C723" s="248" t="s">
        <v>1490</v>
      </c>
      <c r="D723" s="249">
        <v>2.3410000000000002</v>
      </c>
      <c r="E723" s="257">
        <f>단가대비표!O39</f>
        <v>0</v>
      </c>
      <c r="F723" s="258">
        <f>TRUNC(E723*D723,1)</f>
        <v>0</v>
      </c>
      <c r="G723" s="257">
        <f>단가대비표!P39</f>
        <v>0</v>
      </c>
      <c r="H723" s="258">
        <f>TRUNC(G723*D723,1)</f>
        <v>0</v>
      </c>
      <c r="I723" s="257">
        <f>단가대비표!V39</f>
        <v>0</v>
      </c>
      <c r="J723" s="258">
        <f>TRUNC(I723*D723,1)</f>
        <v>0</v>
      </c>
      <c r="K723" s="257">
        <f t="shared" ref="K723:L726" si="124">TRUNC(E723+G723+I723,1)</f>
        <v>0</v>
      </c>
      <c r="L723" s="258">
        <f t="shared" si="124"/>
        <v>0</v>
      </c>
      <c r="M723" s="248" t="s">
        <v>2176</v>
      </c>
      <c r="N723" s="1" t="s">
        <v>207</v>
      </c>
      <c r="O723" s="1" t="s">
        <v>2177</v>
      </c>
      <c r="P723" s="1" t="s">
        <v>64</v>
      </c>
      <c r="Q723" s="1" t="s">
        <v>64</v>
      </c>
      <c r="R723" s="1" t="s">
        <v>63</v>
      </c>
      <c r="AV723" s="1" t="s">
        <v>52</v>
      </c>
      <c r="AW723" s="1" t="s">
        <v>2178</v>
      </c>
      <c r="AX723" s="1" t="s">
        <v>52</v>
      </c>
      <c r="AY723" s="1" t="s">
        <v>52</v>
      </c>
      <c r="AZ723" s="1" t="s">
        <v>52</v>
      </c>
    </row>
    <row r="724" spans="1:52" ht="30" customHeight="1">
      <c r="A724" s="248" t="s">
        <v>1874</v>
      </c>
      <c r="B724" s="248" t="s">
        <v>1875</v>
      </c>
      <c r="C724" s="248" t="s">
        <v>1490</v>
      </c>
      <c r="D724" s="249">
        <v>2.23</v>
      </c>
      <c r="E724" s="257">
        <f>일위대가목록!E86</f>
        <v>0</v>
      </c>
      <c r="F724" s="258">
        <f>TRUNC(E724*D724,1)</f>
        <v>0</v>
      </c>
      <c r="G724" s="257">
        <f>일위대가목록!F86</f>
        <v>0</v>
      </c>
      <c r="H724" s="258">
        <f>TRUNC(G724*D724,1)</f>
        <v>0</v>
      </c>
      <c r="I724" s="257">
        <f>일위대가목록!G86</f>
        <v>0</v>
      </c>
      <c r="J724" s="258">
        <f>TRUNC(I724*D724,1)</f>
        <v>0</v>
      </c>
      <c r="K724" s="257">
        <f t="shared" si="124"/>
        <v>0</v>
      </c>
      <c r="L724" s="258">
        <f t="shared" si="124"/>
        <v>0</v>
      </c>
      <c r="M724" s="248" t="s">
        <v>1876</v>
      </c>
      <c r="N724" s="1" t="s">
        <v>207</v>
      </c>
      <c r="O724" s="1" t="s">
        <v>1873</v>
      </c>
      <c r="P724" s="1" t="s">
        <v>63</v>
      </c>
      <c r="Q724" s="1" t="s">
        <v>64</v>
      </c>
      <c r="R724" s="1" t="s">
        <v>64</v>
      </c>
      <c r="AV724" s="1" t="s">
        <v>52</v>
      </c>
      <c r="AW724" s="1" t="s">
        <v>2179</v>
      </c>
      <c r="AX724" s="1" t="s">
        <v>52</v>
      </c>
      <c r="AY724" s="1" t="s">
        <v>52</v>
      </c>
      <c r="AZ724" s="1" t="s">
        <v>52</v>
      </c>
    </row>
    <row r="725" spans="1:52" ht="30" customHeight="1">
      <c r="A725" s="248" t="s">
        <v>1990</v>
      </c>
      <c r="B725" s="248" t="s">
        <v>1991</v>
      </c>
      <c r="C725" s="248" t="s">
        <v>1490</v>
      </c>
      <c r="D725" s="249">
        <v>-9.9000000000000005E-2</v>
      </c>
      <c r="E725" s="257">
        <f>단가대비표!O28</f>
        <v>0</v>
      </c>
      <c r="F725" s="258">
        <f>TRUNC(E725*D725,1)</f>
        <v>0</v>
      </c>
      <c r="G725" s="257">
        <f>단가대비표!P28</f>
        <v>0</v>
      </c>
      <c r="H725" s="258">
        <f>TRUNC(G725*D725,1)</f>
        <v>0</v>
      </c>
      <c r="I725" s="257">
        <f>단가대비표!V28</f>
        <v>0</v>
      </c>
      <c r="J725" s="258">
        <f>TRUNC(I725*D725,1)</f>
        <v>0</v>
      </c>
      <c r="K725" s="257">
        <f t="shared" si="124"/>
        <v>0</v>
      </c>
      <c r="L725" s="258">
        <f t="shared" si="124"/>
        <v>0</v>
      </c>
      <c r="M725" s="248" t="s">
        <v>1992</v>
      </c>
      <c r="N725" s="1" t="s">
        <v>207</v>
      </c>
      <c r="O725" s="1" t="s">
        <v>1993</v>
      </c>
      <c r="P725" s="1" t="s">
        <v>64</v>
      </c>
      <c r="Q725" s="1" t="s">
        <v>64</v>
      </c>
      <c r="R725" s="1" t="s">
        <v>63</v>
      </c>
      <c r="AV725" s="1" t="s">
        <v>52</v>
      </c>
      <c r="AW725" s="1" t="s">
        <v>2180</v>
      </c>
      <c r="AX725" s="1" t="s">
        <v>52</v>
      </c>
      <c r="AY725" s="1" t="s">
        <v>52</v>
      </c>
      <c r="AZ725" s="1" t="s">
        <v>52</v>
      </c>
    </row>
    <row r="726" spans="1:52" ht="30" customHeight="1">
      <c r="A726" s="248" t="s">
        <v>2162</v>
      </c>
      <c r="B726" s="248" t="s">
        <v>242</v>
      </c>
      <c r="C726" s="248" t="s">
        <v>82</v>
      </c>
      <c r="D726" s="249">
        <v>0.06</v>
      </c>
      <c r="E726" s="257">
        <f>일위대가목록!E167</f>
        <v>0</v>
      </c>
      <c r="F726" s="258">
        <f>TRUNC(E726*D726,1)</f>
        <v>0</v>
      </c>
      <c r="G726" s="257">
        <f>일위대가목록!F167</f>
        <v>0</v>
      </c>
      <c r="H726" s="258">
        <f>TRUNC(G726*D726,1)</f>
        <v>0</v>
      </c>
      <c r="I726" s="257">
        <f>일위대가목록!G167</f>
        <v>0</v>
      </c>
      <c r="J726" s="258">
        <f>TRUNC(I726*D726,1)</f>
        <v>0</v>
      </c>
      <c r="K726" s="257">
        <f t="shared" si="124"/>
        <v>0</v>
      </c>
      <c r="L726" s="258">
        <f t="shared" si="124"/>
        <v>0</v>
      </c>
      <c r="M726" s="248" t="s">
        <v>2163</v>
      </c>
      <c r="N726" s="1" t="s">
        <v>207</v>
      </c>
      <c r="O726" s="1" t="s">
        <v>2164</v>
      </c>
      <c r="P726" s="1" t="s">
        <v>63</v>
      </c>
      <c r="Q726" s="1" t="s">
        <v>64</v>
      </c>
      <c r="R726" s="1" t="s">
        <v>64</v>
      </c>
      <c r="AV726" s="1" t="s">
        <v>52</v>
      </c>
      <c r="AW726" s="1" t="s">
        <v>2181</v>
      </c>
      <c r="AX726" s="1" t="s">
        <v>52</v>
      </c>
      <c r="AY726" s="1" t="s">
        <v>52</v>
      </c>
      <c r="AZ726" s="1" t="s">
        <v>52</v>
      </c>
    </row>
    <row r="727" spans="1:52" ht="30" customHeight="1">
      <c r="A727" s="248" t="s">
        <v>993</v>
      </c>
      <c r="B727" s="248" t="s">
        <v>52</v>
      </c>
      <c r="C727" s="248" t="s">
        <v>52</v>
      </c>
      <c r="D727" s="249"/>
      <c r="E727" s="257"/>
      <c r="F727" s="258">
        <f>TRUNC(SUMIF(N723:N726, N722, F723:F726),0)</f>
        <v>0</v>
      </c>
      <c r="G727" s="257"/>
      <c r="H727" s="258">
        <f>TRUNC(SUMIF(N723:N726, N722, H723:H726),0)</f>
        <v>0</v>
      </c>
      <c r="I727" s="257"/>
      <c r="J727" s="258">
        <f>TRUNC(SUMIF(N723:N726, N722, J723:J726),0)</f>
        <v>0</v>
      </c>
      <c r="K727" s="257"/>
      <c r="L727" s="258">
        <f>F727+H727+J727</f>
        <v>0</v>
      </c>
      <c r="M727" s="248" t="s">
        <v>52</v>
      </c>
      <c r="N727" s="1" t="s">
        <v>71</v>
      </c>
      <c r="O727" s="1" t="s">
        <v>71</v>
      </c>
      <c r="P727" s="1" t="s">
        <v>52</v>
      </c>
      <c r="Q727" s="1" t="s">
        <v>52</v>
      </c>
      <c r="R727" s="1" t="s">
        <v>52</v>
      </c>
      <c r="AV727" s="1" t="s">
        <v>52</v>
      </c>
      <c r="AW727" s="1" t="s">
        <v>52</v>
      </c>
      <c r="AX727" s="1" t="s">
        <v>52</v>
      </c>
      <c r="AY727" s="1" t="s">
        <v>52</v>
      </c>
      <c r="AZ727" s="1" t="s">
        <v>52</v>
      </c>
    </row>
    <row r="728" spans="1:52" ht="30" customHeight="1">
      <c r="A728" s="249"/>
      <c r="B728" s="249"/>
      <c r="C728" s="249"/>
      <c r="D728" s="249"/>
      <c r="E728" s="257"/>
      <c r="F728" s="258"/>
      <c r="G728" s="257"/>
      <c r="H728" s="258"/>
      <c r="I728" s="257"/>
      <c r="J728" s="258"/>
      <c r="K728" s="257"/>
      <c r="L728" s="258"/>
      <c r="M728" s="249"/>
    </row>
    <row r="729" spans="1:52" ht="30" customHeight="1">
      <c r="A729" s="250" t="s">
        <v>2182</v>
      </c>
      <c r="B729" s="253"/>
      <c r="C729" s="253"/>
      <c r="D729" s="253"/>
      <c r="E729" s="254"/>
      <c r="F729" s="255"/>
      <c r="G729" s="254"/>
      <c r="H729" s="255"/>
      <c r="I729" s="254"/>
      <c r="J729" s="255"/>
      <c r="K729" s="254"/>
      <c r="L729" s="255"/>
      <c r="M729" s="256"/>
      <c r="N729" s="1" t="s">
        <v>2034</v>
      </c>
    </row>
    <row r="730" spans="1:52" ht="30" customHeight="1">
      <c r="A730" s="248" t="s">
        <v>2183</v>
      </c>
      <c r="B730" s="248" t="s">
        <v>2184</v>
      </c>
      <c r="C730" s="248" t="s">
        <v>1490</v>
      </c>
      <c r="D730" s="249">
        <v>3.9580000000000002</v>
      </c>
      <c r="E730" s="257">
        <f>단가대비표!O38</f>
        <v>0</v>
      </c>
      <c r="F730" s="258">
        <f>TRUNC(E730*D730,1)</f>
        <v>0</v>
      </c>
      <c r="G730" s="257">
        <f>단가대비표!P38</f>
        <v>0</v>
      </c>
      <c r="H730" s="258">
        <f>TRUNC(G730*D730,1)</f>
        <v>0</v>
      </c>
      <c r="I730" s="257">
        <f>단가대비표!V38</f>
        <v>0</v>
      </c>
      <c r="J730" s="258">
        <f>TRUNC(I730*D730,1)</f>
        <v>0</v>
      </c>
      <c r="K730" s="257">
        <f t="shared" ref="K730:L733" si="125">TRUNC(E730+G730+I730,1)</f>
        <v>0</v>
      </c>
      <c r="L730" s="258">
        <f t="shared" si="125"/>
        <v>0</v>
      </c>
      <c r="M730" s="248" t="s">
        <v>2185</v>
      </c>
      <c r="N730" s="1" t="s">
        <v>2034</v>
      </c>
      <c r="O730" s="1" t="s">
        <v>2186</v>
      </c>
      <c r="P730" s="1" t="s">
        <v>64</v>
      </c>
      <c r="Q730" s="1" t="s">
        <v>64</v>
      </c>
      <c r="R730" s="1" t="s">
        <v>63</v>
      </c>
      <c r="AV730" s="1" t="s">
        <v>52</v>
      </c>
      <c r="AW730" s="1" t="s">
        <v>2187</v>
      </c>
      <c r="AX730" s="1" t="s">
        <v>52</v>
      </c>
      <c r="AY730" s="1" t="s">
        <v>52</v>
      </c>
      <c r="AZ730" s="1" t="s">
        <v>52</v>
      </c>
    </row>
    <row r="731" spans="1:52" ht="30" customHeight="1">
      <c r="A731" s="248" t="s">
        <v>1980</v>
      </c>
      <c r="B731" s="248" t="s">
        <v>1981</v>
      </c>
      <c r="C731" s="248" t="s">
        <v>1490</v>
      </c>
      <c r="D731" s="249">
        <v>3.77</v>
      </c>
      <c r="E731" s="257">
        <f>일위대가목록!E93</f>
        <v>0</v>
      </c>
      <c r="F731" s="258">
        <f>TRUNC(E731*D731,1)</f>
        <v>0</v>
      </c>
      <c r="G731" s="257">
        <f>일위대가목록!F93</f>
        <v>0</v>
      </c>
      <c r="H731" s="258">
        <f>TRUNC(G731*D731,1)</f>
        <v>0</v>
      </c>
      <c r="I731" s="257">
        <f>일위대가목록!G93</f>
        <v>0</v>
      </c>
      <c r="J731" s="258">
        <f>TRUNC(I731*D731,1)</f>
        <v>0</v>
      </c>
      <c r="K731" s="257">
        <f t="shared" si="125"/>
        <v>0</v>
      </c>
      <c r="L731" s="258">
        <f t="shared" si="125"/>
        <v>0</v>
      </c>
      <c r="M731" s="248" t="s">
        <v>1982</v>
      </c>
      <c r="N731" s="1" t="s">
        <v>2034</v>
      </c>
      <c r="O731" s="1" t="s">
        <v>1983</v>
      </c>
      <c r="P731" s="1" t="s">
        <v>63</v>
      </c>
      <c r="Q731" s="1" t="s">
        <v>64</v>
      </c>
      <c r="R731" s="1" t="s">
        <v>64</v>
      </c>
      <c r="AV731" s="1" t="s">
        <v>52</v>
      </c>
      <c r="AW731" s="1" t="s">
        <v>2188</v>
      </c>
      <c r="AX731" s="1" t="s">
        <v>52</v>
      </c>
      <c r="AY731" s="1" t="s">
        <v>52</v>
      </c>
      <c r="AZ731" s="1" t="s">
        <v>52</v>
      </c>
    </row>
    <row r="732" spans="1:52" ht="30" customHeight="1">
      <c r="A732" s="248" t="s">
        <v>1990</v>
      </c>
      <c r="B732" s="248" t="s">
        <v>1991</v>
      </c>
      <c r="C732" s="248" t="s">
        <v>1490</v>
      </c>
      <c r="D732" s="249">
        <v>-0.16900000000000001</v>
      </c>
      <c r="E732" s="257">
        <f>단가대비표!O28</f>
        <v>0</v>
      </c>
      <c r="F732" s="258">
        <f>TRUNC(E732*D732,1)</f>
        <v>0</v>
      </c>
      <c r="G732" s="257">
        <f>단가대비표!P28</f>
        <v>0</v>
      </c>
      <c r="H732" s="258">
        <f>TRUNC(G732*D732,1)</f>
        <v>0</v>
      </c>
      <c r="I732" s="257">
        <f>단가대비표!V28</f>
        <v>0</v>
      </c>
      <c r="J732" s="258">
        <f>TRUNC(I732*D732,1)</f>
        <v>0</v>
      </c>
      <c r="K732" s="257">
        <f t="shared" si="125"/>
        <v>0</v>
      </c>
      <c r="L732" s="258">
        <f t="shared" si="125"/>
        <v>0</v>
      </c>
      <c r="M732" s="248" t="s">
        <v>1992</v>
      </c>
      <c r="N732" s="1" t="s">
        <v>2034</v>
      </c>
      <c r="O732" s="1" t="s">
        <v>1993</v>
      </c>
      <c r="P732" s="1" t="s">
        <v>64</v>
      </c>
      <c r="Q732" s="1" t="s">
        <v>64</v>
      </c>
      <c r="R732" s="1" t="s">
        <v>63</v>
      </c>
      <c r="AV732" s="1" t="s">
        <v>52</v>
      </c>
      <c r="AW732" s="1" t="s">
        <v>2189</v>
      </c>
      <c r="AX732" s="1" t="s">
        <v>52</v>
      </c>
      <c r="AY732" s="1" t="s">
        <v>52</v>
      </c>
      <c r="AZ732" s="1" t="s">
        <v>52</v>
      </c>
    </row>
    <row r="733" spans="1:52" ht="30" customHeight="1">
      <c r="A733" s="248" t="s">
        <v>2162</v>
      </c>
      <c r="B733" s="248" t="s">
        <v>242</v>
      </c>
      <c r="C733" s="248" t="s">
        <v>82</v>
      </c>
      <c r="D733" s="249">
        <v>0.2</v>
      </c>
      <c r="E733" s="257">
        <f>일위대가목록!E167</f>
        <v>0</v>
      </c>
      <c r="F733" s="258">
        <f>TRUNC(E733*D733,1)</f>
        <v>0</v>
      </c>
      <c r="G733" s="257">
        <f>일위대가목록!F167</f>
        <v>0</v>
      </c>
      <c r="H733" s="258">
        <f>TRUNC(G733*D733,1)</f>
        <v>0</v>
      </c>
      <c r="I733" s="257">
        <f>일위대가목록!G167</f>
        <v>0</v>
      </c>
      <c r="J733" s="258">
        <f>TRUNC(I733*D733,1)</f>
        <v>0</v>
      </c>
      <c r="K733" s="257">
        <f t="shared" si="125"/>
        <v>0</v>
      </c>
      <c r="L733" s="258">
        <f t="shared" si="125"/>
        <v>0</v>
      </c>
      <c r="M733" s="248" t="s">
        <v>2163</v>
      </c>
      <c r="N733" s="1" t="s">
        <v>2034</v>
      </c>
      <c r="O733" s="1" t="s">
        <v>2164</v>
      </c>
      <c r="P733" s="1" t="s">
        <v>63</v>
      </c>
      <c r="Q733" s="1" t="s">
        <v>64</v>
      </c>
      <c r="R733" s="1" t="s">
        <v>64</v>
      </c>
      <c r="AV733" s="1" t="s">
        <v>52</v>
      </c>
      <c r="AW733" s="1" t="s">
        <v>2190</v>
      </c>
      <c r="AX733" s="1" t="s">
        <v>52</v>
      </c>
      <c r="AY733" s="1" t="s">
        <v>52</v>
      </c>
      <c r="AZ733" s="1" t="s">
        <v>52</v>
      </c>
    </row>
    <row r="734" spans="1:52" ht="30" customHeight="1">
      <c r="A734" s="248" t="s">
        <v>993</v>
      </c>
      <c r="B734" s="248" t="s">
        <v>52</v>
      </c>
      <c r="C734" s="248" t="s">
        <v>52</v>
      </c>
      <c r="D734" s="249"/>
      <c r="E734" s="257"/>
      <c r="F734" s="258">
        <f>TRUNC(SUMIF(N730:N733, N729, F730:F733),0)</f>
        <v>0</v>
      </c>
      <c r="G734" s="257"/>
      <c r="H734" s="258">
        <f>TRUNC(SUMIF(N730:N733, N729, H730:H733),0)</f>
        <v>0</v>
      </c>
      <c r="I734" s="257"/>
      <c r="J734" s="258">
        <f>TRUNC(SUMIF(N730:N733, N729, J730:J733),0)</f>
        <v>0</v>
      </c>
      <c r="K734" s="257"/>
      <c r="L734" s="258">
        <f>F734+H734+J734</f>
        <v>0</v>
      </c>
      <c r="M734" s="248" t="s">
        <v>52</v>
      </c>
      <c r="N734" s="1" t="s">
        <v>71</v>
      </c>
      <c r="O734" s="1" t="s">
        <v>71</v>
      </c>
      <c r="P734" s="1" t="s">
        <v>52</v>
      </c>
      <c r="Q734" s="1" t="s">
        <v>52</v>
      </c>
      <c r="R734" s="1" t="s">
        <v>52</v>
      </c>
      <c r="AV734" s="1" t="s">
        <v>52</v>
      </c>
      <c r="AW734" s="1" t="s">
        <v>52</v>
      </c>
      <c r="AX734" s="1" t="s">
        <v>52</v>
      </c>
      <c r="AY734" s="1" t="s">
        <v>52</v>
      </c>
      <c r="AZ734" s="1" t="s">
        <v>52</v>
      </c>
    </row>
    <row r="735" spans="1:52" ht="30" customHeight="1">
      <c r="A735" s="249"/>
      <c r="B735" s="249"/>
      <c r="C735" s="249"/>
      <c r="D735" s="249"/>
      <c r="E735" s="257"/>
      <c r="F735" s="258"/>
      <c r="G735" s="257"/>
      <c r="H735" s="258"/>
      <c r="I735" s="257"/>
      <c r="J735" s="258"/>
      <c r="K735" s="257"/>
      <c r="L735" s="258"/>
      <c r="M735" s="249"/>
    </row>
    <row r="736" spans="1:52" ht="30" customHeight="1">
      <c r="A736" s="250" t="s">
        <v>2191</v>
      </c>
      <c r="B736" s="253"/>
      <c r="C736" s="253"/>
      <c r="D736" s="253"/>
      <c r="E736" s="254"/>
      <c r="F736" s="255"/>
      <c r="G736" s="254"/>
      <c r="H736" s="255"/>
      <c r="I736" s="254"/>
      <c r="J736" s="255"/>
      <c r="K736" s="254"/>
      <c r="L736" s="255"/>
      <c r="M736" s="256"/>
      <c r="N736" s="1" t="s">
        <v>2060</v>
      </c>
    </row>
    <row r="737" spans="1:52" ht="30" customHeight="1">
      <c r="A737" s="248" t="s">
        <v>1975</v>
      </c>
      <c r="B737" s="248" t="s">
        <v>2192</v>
      </c>
      <c r="C737" s="248" t="s">
        <v>1490</v>
      </c>
      <c r="D737" s="249">
        <v>17.446000000000002</v>
      </c>
      <c r="E737" s="257">
        <f>단가대비표!O54</f>
        <v>0</v>
      </c>
      <c r="F737" s="258">
        <f>TRUNC(E737*D737,1)</f>
        <v>0</v>
      </c>
      <c r="G737" s="257">
        <f>단가대비표!P54</f>
        <v>0</v>
      </c>
      <c r="H737" s="258">
        <f>TRUNC(G737*D737,1)</f>
        <v>0</v>
      </c>
      <c r="I737" s="257">
        <f>단가대비표!V54</f>
        <v>0</v>
      </c>
      <c r="J737" s="258">
        <f>TRUNC(I737*D737,1)</f>
        <v>0</v>
      </c>
      <c r="K737" s="257">
        <f t="shared" ref="K737:L739" si="126">TRUNC(E737+G737+I737,1)</f>
        <v>0</v>
      </c>
      <c r="L737" s="258">
        <f t="shared" si="126"/>
        <v>0</v>
      </c>
      <c r="M737" s="248" t="s">
        <v>2193</v>
      </c>
      <c r="N737" s="1" t="s">
        <v>2060</v>
      </c>
      <c r="O737" s="1" t="s">
        <v>2194</v>
      </c>
      <c r="P737" s="1" t="s">
        <v>64</v>
      </c>
      <c r="Q737" s="1" t="s">
        <v>64</v>
      </c>
      <c r="R737" s="1" t="s">
        <v>63</v>
      </c>
      <c r="AV737" s="1" t="s">
        <v>52</v>
      </c>
      <c r="AW737" s="1" t="s">
        <v>2195</v>
      </c>
      <c r="AX737" s="1" t="s">
        <v>52</v>
      </c>
      <c r="AY737" s="1" t="s">
        <v>52</v>
      </c>
      <c r="AZ737" s="1" t="s">
        <v>52</v>
      </c>
    </row>
    <row r="738" spans="1:52" ht="30" customHeight="1">
      <c r="A738" s="248" t="s">
        <v>1980</v>
      </c>
      <c r="B738" s="248" t="s">
        <v>1985</v>
      </c>
      <c r="C738" s="248" t="s">
        <v>1490</v>
      </c>
      <c r="D738" s="249">
        <v>15.86</v>
      </c>
      <c r="E738" s="257">
        <f>일위대가목록!E94</f>
        <v>0</v>
      </c>
      <c r="F738" s="258">
        <f>TRUNC(E738*D738,1)</f>
        <v>0</v>
      </c>
      <c r="G738" s="257">
        <f>일위대가목록!F94</f>
        <v>0</v>
      </c>
      <c r="H738" s="258">
        <f>TRUNC(G738*D738,1)</f>
        <v>0</v>
      </c>
      <c r="I738" s="257">
        <f>일위대가목록!G94</f>
        <v>0</v>
      </c>
      <c r="J738" s="258">
        <f>TRUNC(I738*D738,1)</f>
        <v>0</v>
      </c>
      <c r="K738" s="257">
        <f t="shared" si="126"/>
        <v>0</v>
      </c>
      <c r="L738" s="258">
        <f t="shared" si="126"/>
        <v>0</v>
      </c>
      <c r="M738" s="248" t="s">
        <v>1986</v>
      </c>
      <c r="N738" s="1" t="s">
        <v>2060</v>
      </c>
      <c r="O738" s="1" t="s">
        <v>1987</v>
      </c>
      <c r="P738" s="1" t="s">
        <v>63</v>
      </c>
      <c r="Q738" s="1" t="s">
        <v>64</v>
      </c>
      <c r="R738" s="1" t="s">
        <v>64</v>
      </c>
      <c r="AV738" s="1" t="s">
        <v>52</v>
      </c>
      <c r="AW738" s="1" t="s">
        <v>2196</v>
      </c>
      <c r="AX738" s="1" t="s">
        <v>52</v>
      </c>
      <c r="AY738" s="1" t="s">
        <v>52</v>
      </c>
      <c r="AZ738" s="1" t="s">
        <v>52</v>
      </c>
    </row>
    <row r="739" spans="1:52" ht="30" customHeight="1">
      <c r="A739" s="248" t="s">
        <v>1990</v>
      </c>
      <c r="B739" s="248" t="s">
        <v>1995</v>
      </c>
      <c r="C739" s="248" t="s">
        <v>1490</v>
      </c>
      <c r="D739" s="249">
        <v>-1.427</v>
      </c>
      <c r="E739" s="257">
        <f>단가대비표!O29</f>
        <v>0</v>
      </c>
      <c r="F739" s="258">
        <f>TRUNC(E739*D739,1)</f>
        <v>0</v>
      </c>
      <c r="G739" s="257">
        <f>단가대비표!P29</f>
        <v>0</v>
      </c>
      <c r="H739" s="258">
        <f>TRUNC(G739*D739,1)</f>
        <v>0</v>
      </c>
      <c r="I739" s="257">
        <f>단가대비표!V29</f>
        <v>0</v>
      </c>
      <c r="J739" s="258">
        <f>TRUNC(I739*D739,1)</f>
        <v>0</v>
      </c>
      <c r="K739" s="257">
        <f t="shared" si="126"/>
        <v>0</v>
      </c>
      <c r="L739" s="258">
        <f t="shared" si="126"/>
        <v>0</v>
      </c>
      <c r="M739" s="248" t="s">
        <v>1996</v>
      </c>
      <c r="N739" s="1" t="s">
        <v>2060</v>
      </c>
      <c r="O739" s="1" t="s">
        <v>1997</v>
      </c>
      <c r="P739" s="1" t="s">
        <v>64</v>
      </c>
      <c r="Q739" s="1" t="s">
        <v>64</v>
      </c>
      <c r="R739" s="1" t="s">
        <v>63</v>
      </c>
      <c r="AV739" s="1" t="s">
        <v>52</v>
      </c>
      <c r="AW739" s="1" t="s">
        <v>2197</v>
      </c>
      <c r="AX739" s="1" t="s">
        <v>52</v>
      </c>
      <c r="AY739" s="1" t="s">
        <v>52</v>
      </c>
      <c r="AZ739" s="1" t="s">
        <v>52</v>
      </c>
    </row>
    <row r="740" spans="1:52" ht="30" customHeight="1">
      <c r="A740" s="248" t="s">
        <v>993</v>
      </c>
      <c r="B740" s="248" t="s">
        <v>52</v>
      </c>
      <c r="C740" s="248" t="s">
        <v>52</v>
      </c>
      <c r="D740" s="249"/>
      <c r="E740" s="257"/>
      <c r="F740" s="258">
        <f>TRUNC(SUMIF(N737:N739, N736, F737:F739),0)</f>
        <v>0</v>
      </c>
      <c r="G740" s="257"/>
      <c r="H740" s="258">
        <f>TRUNC(SUMIF(N737:N739, N736, H737:H739),0)</f>
        <v>0</v>
      </c>
      <c r="I740" s="257"/>
      <c r="J740" s="258">
        <f>TRUNC(SUMIF(N737:N739, N736, J737:J739),0)</f>
        <v>0</v>
      </c>
      <c r="K740" s="257"/>
      <c r="L740" s="258">
        <f>F740+H740+J740</f>
        <v>0</v>
      </c>
      <c r="M740" s="248" t="s">
        <v>52</v>
      </c>
      <c r="N740" s="1" t="s">
        <v>71</v>
      </c>
      <c r="O740" s="1" t="s">
        <v>71</v>
      </c>
      <c r="P740" s="1" t="s">
        <v>52</v>
      </c>
      <c r="Q740" s="1" t="s">
        <v>52</v>
      </c>
      <c r="R740" s="1" t="s">
        <v>52</v>
      </c>
      <c r="AV740" s="1" t="s">
        <v>52</v>
      </c>
      <c r="AW740" s="1" t="s">
        <v>52</v>
      </c>
      <c r="AX740" s="1" t="s">
        <v>52</v>
      </c>
      <c r="AY740" s="1" t="s">
        <v>52</v>
      </c>
      <c r="AZ740" s="1" t="s">
        <v>52</v>
      </c>
    </row>
    <row r="741" spans="1:52" ht="30" customHeight="1">
      <c r="A741" s="249"/>
      <c r="B741" s="249"/>
      <c r="C741" s="249"/>
      <c r="D741" s="249"/>
      <c r="E741" s="257"/>
      <c r="F741" s="258"/>
      <c r="G741" s="257"/>
      <c r="H741" s="258"/>
      <c r="I741" s="257"/>
      <c r="J741" s="258"/>
      <c r="K741" s="257"/>
      <c r="L741" s="258"/>
      <c r="M741" s="249"/>
    </row>
    <row r="742" spans="1:52" ht="30" customHeight="1">
      <c r="A742" s="250" t="s">
        <v>2198</v>
      </c>
      <c r="B742" s="253"/>
      <c r="C742" s="253"/>
      <c r="D742" s="253"/>
      <c r="E742" s="254"/>
      <c r="F742" s="255"/>
      <c r="G742" s="254"/>
      <c r="H742" s="255"/>
      <c r="I742" s="254"/>
      <c r="J742" s="255"/>
      <c r="K742" s="254"/>
      <c r="L742" s="255"/>
      <c r="M742" s="256"/>
      <c r="N742" s="1" t="s">
        <v>2199</v>
      </c>
    </row>
    <row r="743" spans="1:52" ht="30" customHeight="1">
      <c r="A743" s="248" t="s">
        <v>1975</v>
      </c>
      <c r="B743" s="248" t="s">
        <v>2202</v>
      </c>
      <c r="C743" s="248" t="s">
        <v>1490</v>
      </c>
      <c r="D743" s="249">
        <v>26.169</v>
      </c>
      <c r="E743" s="257">
        <f>단가대비표!O55</f>
        <v>0</v>
      </c>
      <c r="F743" s="258">
        <f>TRUNC(E743*D743,1)</f>
        <v>0</v>
      </c>
      <c r="G743" s="257">
        <f>단가대비표!P55</f>
        <v>0</v>
      </c>
      <c r="H743" s="258">
        <f>TRUNC(G743*D743,1)</f>
        <v>0</v>
      </c>
      <c r="I743" s="257">
        <f>단가대비표!V55</f>
        <v>0</v>
      </c>
      <c r="J743" s="258">
        <f>TRUNC(I743*D743,1)</f>
        <v>0</v>
      </c>
      <c r="K743" s="257">
        <f t="shared" ref="K743:L745" si="127">TRUNC(E743+G743+I743,1)</f>
        <v>0</v>
      </c>
      <c r="L743" s="258">
        <f t="shared" si="127"/>
        <v>0</v>
      </c>
      <c r="M743" s="248" t="s">
        <v>2203</v>
      </c>
      <c r="N743" s="1" t="s">
        <v>2199</v>
      </c>
      <c r="O743" s="1" t="s">
        <v>2204</v>
      </c>
      <c r="P743" s="1" t="s">
        <v>64</v>
      </c>
      <c r="Q743" s="1" t="s">
        <v>64</v>
      </c>
      <c r="R743" s="1" t="s">
        <v>63</v>
      </c>
      <c r="AV743" s="1" t="s">
        <v>52</v>
      </c>
      <c r="AW743" s="1" t="s">
        <v>2205</v>
      </c>
      <c r="AX743" s="1" t="s">
        <v>52</v>
      </c>
      <c r="AY743" s="1" t="s">
        <v>52</v>
      </c>
      <c r="AZ743" s="1" t="s">
        <v>52</v>
      </c>
    </row>
    <row r="744" spans="1:52" ht="30" customHeight="1">
      <c r="A744" s="248" t="s">
        <v>1980</v>
      </c>
      <c r="B744" s="248" t="s">
        <v>1985</v>
      </c>
      <c r="C744" s="248" t="s">
        <v>1490</v>
      </c>
      <c r="D744" s="249">
        <v>23.79</v>
      </c>
      <c r="E744" s="257">
        <f>일위대가목록!E94</f>
        <v>0</v>
      </c>
      <c r="F744" s="258">
        <f>TRUNC(E744*D744,1)</f>
        <v>0</v>
      </c>
      <c r="G744" s="257">
        <f>일위대가목록!F94</f>
        <v>0</v>
      </c>
      <c r="H744" s="258">
        <f>TRUNC(G744*D744,1)</f>
        <v>0</v>
      </c>
      <c r="I744" s="257">
        <f>일위대가목록!G94</f>
        <v>0</v>
      </c>
      <c r="J744" s="258">
        <f>TRUNC(I744*D744,1)</f>
        <v>0</v>
      </c>
      <c r="K744" s="257">
        <f t="shared" si="127"/>
        <v>0</v>
      </c>
      <c r="L744" s="258">
        <f t="shared" si="127"/>
        <v>0</v>
      </c>
      <c r="M744" s="248" t="s">
        <v>1986</v>
      </c>
      <c r="N744" s="1" t="s">
        <v>2199</v>
      </c>
      <c r="O744" s="1" t="s">
        <v>1987</v>
      </c>
      <c r="P744" s="1" t="s">
        <v>63</v>
      </c>
      <c r="Q744" s="1" t="s">
        <v>64</v>
      </c>
      <c r="R744" s="1" t="s">
        <v>64</v>
      </c>
      <c r="AV744" s="1" t="s">
        <v>52</v>
      </c>
      <c r="AW744" s="1" t="s">
        <v>2206</v>
      </c>
      <c r="AX744" s="1" t="s">
        <v>52</v>
      </c>
      <c r="AY744" s="1" t="s">
        <v>52</v>
      </c>
      <c r="AZ744" s="1" t="s">
        <v>52</v>
      </c>
    </row>
    <row r="745" spans="1:52" ht="30" customHeight="1">
      <c r="A745" s="248" t="s">
        <v>1990</v>
      </c>
      <c r="B745" s="248" t="s">
        <v>1995</v>
      </c>
      <c r="C745" s="248" t="s">
        <v>1490</v>
      </c>
      <c r="D745" s="249">
        <v>-2.141</v>
      </c>
      <c r="E745" s="257">
        <f>단가대비표!O29</f>
        <v>0</v>
      </c>
      <c r="F745" s="258">
        <f>TRUNC(E745*D745,1)</f>
        <v>0</v>
      </c>
      <c r="G745" s="257">
        <f>단가대비표!P29</f>
        <v>0</v>
      </c>
      <c r="H745" s="258">
        <f>TRUNC(G745*D745,1)</f>
        <v>0</v>
      </c>
      <c r="I745" s="257">
        <f>단가대비표!V29</f>
        <v>0</v>
      </c>
      <c r="J745" s="258">
        <f>TRUNC(I745*D745,1)</f>
        <v>0</v>
      </c>
      <c r="K745" s="257">
        <f t="shared" si="127"/>
        <v>0</v>
      </c>
      <c r="L745" s="258">
        <f t="shared" si="127"/>
        <v>0</v>
      </c>
      <c r="M745" s="248" t="s">
        <v>1996</v>
      </c>
      <c r="N745" s="1" t="s">
        <v>2199</v>
      </c>
      <c r="O745" s="1" t="s">
        <v>1997</v>
      </c>
      <c r="P745" s="1" t="s">
        <v>64</v>
      </c>
      <c r="Q745" s="1" t="s">
        <v>64</v>
      </c>
      <c r="R745" s="1" t="s">
        <v>63</v>
      </c>
      <c r="AV745" s="1" t="s">
        <v>52</v>
      </c>
      <c r="AW745" s="1" t="s">
        <v>2207</v>
      </c>
      <c r="AX745" s="1" t="s">
        <v>52</v>
      </c>
      <c r="AY745" s="1" t="s">
        <v>52</v>
      </c>
      <c r="AZ745" s="1" t="s">
        <v>52</v>
      </c>
    </row>
    <row r="746" spans="1:52" ht="30" customHeight="1">
      <c r="A746" s="248" t="s">
        <v>993</v>
      </c>
      <c r="B746" s="248" t="s">
        <v>52</v>
      </c>
      <c r="C746" s="248" t="s">
        <v>52</v>
      </c>
      <c r="D746" s="249"/>
      <c r="E746" s="257"/>
      <c r="F746" s="258">
        <f>TRUNC(SUMIF(N743:N745, N742, F743:F745),0)</f>
        <v>0</v>
      </c>
      <c r="G746" s="257"/>
      <c r="H746" s="258">
        <f>TRUNC(SUMIF(N743:N745, N742, H743:H745),0)</f>
        <v>0</v>
      </c>
      <c r="I746" s="257"/>
      <c r="J746" s="258">
        <f>TRUNC(SUMIF(N743:N745, N742, J743:J745),0)</f>
        <v>0</v>
      </c>
      <c r="K746" s="257"/>
      <c r="L746" s="258">
        <f>F746+H746+J746</f>
        <v>0</v>
      </c>
      <c r="M746" s="248" t="s">
        <v>52</v>
      </c>
      <c r="N746" s="1" t="s">
        <v>71</v>
      </c>
      <c r="O746" s="1" t="s">
        <v>71</v>
      </c>
      <c r="P746" s="1" t="s">
        <v>52</v>
      </c>
      <c r="Q746" s="1" t="s">
        <v>52</v>
      </c>
      <c r="R746" s="1" t="s">
        <v>52</v>
      </c>
      <c r="AV746" s="1" t="s">
        <v>52</v>
      </c>
      <c r="AW746" s="1" t="s">
        <v>52</v>
      </c>
      <c r="AX746" s="1" t="s">
        <v>52</v>
      </c>
      <c r="AY746" s="1" t="s">
        <v>52</v>
      </c>
      <c r="AZ746" s="1" t="s">
        <v>52</v>
      </c>
    </row>
    <row r="747" spans="1:52" ht="30" customHeight="1">
      <c r="A747" s="249"/>
      <c r="B747" s="249"/>
      <c r="C747" s="249"/>
      <c r="D747" s="249"/>
      <c r="E747" s="257"/>
      <c r="F747" s="258"/>
      <c r="G747" s="257"/>
      <c r="H747" s="258"/>
      <c r="I747" s="257"/>
      <c r="J747" s="258"/>
      <c r="K747" s="257"/>
      <c r="L747" s="258"/>
      <c r="M747" s="249"/>
    </row>
    <row r="748" spans="1:52" ht="30" customHeight="1">
      <c r="A748" s="250" t="s">
        <v>2208</v>
      </c>
      <c r="B748" s="253"/>
      <c r="C748" s="253"/>
      <c r="D748" s="253"/>
      <c r="E748" s="254"/>
      <c r="F748" s="255"/>
      <c r="G748" s="254"/>
      <c r="H748" s="255"/>
      <c r="I748" s="254"/>
      <c r="J748" s="255"/>
      <c r="K748" s="254"/>
      <c r="L748" s="255"/>
      <c r="M748" s="256"/>
      <c r="N748" s="1" t="s">
        <v>2045</v>
      </c>
    </row>
    <row r="749" spans="1:52" ht="30" customHeight="1">
      <c r="A749" s="248" t="s">
        <v>1975</v>
      </c>
      <c r="B749" s="248" t="s">
        <v>2209</v>
      </c>
      <c r="C749" s="248" t="s">
        <v>1490</v>
      </c>
      <c r="D749" s="249">
        <v>43.615000000000002</v>
      </c>
      <c r="E749" s="257">
        <f>단가대비표!O56</f>
        <v>0</v>
      </c>
      <c r="F749" s="258">
        <f>TRUNC(E749*D749,1)</f>
        <v>0</v>
      </c>
      <c r="G749" s="257">
        <f>단가대비표!P56</f>
        <v>0</v>
      </c>
      <c r="H749" s="258">
        <f>TRUNC(G749*D749,1)</f>
        <v>0</v>
      </c>
      <c r="I749" s="257">
        <f>단가대비표!V56</f>
        <v>0</v>
      </c>
      <c r="J749" s="258">
        <f>TRUNC(I749*D749,1)</f>
        <v>0</v>
      </c>
      <c r="K749" s="257">
        <f t="shared" ref="K749:L751" si="128">TRUNC(E749+G749+I749,1)</f>
        <v>0</v>
      </c>
      <c r="L749" s="258">
        <f t="shared" si="128"/>
        <v>0</v>
      </c>
      <c r="M749" s="248" t="s">
        <v>2210</v>
      </c>
      <c r="N749" s="1" t="s">
        <v>2045</v>
      </c>
      <c r="O749" s="1" t="s">
        <v>2211</v>
      </c>
      <c r="P749" s="1" t="s">
        <v>64</v>
      </c>
      <c r="Q749" s="1" t="s">
        <v>64</v>
      </c>
      <c r="R749" s="1" t="s">
        <v>63</v>
      </c>
      <c r="AV749" s="1" t="s">
        <v>52</v>
      </c>
      <c r="AW749" s="1" t="s">
        <v>2212</v>
      </c>
      <c r="AX749" s="1" t="s">
        <v>52</v>
      </c>
      <c r="AY749" s="1" t="s">
        <v>52</v>
      </c>
      <c r="AZ749" s="1" t="s">
        <v>52</v>
      </c>
    </row>
    <row r="750" spans="1:52" ht="30" customHeight="1">
      <c r="A750" s="248" t="s">
        <v>1980</v>
      </c>
      <c r="B750" s="248" t="s">
        <v>2001</v>
      </c>
      <c r="C750" s="248" t="s">
        <v>1490</v>
      </c>
      <c r="D750" s="249">
        <v>39.65</v>
      </c>
      <c r="E750" s="257">
        <f>일위대가목록!E92</f>
        <v>0</v>
      </c>
      <c r="F750" s="258">
        <f>TRUNC(E750*D750,1)</f>
        <v>0</v>
      </c>
      <c r="G750" s="257">
        <f>일위대가목록!F92</f>
        <v>0</v>
      </c>
      <c r="H750" s="258">
        <f>TRUNC(G750*D750,1)</f>
        <v>0</v>
      </c>
      <c r="I750" s="257">
        <f>일위대가목록!G92</f>
        <v>0</v>
      </c>
      <c r="J750" s="258">
        <f>TRUNC(I750*D750,1)</f>
        <v>0</v>
      </c>
      <c r="K750" s="257">
        <f t="shared" si="128"/>
        <v>0</v>
      </c>
      <c r="L750" s="258">
        <f t="shared" si="128"/>
        <v>0</v>
      </c>
      <c r="M750" s="248" t="s">
        <v>2002</v>
      </c>
      <c r="N750" s="1" t="s">
        <v>2045</v>
      </c>
      <c r="O750" s="1" t="s">
        <v>2000</v>
      </c>
      <c r="P750" s="1" t="s">
        <v>63</v>
      </c>
      <c r="Q750" s="1" t="s">
        <v>64</v>
      </c>
      <c r="R750" s="1" t="s">
        <v>64</v>
      </c>
      <c r="AV750" s="1" t="s">
        <v>52</v>
      </c>
      <c r="AW750" s="1" t="s">
        <v>2213</v>
      </c>
      <c r="AX750" s="1" t="s">
        <v>52</v>
      </c>
      <c r="AY750" s="1" t="s">
        <v>52</v>
      </c>
      <c r="AZ750" s="1" t="s">
        <v>52</v>
      </c>
    </row>
    <row r="751" spans="1:52" ht="30" customHeight="1">
      <c r="A751" s="248" t="s">
        <v>1990</v>
      </c>
      <c r="B751" s="248" t="s">
        <v>1995</v>
      </c>
      <c r="C751" s="248" t="s">
        <v>1490</v>
      </c>
      <c r="D751" s="249">
        <v>-3.5680000000000001</v>
      </c>
      <c r="E751" s="257">
        <f>단가대비표!O29</f>
        <v>0</v>
      </c>
      <c r="F751" s="258">
        <f>TRUNC(E751*D751,1)</f>
        <v>0</v>
      </c>
      <c r="G751" s="257">
        <f>단가대비표!P29</f>
        <v>0</v>
      </c>
      <c r="H751" s="258">
        <f>TRUNC(G751*D751,1)</f>
        <v>0</v>
      </c>
      <c r="I751" s="257">
        <f>단가대비표!V29</f>
        <v>0</v>
      </c>
      <c r="J751" s="258">
        <f>TRUNC(I751*D751,1)</f>
        <v>0</v>
      </c>
      <c r="K751" s="257">
        <f t="shared" si="128"/>
        <v>0</v>
      </c>
      <c r="L751" s="258">
        <f t="shared" si="128"/>
        <v>0</v>
      </c>
      <c r="M751" s="248" t="s">
        <v>1996</v>
      </c>
      <c r="N751" s="1" t="s">
        <v>2045</v>
      </c>
      <c r="O751" s="1" t="s">
        <v>1997</v>
      </c>
      <c r="P751" s="1" t="s">
        <v>64</v>
      </c>
      <c r="Q751" s="1" t="s">
        <v>64</v>
      </c>
      <c r="R751" s="1" t="s">
        <v>63</v>
      </c>
      <c r="AV751" s="1" t="s">
        <v>52</v>
      </c>
      <c r="AW751" s="1" t="s">
        <v>2214</v>
      </c>
      <c r="AX751" s="1" t="s">
        <v>52</v>
      </c>
      <c r="AY751" s="1" t="s">
        <v>52</v>
      </c>
      <c r="AZ751" s="1" t="s">
        <v>52</v>
      </c>
    </row>
    <row r="752" spans="1:52" ht="30" customHeight="1">
      <c r="A752" s="248" t="s">
        <v>993</v>
      </c>
      <c r="B752" s="248" t="s">
        <v>52</v>
      </c>
      <c r="C752" s="248" t="s">
        <v>52</v>
      </c>
      <c r="D752" s="249"/>
      <c r="E752" s="257"/>
      <c r="F752" s="258">
        <f>TRUNC(SUMIF(N749:N751, N748, F749:F751),0)</f>
        <v>0</v>
      </c>
      <c r="G752" s="257"/>
      <c r="H752" s="258">
        <f>TRUNC(SUMIF(N749:N751, N748, H749:H751),0)</f>
        <v>0</v>
      </c>
      <c r="I752" s="257"/>
      <c r="J752" s="258">
        <f>TRUNC(SUMIF(N749:N751, N748, J749:J751),0)</f>
        <v>0</v>
      </c>
      <c r="K752" s="257"/>
      <c r="L752" s="258">
        <f>F752+H752+J752</f>
        <v>0</v>
      </c>
      <c r="M752" s="248" t="s">
        <v>52</v>
      </c>
      <c r="N752" s="1" t="s">
        <v>71</v>
      </c>
      <c r="O752" s="1" t="s">
        <v>71</v>
      </c>
      <c r="P752" s="1" t="s">
        <v>52</v>
      </c>
      <c r="Q752" s="1" t="s">
        <v>52</v>
      </c>
      <c r="R752" s="1" t="s">
        <v>52</v>
      </c>
      <c r="AV752" s="1" t="s">
        <v>52</v>
      </c>
      <c r="AW752" s="1" t="s">
        <v>52</v>
      </c>
      <c r="AX752" s="1" t="s">
        <v>52</v>
      </c>
      <c r="AY752" s="1" t="s">
        <v>52</v>
      </c>
      <c r="AZ752" s="1" t="s">
        <v>52</v>
      </c>
    </row>
    <row r="753" spans="1:52" ht="30" customHeight="1">
      <c r="A753" s="249"/>
      <c r="B753" s="249"/>
      <c r="C753" s="249"/>
      <c r="D753" s="249"/>
      <c r="E753" s="257"/>
      <c r="F753" s="258"/>
      <c r="G753" s="257"/>
      <c r="H753" s="258"/>
      <c r="I753" s="257"/>
      <c r="J753" s="258"/>
      <c r="K753" s="257"/>
      <c r="L753" s="258"/>
      <c r="M753" s="249"/>
    </row>
    <row r="754" spans="1:52" ht="30" customHeight="1">
      <c r="A754" s="250" t="s">
        <v>2215</v>
      </c>
      <c r="B754" s="253"/>
      <c r="C754" s="253"/>
      <c r="D754" s="253"/>
      <c r="E754" s="254"/>
      <c r="F754" s="255"/>
      <c r="G754" s="254"/>
      <c r="H754" s="255"/>
      <c r="I754" s="254"/>
      <c r="J754" s="255"/>
      <c r="K754" s="254"/>
      <c r="L754" s="255"/>
      <c r="M754" s="256"/>
      <c r="N754" s="1" t="s">
        <v>2216</v>
      </c>
    </row>
    <row r="755" spans="1:52" ht="30" customHeight="1">
      <c r="A755" s="248" t="s">
        <v>1895</v>
      </c>
      <c r="B755" s="248" t="s">
        <v>989</v>
      </c>
      <c r="C755" s="248" t="s">
        <v>401</v>
      </c>
      <c r="D755" s="249">
        <v>3.1E-2</v>
      </c>
      <c r="E755" s="257">
        <f>단가대비표!O256</f>
        <v>0</v>
      </c>
      <c r="F755" s="258">
        <f>TRUNC(E755*D755,1)</f>
        <v>0</v>
      </c>
      <c r="G755" s="257">
        <f>단가대비표!P256</f>
        <v>0</v>
      </c>
      <c r="H755" s="258">
        <f>TRUNC(G755*D755,1)</f>
        <v>0</v>
      </c>
      <c r="I755" s="257">
        <f>단가대비표!V256</f>
        <v>0</v>
      </c>
      <c r="J755" s="258">
        <f>TRUNC(I755*D755,1)</f>
        <v>0</v>
      </c>
      <c r="K755" s="257">
        <f t="shared" ref="K755:L757" si="129">TRUNC(E755+G755+I755,1)</f>
        <v>0</v>
      </c>
      <c r="L755" s="258">
        <f t="shared" si="129"/>
        <v>0</v>
      </c>
      <c r="M755" s="248" t="s">
        <v>1896</v>
      </c>
      <c r="N755" s="1" t="s">
        <v>2216</v>
      </c>
      <c r="O755" s="1" t="s">
        <v>1897</v>
      </c>
      <c r="P755" s="1" t="s">
        <v>64</v>
      </c>
      <c r="Q755" s="1" t="s">
        <v>64</v>
      </c>
      <c r="R755" s="1" t="s">
        <v>63</v>
      </c>
      <c r="V755">
        <v>1</v>
      </c>
      <c r="AV755" s="1" t="s">
        <v>52</v>
      </c>
      <c r="AW755" s="1" t="s">
        <v>2220</v>
      </c>
      <c r="AX755" s="1" t="s">
        <v>52</v>
      </c>
      <c r="AY755" s="1" t="s">
        <v>52</v>
      </c>
      <c r="AZ755" s="1" t="s">
        <v>52</v>
      </c>
    </row>
    <row r="756" spans="1:52" ht="30" customHeight="1">
      <c r="A756" s="248" t="s">
        <v>1243</v>
      </c>
      <c r="B756" s="248" t="s">
        <v>989</v>
      </c>
      <c r="C756" s="248" t="s">
        <v>401</v>
      </c>
      <c r="D756" s="249">
        <v>1.4999999999999999E-2</v>
      </c>
      <c r="E756" s="257">
        <f>단가대비표!O237</f>
        <v>0</v>
      </c>
      <c r="F756" s="258">
        <f>TRUNC(E756*D756,1)</f>
        <v>0</v>
      </c>
      <c r="G756" s="257">
        <f>단가대비표!P237</f>
        <v>0</v>
      </c>
      <c r="H756" s="258">
        <f>TRUNC(G756*D756,1)</f>
        <v>0</v>
      </c>
      <c r="I756" s="257">
        <f>단가대비표!V237</f>
        <v>0</v>
      </c>
      <c r="J756" s="258">
        <f>TRUNC(I756*D756,1)</f>
        <v>0</v>
      </c>
      <c r="K756" s="257">
        <f t="shared" si="129"/>
        <v>0</v>
      </c>
      <c r="L756" s="258">
        <f t="shared" si="129"/>
        <v>0</v>
      </c>
      <c r="M756" s="248" t="s">
        <v>1244</v>
      </c>
      <c r="N756" s="1" t="s">
        <v>2216</v>
      </c>
      <c r="O756" s="1" t="s">
        <v>1245</v>
      </c>
      <c r="P756" s="1" t="s">
        <v>64</v>
      </c>
      <c r="Q756" s="1" t="s">
        <v>64</v>
      </c>
      <c r="R756" s="1" t="s">
        <v>63</v>
      </c>
      <c r="V756">
        <v>1</v>
      </c>
      <c r="AV756" s="1" t="s">
        <v>52</v>
      </c>
      <c r="AW756" s="1" t="s">
        <v>2221</v>
      </c>
      <c r="AX756" s="1" t="s">
        <v>52</v>
      </c>
      <c r="AY756" s="1" t="s">
        <v>52</v>
      </c>
      <c r="AZ756" s="1" t="s">
        <v>52</v>
      </c>
    </row>
    <row r="757" spans="1:52" ht="30" customHeight="1">
      <c r="A757" s="248" t="s">
        <v>1464</v>
      </c>
      <c r="B757" s="248" t="s">
        <v>1846</v>
      </c>
      <c r="C757" s="248" t="s">
        <v>555</v>
      </c>
      <c r="D757" s="249">
        <v>1</v>
      </c>
      <c r="E757" s="257">
        <v>0</v>
      </c>
      <c r="F757" s="258">
        <f>TRUNC(E757*D757,1)</f>
        <v>0</v>
      </c>
      <c r="G757" s="257">
        <v>0</v>
      </c>
      <c r="H757" s="258">
        <f>TRUNC(G757*D757,1)</f>
        <v>0</v>
      </c>
      <c r="I757" s="257">
        <f>TRUNC(SUMIF(V755:V757, RIGHTB(O757, 1), H755:H757)*U757, 2)</f>
        <v>0</v>
      </c>
      <c r="J757" s="258">
        <f>TRUNC(I757*D757,1)</f>
        <v>0</v>
      </c>
      <c r="K757" s="257">
        <f t="shared" si="129"/>
        <v>0</v>
      </c>
      <c r="L757" s="258">
        <f t="shared" si="129"/>
        <v>0</v>
      </c>
      <c r="M757" s="248" t="s">
        <v>52</v>
      </c>
      <c r="N757" s="1" t="s">
        <v>2216</v>
      </c>
      <c r="O757" s="1" t="s">
        <v>772</v>
      </c>
      <c r="P757" s="1" t="s">
        <v>64</v>
      </c>
      <c r="Q757" s="1" t="s">
        <v>64</v>
      </c>
      <c r="R757" s="1" t="s">
        <v>64</v>
      </c>
      <c r="S757">
        <v>1</v>
      </c>
      <c r="T757">
        <v>2</v>
      </c>
      <c r="U757">
        <v>0.06</v>
      </c>
      <c r="AV757" s="1" t="s">
        <v>52</v>
      </c>
      <c r="AW757" s="1" t="s">
        <v>2222</v>
      </c>
      <c r="AX757" s="1" t="s">
        <v>52</v>
      </c>
      <c r="AY757" s="1" t="s">
        <v>52</v>
      </c>
      <c r="AZ757" s="1" t="s">
        <v>52</v>
      </c>
    </row>
    <row r="758" spans="1:52" ht="30" customHeight="1">
      <c r="A758" s="248" t="s">
        <v>993</v>
      </c>
      <c r="B758" s="248" t="s">
        <v>52</v>
      </c>
      <c r="C758" s="248" t="s">
        <v>52</v>
      </c>
      <c r="D758" s="249"/>
      <c r="E758" s="257"/>
      <c r="F758" s="258">
        <f>TRUNC(SUMIF(N755:N757, N754, F755:F757),0)</f>
        <v>0</v>
      </c>
      <c r="G758" s="257"/>
      <c r="H758" s="258">
        <f>TRUNC(SUMIF(N755:N757, N754, H755:H757),0)</f>
        <v>0</v>
      </c>
      <c r="I758" s="257"/>
      <c r="J758" s="258">
        <f>TRUNC(SUMIF(N755:N757, N754, J755:J757),0)</f>
        <v>0</v>
      </c>
      <c r="K758" s="257"/>
      <c r="L758" s="258">
        <f>F758+H758+J758</f>
        <v>0</v>
      </c>
      <c r="M758" s="248" t="s">
        <v>52</v>
      </c>
      <c r="N758" s="1" t="s">
        <v>71</v>
      </c>
      <c r="O758" s="1" t="s">
        <v>71</v>
      </c>
      <c r="P758" s="1" t="s">
        <v>52</v>
      </c>
      <c r="Q758" s="1" t="s">
        <v>52</v>
      </c>
      <c r="R758" s="1" t="s">
        <v>52</v>
      </c>
      <c r="AV758" s="1" t="s">
        <v>52</v>
      </c>
      <c r="AW758" s="1" t="s">
        <v>52</v>
      </c>
      <c r="AX758" s="1" t="s">
        <v>52</v>
      </c>
      <c r="AY758" s="1" t="s">
        <v>52</v>
      </c>
      <c r="AZ758" s="1" t="s">
        <v>52</v>
      </c>
    </row>
    <row r="759" spans="1:52" ht="30" customHeight="1">
      <c r="A759" s="249"/>
      <c r="B759" s="249"/>
      <c r="C759" s="249"/>
      <c r="D759" s="249"/>
      <c r="E759" s="257"/>
      <c r="F759" s="258"/>
      <c r="G759" s="257"/>
      <c r="H759" s="258"/>
      <c r="I759" s="257"/>
      <c r="J759" s="258"/>
      <c r="K759" s="257"/>
      <c r="L759" s="258"/>
      <c r="M759" s="249"/>
    </row>
    <row r="760" spans="1:52" ht="30" customHeight="1">
      <c r="A760" s="250" t="s">
        <v>2223</v>
      </c>
      <c r="B760" s="253"/>
      <c r="C760" s="253"/>
      <c r="D760" s="253"/>
      <c r="E760" s="254"/>
      <c r="F760" s="255"/>
      <c r="G760" s="254"/>
      <c r="H760" s="255"/>
      <c r="I760" s="254"/>
      <c r="J760" s="255"/>
      <c r="K760" s="254"/>
      <c r="L760" s="255"/>
      <c r="M760" s="256"/>
      <c r="N760" s="1" t="s">
        <v>2224</v>
      </c>
    </row>
    <row r="761" spans="1:52" ht="30" customHeight="1">
      <c r="A761" s="248" t="s">
        <v>2228</v>
      </c>
      <c r="B761" s="248" t="s">
        <v>2229</v>
      </c>
      <c r="C761" s="248" t="s">
        <v>76</v>
      </c>
      <c r="D761" s="249">
        <v>1.1000000000000001</v>
      </c>
      <c r="E761" s="257">
        <f>단가대비표!O115</f>
        <v>0</v>
      </c>
      <c r="F761" s="258">
        <f t="shared" ref="F761:F769" si="130">TRUNC(E761*D761,1)</f>
        <v>0</v>
      </c>
      <c r="G761" s="257">
        <f>단가대비표!P115</f>
        <v>0</v>
      </c>
      <c r="H761" s="258">
        <f t="shared" ref="H761:H769" si="131">TRUNC(G761*D761,1)</f>
        <v>0</v>
      </c>
      <c r="I761" s="257">
        <f>단가대비표!V115</f>
        <v>0</v>
      </c>
      <c r="J761" s="258">
        <f t="shared" ref="J761:J769" si="132">TRUNC(I761*D761,1)</f>
        <v>0</v>
      </c>
      <c r="K761" s="257">
        <f t="shared" ref="K761:K769" si="133">TRUNC(E761+G761+I761,1)</f>
        <v>0</v>
      </c>
      <c r="L761" s="258">
        <f t="shared" ref="L761:L769" si="134">TRUNC(F761+H761+J761,1)</f>
        <v>0</v>
      </c>
      <c r="M761" s="248" t="s">
        <v>2230</v>
      </c>
      <c r="N761" s="1" t="s">
        <v>2224</v>
      </c>
      <c r="O761" s="1" t="s">
        <v>2231</v>
      </c>
      <c r="P761" s="1" t="s">
        <v>64</v>
      </c>
      <c r="Q761" s="1" t="s">
        <v>64</v>
      </c>
      <c r="R761" s="1" t="s">
        <v>63</v>
      </c>
      <c r="AV761" s="1" t="s">
        <v>52</v>
      </c>
      <c r="AW761" s="1" t="s">
        <v>2232</v>
      </c>
      <c r="AX761" s="1" t="s">
        <v>52</v>
      </c>
      <c r="AY761" s="1" t="s">
        <v>52</v>
      </c>
      <c r="AZ761" s="1" t="s">
        <v>52</v>
      </c>
    </row>
    <row r="762" spans="1:52" ht="30" customHeight="1">
      <c r="A762" s="248" t="s">
        <v>2233</v>
      </c>
      <c r="B762" s="248" t="s">
        <v>2234</v>
      </c>
      <c r="C762" s="248" t="s">
        <v>76</v>
      </c>
      <c r="D762" s="249">
        <v>2.4</v>
      </c>
      <c r="E762" s="257">
        <f>단가대비표!O116</f>
        <v>0</v>
      </c>
      <c r="F762" s="258">
        <f t="shared" si="130"/>
        <v>0</v>
      </c>
      <c r="G762" s="257">
        <f>단가대비표!P116</f>
        <v>0</v>
      </c>
      <c r="H762" s="258">
        <f t="shared" si="131"/>
        <v>0</v>
      </c>
      <c r="I762" s="257">
        <f>단가대비표!V116</f>
        <v>0</v>
      </c>
      <c r="J762" s="258">
        <f t="shared" si="132"/>
        <v>0</v>
      </c>
      <c r="K762" s="257">
        <f t="shared" si="133"/>
        <v>0</v>
      </c>
      <c r="L762" s="258">
        <f t="shared" si="134"/>
        <v>0</v>
      </c>
      <c r="M762" s="248" t="s">
        <v>2235</v>
      </c>
      <c r="N762" s="1" t="s">
        <v>2224</v>
      </c>
      <c r="O762" s="1" t="s">
        <v>2236</v>
      </c>
      <c r="P762" s="1" t="s">
        <v>64</v>
      </c>
      <c r="Q762" s="1" t="s">
        <v>64</v>
      </c>
      <c r="R762" s="1" t="s">
        <v>63</v>
      </c>
      <c r="AV762" s="1" t="s">
        <v>52</v>
      </c>
      <c r="AW762" s="1" t="s">
        <v>2237</v>
      </c>
      <c r="AX762" s="1" t="s">
        <v>52</v>
      </c>
      <c r="AY762" s="1" t="s">
        <v>52</v>
      </c>
      <c r="AZ762" s="1" t="s">
        <v>52</v>
      </c>
    </row>
    <row r="763" spans="1:52" ht="30" customHeight="1">
      <c r="A763" s="248" t="s">
        <v>2238</v>
      </c>
      <c r="B763" s="248" t="s">
        <v>2239</v>
      </c>
      <c r="C763" s="248" t="s">
        <v>76</v>
      </c>
      <c r="D763" s="249">
        <v>5.5</v>
      </c>
      <c r="E763" s="257">
        <f>단가대비표!O114</f>
        <v>0</v>
      </c>
      <c r="F763" s="258">
        <f t="shared" si="130"/>
        <v>0</v>
      </c>
      <c r="G763" s="257">
        <f>단가대비표!P114</f>
        <v>0</v>
      </c>
      <c r="H763" s="258">
        <f t="shared" si="131"/>
        <v>0</v>
      </c>
      <c r="I763" s="257">
        <f>단가대비표!V114</f>
        <v>0</v>
      </c>
      <c r="J763" s="258">
        <f t="shared" si="132"/>
        <v>0</v>
      </c>
      <c r="K763" s="257">
        <f t="shared" si="133"/>
        <v>0</v>
      </c>
      <c r="L763" s="258">
        <f t="shared" si="134"/>
        <v>0</v>
      </c>
      <c r="M763" s="248" t="s">
        <v>2240</v>
      </c>
      <c r="N763" s="1" t="s">
        <v>2224</v>
      </c>
      <c r="O763" s="1" t="s">
        <v>2241</v>
      </c>
      <c r="P763" s="1" t="s">
        <v>64</v>
      </c>
      <c r="Q763" s="1" t="s">
        <v>64</v>
      </c>
      <c r="R763" s="1" t="s">
        <v>63</v>
      </c>
      <c r="AV763" s="1" t="s">
        <v>52</v>
      </c>
      <c r="AW763" s="1" t="s">
        <v>2242</v>
      </c>
      <c r="AX763" s="1" t="s">
        <v>52</v>
      </c>
      <c r="AY763" s="1" t="s">
        <v>52</v>
      </c>
      <c r="AZ763" s="1" t="s">
        <v>52</v>
      </c>
    </row>
    <row r="764" spans="1:52" ht="30" customHeight="1">
      <c r="A764" s="248" t="s">
        <v>2243</v>
      </c>
      <c r="B764" s="248" t="s">
        <v>2244</v>
      </c>
      <c r="C764" s="248" t="s">
        <v>76</v>
      </c>
      <c r="D764" s="249">
        <v>0.7</v>
      </c>
      <c r="E764" s="257">
        <f>단가대비표!O113</f>
        <v>0</v>
      </c>
      <c r="F764" s="258">
        <f t="shared" si="130"/>
        <v>0</v>
      </c>
      <c r="G764" s="257">
        <f>단가대비표!P113</f>
        <v>0</v>
      </c>
      <c r="H764" s="258">
        <f t="shared" si="131"/>
        <v>0</v>
      </c>
      <c r="I764" s="257">
        <f>단가대비표!V113</f>
        <v>0</v>
      </c>
      <c r="J764" s="258">
        <f t="shared" si="132"/>
        <v>0</v>
      </c>
      <c r="K764" s="257">
        <f t="shared" si="133"/>
        <v>0</v>
      </c>
      <c r="L764" s="258">
        <f t="shared" si="134"/>
        <v>0</v>
      </c>
      <c r="M764" s="248" t="s">
        <v>2245</v>
      </c>
      <c r="N764" s="1" t="s">
        <v>2224</v>
      </c>
      <c r="O764" s="1" t="s">
        <v>2246</v>
      </c>
      <c r="P764" s="1" t="s">
        <v>64</v>
      </c>
      <c r="Q764" s="1" t="s">
        <v>64</v>
      </c>
      <c r="R764" s="1" t="s">
        <v>63</v>
      </c>
      <c r="AV764" s="1" t="s">
        <v>52</v>
      </c>
      <c r="AW764" s="1" t="s">
        <v>2247</v>
      </c>
      <c r="AX764" s="1" t="s">
        <v>52</v>
      </c>
      <c r="AY764" s="1" t="s">
        <v>52</v>
      </c>
      <c r="AZ764" s="1" t="s">
        <v>52</v>
      </c>
    </row>
    <row r="765" spans="1:52" ht="30" customHeight="1">
      <c r="A765" s="248" t="s">
        <v>2248</v>
      </c>
      <c r="B765" s="248" t="s">
        <v>2249</v>
      </c>
      <c r="C765" s="248" t="s">
        <v>223</v>
      </c>
      <c r="D765" s="249">
        <v>3</v>
      </c>
      <c r="E765" s="257">
        <f>단가대비표!O183</f>
        <v>0</v>
      </c>
      <c r="F765" s="258">
        <f t="shared" si="130"/>
        <v>0</v>
      </c>
      <c r="G765" s="257">
        <f>단가대비표!P183</f>
        <v>0</v>
      </c>
      <c r="H765" s="258">
        <f t="shared" si="131"/>
        <v>0</v>
      </c>
      <c r="I765" s="257">
        <f>단가대비표!V183</f>
        <v>0</v>
      </c>
      <c r="J765" s="258">
        <f t="shared" si="132"/>
        <v>0</v>
      </c>
      <c r="K765" s="257">
        <f t="shared" si="133"/>
        <v>0</v>
      </c>
      <c r="L765" s="258">
        <f t="shared" si="134"/>
        <v>0</v>
      </c>
      <c r="M765" s="248" t="s">
        <v>2250</v>
      </c>
      <c r="N765" s="1" t="s">
        <v>2224</v>
      </c>
      <c r="O765" s="1" t="s">
        <v>2251</v>
      </c>
      <c r="P765" s="1" t="s">
        <v>64</v>
      </c>
      <c r="Q765" s="1" t="s">
        <v>64</v>
      </c>
      <c r="R765" s="1" t="s">
        <v>63</v>
      </c>
      <c r="AV765" s="1" t="s">
        <v>52</v>
      </c>
      <c r="AW765" s="1" t="s">
        <v>2252</v>
      </c>
      <c r="AX765" s="1" t="s">
        <v>52</v>
      </c>
      <c r="AY765" s="1" t="s">
        <v>52</v>
      </c>
      <c r="AZ765" s="1" t="s">
        <v>52</v>
      </c>
    </row>
    <row r="766" spans="1:52" ht="30" customHeight="1">
      <c r="A766" s="248" t="s">
        <v>2253</v>
      </c>
      <c r="B766" s="248" t="s">
        <v>2254</v>
      </c>
      <c r="C766" s="248" t="s">
        <v>223</v>
      </c>
      <c r="D766" s="249">
        <v>4</v>
      </c>
      <c r="E766" s="257">
        <f>단가대비표!O163</f>
        <v>0</v>
      </c>
      <c r="F766" s="258">
        <f t="shared" si="130"/>
        <v>0</v>
      </c>
      <c r="G766" s="257">
        <f>단가대비표!P163</f>
        <v>0</v>
      </c>
      <c r="H766" s="258">
        <f t="shared" si="131"/>
        <v>0</v>
      </c>
      <c r="I766" s="257">
        <f>단가대비표!V163</f>
        <v>0</v>
      </c>
      <c r="J766" s="258">
        <f t="shared" si="132"/>
        <v>0</v>
      </c>
      <c r="K766" s="257">
        <f t="shared" si="133"/>
        <v>0</v>
      </c>
      <c r="L766" s="258">
        <f t="shared" si="134"/>
        <v>0</v>
      </c>
      <c r="M766" s="248" t="s">
        <v>2255</v>
      </c>
      <c r="N766" s="1" t="s">
        <v>2224</v>
      </c>
      <c r="O766" s="1" t="s">
        <v>2256</v>
      </c>
      <c r="P766" s="1" t="s">
        <v>64</v>
      </c>
      <c r="Q766" s="1" t="s">
        <v>64</v>
      </c>
      <c r="R766" s="1" t="s">
        <v>63</v>
      </c>
      <c r="AV766" s="1" t="s">
        <v>52</v>
      </c>
      <c r="AW766" s="1" t="s">
        <v>2257</v>
      </c>
      <c r="AX766" s="1" t="s">
        <v>52</v>
      </c>
      <c r="AY766" s="1" t="s">
        <v>52</v>
      </c>
      <c r="AZ766" s="1" t="s">
        <v>52</v>
      </c>
    </row>
    <row r="767" spans="1:52" ht="30" customHeight="1">
      <c r="A767" s="248" t="s">
        <v>2258</v>
      </c>
      <c r="B767" s="248" t="s">
        <v>2259</v>
      </c>
      <c r="C767" s="248" t="s">
        <v>223</v>
      </c>
      <c r="D767" s="249">
        <v>20</v>
      </c>
      <c r="E767" s="257">
        <f>단가대비표!O161</f>
        <v>0</v>
      </c>
      <c r="F767" s="258">
        <f t="shared" si="130"/>
        <v>0</v>
      </c>
      <c r="G767" s="257">
        <f>단가대비표!P161</f>
        <v>0</v>
      </c>
      <c r="H767" s="258">
        <f t="shared" si="131"/>
        <v>0</v>
      </c>
      <c r="I767" s="257">
        <f>단가대비표!V161</f>
        <v>0</v>
      </c>
      <c r="J767" s="258">
        <f t="shared" si="132"/>
        <v>0</v>
      </c>
      <c r="K767" s="257">
        <f t="shared" si="133"/>
        <v>0</v>
      </c>
      <c r="L767" s="258">
        <f t="shared" si="134"/>
        <v>0</v>
      </c>
      <c r="M767" s="248" t="s">
        <v>2260</v>
      </c>
      <c r="N767" s="1" t="s">
        <v>2224</v>
      </c>
      <c r="O767" s="1" t="s">
        <v>2261</v>
      </c>
      <c r="P767" s="1" t="s">
        <v>64</v>
      </c>
      <c r="Q767" s="1" t="s">
        <v>64</v>
      </c>
      <c r="R767" s="1" t="s">
        <v>63</v>
      </c>
      <c r="AV767" s="1" t="s">
        <v>52</v>
      </c>
      <c r="AW767" s="1" t="s">
        <v>2262</v>
      </c>
      <c r="AX767" s="1" t="s">
        <v>52</v>
      </c>
      <c r="AY767" s="1" t="s">
        <v>52</v>
      </c>
      <c r="AZ767" s="1" t="s">
        <v>52</v>
      </c>
    </row>
    <row r="768" spans="1:52" ht="30" customHeight="1">
      <c r="A768" s="248" t="s">
        <v>2258</v>
      </c>
      <c r="B768" s="248" t="s">
        <v>2263</v>
      </c>
      <c r="C768" s="248" t="s">
        <v>223</v>
      </c>
      <c r="D768" s="249">
        <v>40</v>
      </c>
      <c r="E768" s="257">
        <f>단가대비표!O162</f>
        <v>0</v>
      </c>
      <c r="F768" s="258">
        <f t="shared" si="130"/>
        <v>0</v>
      </c>
      <c r="G768" s="257">
        <f>단가대비표!P162</f>
        <v>0</v>
      </c>
      <c r="H768" s="258">
        <f t="shared" si="131"/>
        <v>0</v>
      </c>
      <c r="I768" s="257">
        <f>단가대비표!V162</f>
        <v>0</v>
      </c>
      <c r="J768" s="258">
        <f t="shared" si="132"/>
        <v>0</v>
      </c>
      <c r="K768" s="257">
        <f t="shared" si="133"/>
        <v>0</v>
      </c>
      <c r="L768" s="258">
        <f t="shared" si="134"/>
        <v>0</v>
      </c>
      <c r="M768" s="248" t="s">
        <v>2264</v>
      </c>
      <c r="N768" s="1" t="s">
        <v>2224</v>
      </c>
      <c r="O768" s="1" t="s">
        <v>2265</v>
      </c>
      <c r="P768" s="1" t="s">
        <v>64</v>
      </c>
      <c r="Q768" s="1" t="s">
        <v>64</v>
      </c>
      <c r="R768" s="1" t="s">
        <v>63</v>
      </c>
      <c r="AV768" s="1" t="s">
        <v>52</v>
      </c>
      <c r="AW768" s="1" t="s">
        <v>2266</v>
      </c>
      <c r="AX768" s="1" t="s">
        <v>52</v>
      </c>
      <c r="AY768" s="1" t="s">
        <v>52</v>
      </c>
      <c r="AZ768" s="1" t="s">
        <v>52</v>
      </c>
    </row>
    <row r="769" spans="1:52" ht="30" customHeight="1">
      <c r="A769" s="248" t="s">
        <v>2217</v>
      </c>
      <c r="B769" s="248" t="s">
        <v>52</v>
      </c>
      <c r="C769" s="248" t="s">
        <v>82</v>
      </c>
      <c r="D769" s="249">
        <v>1</v>
      </c>
      <c r="E769" s="257">
        <f>일위대가목록!E119</f>
        <v>0</v>
      </c>
      <c r="F769" s="258">
        <f t="shared" si="130"/>
        <v>0</v>
      </c>
      <c r="G769" s="257">
        <f>일위대가목록!F119</f>
        <v>0</v>
      </c>
      <c r="H769" s="258">
        <f t="shared" si="131"/>
        <v>0</v>
      </c>
      <c r="I769" s="257">
        <f>일위대가목록!G119</f>
        <v>0</v>
      </c>
      <c r="J769" s="258">
        <f t="shared" si="132"/>
        <v>0</v>
      </c>
      <c r="K769" s="257">
        <f t="shared" si="133"/>
        <v>0</v>
      </c>
      <c r="L769" s="258">
        <f t="shared" si="134"/>
        <v>0</v>
      </c>
      <c r="M769" s="248" t="s">
        <v>2218</v>
      </c>
      <c r="N769" s="1" t="s">
        <v>2224</v>
      </c>
      <c r="O769" s="1" t="s">
        <v>2216</v>
      </c>
      <c r="P769" s="1" t="s">
        <v>63</v>
      </c>
      <c r="Q769" s="1" t="s">
        <v>64</v>
      </c>
      <c r="R769" s="1" t="s">
        <v>64</v>
      </c>
      <c r="AV769" s="1" t="s">
        <v>52</v>
      </c>
      <c r="AW769" s="1" t="s">
        <v>2267</v>
      </c>
      <c r="AX769" s="1" t="s">
        <v>52</v>
      </c>
      <c r="AY769" s="1" t="s">
        <v>52</v>
      </c>
      <c r="AZ769" s="1" t="s">
        <v>52</v>
      </c>
    </row>
    <row r="770" spans="1:52" ht="30" customHeight="1">
      <c r="A770" s="248" t="s">
        <v>993</v>
      </c>
      <c r="B770" s="248" t="s">
        <v>52</v>
      </c>
      <c r="C770" s="248" t="s">
        <v>52</v>
      </c>
      <c r="D770" s="249"/>
      <c r="E770" s="257"/>
      <c r="F770" s="258">
        <f>TRUNC(SUMIF(N761:N769, N760, F761:F769),0)</f>
        <v>0</v>
      </c>
      <c r="G770" s="257"/>
      <c r="H770" s="258">
        <f>TRUNC(SUMIF(N761:N769, N760, H761:H769),0)</f>
        <v>0</v>
      </c>
      <c r="I770" s="257"/>
      <c r="J770" s="258">
        <f>TRUNC(SUMIF(N761:N769, N760, J761:J769),0)</f>
        <v>0</v>
      </c>
      <c r="K770" s="257"/>
      <c r="L770" s="258">
        <f>F770+H770+J770</f>
        <v>0</v>
      </c>
      <c r="M770" s="248" t="s">
        <v>52</v>
      </c>
      <c r="N770" s="1" t="s">
        <v>71</v>
      </c>
      <c r="O770" s="1" t="s">
        <v>71</v>
      </c>
      <c r="P770" s="1" t="s">
        <v>52</v>
      </c>
      <c r="Q770" s="1" t="s">
        <v>52</v>
      </c>
      <c r="R770" s="1" t="s">
        <v>52</v>
      </c>
      <c r="AV770" s="1" t="s">
        <v>52</v>
      </c>
      <c r="AW770" s="1" t="s">
        <v>52</v>
      </c>
      <c r="AX770" s="1" t="s">
        <v>52</v>
      </c>
      <c r="AY770" s="1" t="s">
        <v>52</v>
      </c>
      <c r="AZ770" s="1" t="s">
        <v>52</v>
      </c>
    </row>
    <row r="771" spans="1:52" ht="30" customHeight="1">
      <c r="A771" s="249"/>
      <c r="B771" s="249"/>
      <c r="C771" s="249"/>
      <c r="D771" s="249"/>
      <c r="E771" s="257"/>
      <c r="F771" s="258"/>
      <c r="G771" s="257"/>
      <c r="H771" s="258"/>
      <c r="I771" s="257"/>
      <c r="J771" s="258"/>
      <c r="K771" s="257"/>
      <c r="L771" s="258"/>
      <c r="M771" s="249"/>
    </row>
    <row r="772" spans="1:52" ht="30" customHeight="1">
      <c r="A772" s="250" t="s">
        <v>2268</v>
      </c>
      <c r="B772" s="253"/>
      <c r="C772" s="253"/>
      <c r="D772" s="253"/>
      <c r="E772" s="254"/>
      <c r="F772" s="255"/>
      <c r="G772" s="254"/>
      <c r="H772" s="255"/>
      <c r="I772" s="254"/>
      <c r="J772" s="255"/>
      <c r="K772" s="254"/>
      <c r="L772" s="255"/>
      <c r="M772" s="256"/>
      <c r="N772" s="1" t="s">
        <v>342</v>
      </c>
    </row>
    <row r="773" spans="1:52" ht="30" customHeight="1">
      <c r="A773" s="248" t="s">
        <v>2225</v>
      </c>
      <c r="B773" s="248" t="s">
        <v>2226</v>
      </c>
      <c r="C773" s="248" t="s">
        <v>82</v>
      </c>
      <c r="D773" s="249">
        <v>1</v>
      </c>
      <c r="E773" s="257">
        <f>일위대가목록!E120</f>
        <v>0</v>
      </c>
      <c r="F773" s="258">
        <f>TRUNC(E773*D773,1)</f>
        <v>0</v>
      </c>
      <c r="G773" s="257">
        <f>일위대가목록!F120</f>
        <v>0</v>
      </c>
      <c r="H773" s="258">
        <f>TRUNC(G773*D773,1)</f>
        <v>0</v>
      </c>
      <c r="I773" s="257">
        <f>일위대가목록!G120</f>
        <v>0</v>
      </c>
      <c r="J773" s="258">
        <f>TRUNC(I773*D773,1)</f>
        <v>0</v>
      </c>
      <c r="K773" s="257">
        <f>TRUNC(E773+G773+I773,1)</f>
        <v>0</v>
      </c>
      <c r="L773" s="258">
        <f>TRUNC(F773+H773+J773,1)</f>
        <v>0</v>
      </c>
      <c r="M773" s="248" t="s">
        <v>2227</v>
      </c>
      <c r="N773" s="1" t="s">
        <v>342</v>
      </c>
      <c r="O773" s="1" t="s">
        <v>2224</v>
      </c>
      <c r="P773" s="1" t="s">
        <v>63</v>
      </c>
      <c r="Q773" s="1" t="s">
        <v>64</v>
      </c>
      <c r="R773" s="1" t="s">
        <v>64</v>
      </c>
      <c r="AV773" s="1" t="s">
        <v>52</v>
      </c>
      <c r="AW773" s="1" t="s">
        <v>2269</v>
      </c>
      <c r="AX773" s="1" t="s">
        <v>52</v>
      </c>
      <c r="AY773" s="1" t="s">
        <v>52</v>
      </c>
      <c r="AZ773" s="1" t="s">
        <v>52</v>
      </c>
    </row>
    <row r="774" spans="1:52" ht="30" customHeight="1">
      <c r="A774" s="248" t="s">
        <v>2270</v>
      </c>
      <c r="B774" s="248" t="s">
        <v>2271</v>
      </c>
      <c r="C774" s="248" t="s">
        <v>82</v>
      </c>
      <c r="D774" s="249">
        <v>2</v>
      </c>
      <c r="E774" s="257">
        <f>일위대가목록!E194</f>
        <v>0</v>
      </c>
      <c r="F774" s="258">
        <f>TRUNC(E774*D774,1)</f>
        <v>0</v>
      </c>
      <c r="G774" s="257">
        <f>일위대가목록!F194</f>
        <v>0</v>
      </c>
      <c r="H774" s="258">
        <f>TRUNC(G774*D774,1)</f>
        <v>0</v>
      </c>
      <c r="I774" s="257">
        <f>일위대가목록!G194</f>
        <v>0</v>
      </c>
      <c r="J774" s="258">
        <f>TRUNC(I774*D774,1)</f>
        <v>0</v>
      </c>
      <c r="K774" s="257">
        <f>TRUNC(E774+G774+I774,1)</f>
        <v>0</v>
      </c>
      <c r="L774" s="258">
        <f>TRUNC(F774+H774+J774,1)</f>
        <v>0</v>
      </c>
      <c r="M774" s="248" t="s">
        <v>2272</v>
      </c>
      <c r="N774" s="1" t="s">
        <v>342</v>
      </c>
      <c r="O774" s="1" t="s">
        <v>2273</v>
      </c>
      <c r="P774" s="1" t="s">
        <v>63</v>
      </c>
      <c r="Q774" s="1" t="s">
        <v>64</v>
      </c>
      <c r="R774" s="1" t="s">
        <v>64</v>
      </c>
      <c r="AV774" s="1" t="s">
        <v>52</v>
      </c>
      <c r="AW774" s="1" t="s">
        <v>2274</v>
      </c>
      <c r="AX774" s="1" t="s">
        <v>52</v>
      </c>
      <c r="AY774" s="1" t="s">
        <v>52</v>
      </c>
      <c r="AZ774" s="1" t="s">
        <v>52</v>
      </c>
    </row>
    <row r="775" spans="1:52" ht="30" customHeight="1">
      <c r="A775" s="248" t="s">
        <v>993</v>
      </c>
      <c r="B775" s="248" t="s">
        <v>52</v>
      </c>
      <c r="C775" s="248" t="s">
        <v>52</v>
      </c>
      <c r="D775" s="249"/>
      <c r="E775" s="257"/>
      <c r="F775" s="258">
        <f>TRUNC(SUMIF(N773:N774, N772, F773:F774),0)</f>
        <v>0</v>
      </c>
      <c r="G775" s="257"/>
      <c r="H775" s="258">
        <f>TRUNC(SUMIF(N773:N774, N772, H773:H774),0)</f>
        <v>0</v>
      </c>
      <c r="I775" s="257"/>
      <c r="J775" s="258">
        <f>TRUNC(SUMIF(N773:N774, N772, J773:J774),0)</f>
        <v>0</v>
      </c>
      <c r="K775" s="257"/>
      <c r="L775" s="258">
        <f>F775+H775+J775</f>
        <v>0</v>
      </c>
      <c r="M775" s="248" t="s">
        <v>52</v>
      </c>
      <c r="N775" s="1" t="s">
        <v>71</v>
      </c>
      <c r="O775" s="1" t="s">
        <v>71</v>
      </c>
      <c r="P775" s="1" t="s">
        <v>52</v>
      </c>
      <c r="Q775" s="1" t="s">
        <v>52</v>
      </c>
      <c r="R775" s="1" t="s">
        <v>52</v>
      </c>
      <c r="AV775" s="1" t="s">
        <v>52</v>
      </c>
      <c r="AW775" s="1" t="s">
        <v>52</v>
      </c>
      <c r="AX775" s="1" t="s">
        <v>52</v>
      </c>
      <c r="AY775" s="1" t="s">
        <v>52</v>
      </c>
      <c r="AZ775" s="1" t="s">
        <v>52</v>
      </c>
    </row>
    <row r="776" spans="1:52" ht="30" customHeight="1">
      <c r="A776" s="249"/>
      <c r="B776" s="249"/>
      <c r="C776" s="249"/>
      <c r="D776" s="249"/>
      <c r="E776" s="257"/>
      <c r="F776" s="258"/>
      <c r="G776" s="257"/>
      <c r="H776" s="258"/>
      <c r="I776" s="257"/>
      <c r="J776" s="258"/>
      <c r="K776" s="257"/>
      <c r="L776" s="258"/>
      <c r="M776" s="249"/>
    </row>
    <row r="777" spans="1:52" ht="30" customHeight="1">
      <c r="A777" s="250" t="s">
        <v>2275</v>
      </c>
      <c r="B777" s="253"/>
      <c r="C777" s="253"/>
      <c r="D777" s="253"/>
      <c r="E777" s="254"/>
      <c r="F777" s="255"/>
      <c r="G777" s="254"/>
      <c r="H777" s="255"/>
      <c r="I777" s="254"/>
      <c r="J777" s="255"/>
      <c r="K777" s="254"/>
      <c r="L777" s="255"/>
      <c r="M777" s="256"/>
      <c r="N777" s="1" t="s">
        <v>347</v>
      </c>
    </row>
    <row r="778" spans="1:52" ht="30" customHeight="1">
      <c r="A778" s="248" t="s">
        <v>1854</v>
      </c>
      <c r="B778" s="248" t="s">
        <v>1863</v>
      </c>
      <c r="C778" s="248" t="s">
        <v>82</v>
      </c>
      <c r="D778" s="249">
        <v>1</v>
      </c>
      <c r="E778" s="257">
        <f>일위대가목록!E85</f>
        <v>0</v>
      </c>
      <c r="F778" s="258">
        <f>TRUNC(E778*D778,1)</f>
        <v>0</v>
      </c>
      <c r="G778" s="257">
        <f>일위대가목록!F85</f>
        <v>0</v>
      </c>
      <c r="H778" s="258">
        <f>TRUNC(G778*D778,1)</f>
        <v>0</v>
      </c>
      <c r="I778" s="257">
        <f>일위대가목록!G85</f>
        <v>0</v>
      </c>
      <c r="J778" s="258">
        <f>TRUNC(I778*D778,1)</f>
        <v>0</v>
      </c>
      <c r="K778" s="257">
        <f>TRUNC(E778+G778+I778,1)</f>
        <v>0</v>
      </c>
      <c r="L778" s="258">
        <f>TRUNC(F778+H778+J778,1)</f>
        <v>0</v>
      </c>
      <c r="M778" s="248" t="s">
        <v>1864</v>
      </c>
      <c r="N778" s="1" t="s">
        <v>347</v>
      </c>
      <c r="O778" s="1" t="s">
        <v>1862</v>
      </c>
      <c r="P778" s="1" t="s">
        <v>63</v>
      </c>
      <c r="Q778" s="1" t="s">
        <v>64</v>
      </c>
      <c r="R778" s="1" t="s">
        <v>64</v>
      </c>
      <c r="AV778" s="1" t="s">
        <v>52</v>
      </c>
      <c r="AW778" s="1" t="s">
        <v>2276</v>
      </c>
      <c r="AX778" s="1" t="s">
        <v>52</v>
      </c>
      <c r="AY778" s="1" t="s">
        <v>52</v>
      </c>
      <c r="AZ778" s="1" t="s">
        <v>52</v>
      </c>
    </row>
    <row r="779" spans="1:52" ht="30" customHeight="1">
      <c r="A779" s="248" t="s">
        <v>2270</v>
      </c>
      <c r="B779" s="248" t="s">
        <v>2277</v>
      </c>
      <c r="C779" s="248" t="s">
        <v>82</v>
      </c>
      <c r="D779" s="249">
        <v>1</v>
      </c>
      <c r="E779" s="257">
        <f>일위대가목록!E191</f>
        <v>0</v>
      </c>
      <c r="F779" s="258">
        <f>TRUNC(E779*D779,1)</f>
        <v>0</v>
      </c>
      <c r="G779" s="257">
        <f>일위대가목록!F191</f>
        <v>0</v>
      </c>
      <c r="H779" s="258">
        <f>TRUNC(G779*D779,1)</f>
        <v>0</v>
      </c>
      <c r="I779" s="257">
        <f>일위대가목록!G191</f>
        <v>0</v>
      </c>
      <c r="J779" s="258">
        <f>TRUNC(I779*D779,1)</f>
        <v>0</v>
      </c>
      <c r="K779" s="257">
        <f>TRUNC(E779+G779+I779,1)</f>
        <v>0</v>
      </c>
      <c r="L779" s="258">
        <f>TRUNC(F779+H779+J779,1)</f>
        <v>0</v>
      </c>
      <c r="M779" s="248" t="s">
        <v>2278</v>
      </c>
      <c r="N779" s="1" t="s">
        <v>347</v>
      </c>
      <c r="O779" s="1" t="s">
        <v>2279</v>
      </c>
      <c r="P779" s="1" t="s">
        <v>63</v>
      </c>
      <c r="Q779" s="1" t="s">
        <v>64</v>
      </c>
      <c r="R779" s="1" t="s">
        <v>64</v>
      </c>
      <c r="AV779" s="1" t="s">
        <v>52</v>
      </c>
      <c r="AW779" s="1" t="s">
        <v>2280</v>
      </c>
      <c r="AX779" s="1" t="s">
        <v>52</v>
      </c>
      <c r="AY779" s="1" t="s">
        <v>52</v>
      </c>
      <c r="AZ779" s="1" t="s">
        <v>52</v>
      </c>
    </row>
    <row r="780" spans="1:52" ht="30" customHeight="1">
      <c r="A780" s="248" t="s">
        <v>993</v>
      </c>
      <c r="B780" s="248" t="s">
        <v>52</v>
      </c>
      <c r="C780" s="248" t="s">
        <v>52</v>
      </c>
      <c r="D780" s="249"/>
      <c r="E780" s="257"/>
      <c r="F780" s="258">
        <f>TRUNC(SUMIF(N778:N779, N777, F778:F779),0)</f>
        <v>0</v>
      </c>
      <c r="G780" s="257"/>
      <c r="H780" s="258">
        <f>TRUNC(SUMIF(N778:N779, N777, H778:H779),0)</f>
        <v>0</v>
      </c>
      <c r="I780" s="257"/>
      <c r="J780" s="258">
        <f>TRUNC(SUMIF(N778:N779, N777, J778:J779),0)</f>
        <v>0</v>
      </c>
      <c r="K780" s="257"/>
      <c r="L780" s="258">
        <f>F780+H780+J780</f>
        <v>0</v>
      </c>
      <c r="M780" s="248" t="s">
        <v>52</v>
      </c>
      <c r="N780" s="1" t="s">
        <v>71</v>
      </c>
      <c r="O780" s="1" t="s">
        <v>71</v>
      </c>
      <c r="P780" s="1" t="s">
        <v>52</v>
      </c>
      <c r="Q780" s="1" t="s">
        <v>52</v>
      </c>
      <c r="R780" s="1" t="s">
        <v>52</v>
      </c>
      <c r="AV780" s="1" t="s">
        <v>52</v>
      </c>
      <c r="AW780" s="1" t="s">
        <v>52</v>
      </c>
      <c r="AX780" s="1" t="s">
        <v>52</v>
      </c>
      <c r="AY780" s="1" t="s">
        <v>52</v>
      </c>
      <c r="AZ780" s="1" t="s">
        <v>52</v>
      </c>
    </row>
    <row r="781" spans="1:52" ht="30" customHeight="1">
      <c r="A781" s="249"/>
      <c r="B781" s="249"/>
      <c r="C781" s="249"/>
      <c r="D781" s="249"/>
      <c r="E781" s="257"/>
      <c r="F781" s="258"/>
      <c r="G781" s="257"/>
      <c r="H781" s="258"/>
      <c r="I781" s="257"/>
      <c r="J781" s="258"/>
      <c r="K781" s="257"/>
      <c r="L781" s="258"/>
      <c r="M781" s="249"/>
    </row>
    <row r="782" spans="1:52" ht="30" customHeight="1">
      <c r="A782" s="250" t="s">
        <v>2281</v>
      </c>
      <c r="B782" s="253"/>
      <c r="C782" s="253"/>
      <c r="D782" s="253"/>
      <c r="E782" s="254"/>
      <c r="F782" s="255"/>
      <c r="G782" s="254"/>
      <c r="H782" s="255"/>
      <c r="I782" s="254"/>
      <c r="J782" s="255"/>
      <c r="K782" s="254"/>
      <c r="L782" s="255"/>
      <c r="M782" s="256"/>
      <c r="N782" s="1" t="s">
        <v>352</v>
      </c>
    </row>
    <row r="783" spans="1:52" ht="30" customHeight="1">
      <c r="A783" s="248" t="s">
        <v>2052</v>
      </c>
      <c r="B783" s="248" t="s">
        <v>2131</v>
      </c>
      <c r="C783" s="248" t="s">
        <v>76</v>
      </c>
      <c r="D783" s="249">
        <v>3.76</v>
      </c>
      <c r="E783" s="257">
        <f>일위대가목록!E109</f>
        <v>0</v>
      </c>
      <c r="F783" s="258">
        <f>TRUNC(E783*D783,1)</f>
        <v>0</v>
      </c>
      <c r="G783" s="257">
        <f>일위대가목록!F109</f>
        <v>0</v>
      </c>
      <c r="H783" s="258">
        <f>TRUNC(G783*D783,1)</f>
        <v>0</v>
      </c>
      <c r="I783" s="257">
        <f>일위대가목록!G109</f>
        <v>0</v>
      </c>
      <c r="J783" s="258">
        <f>TRUNC(I783*D783,1)</f>
        <v>0</v>
      </c>
      <c r="K783" s="257">
        <f>TRUNC(E783+G783+I783,1)</f>
        <v>0</v>
      </c>
      <c r="L783" s="258">
        <f>TRUNC(F783+H783+J783,1)</f>
        <v>0</v>
      </c>
      <c r="M783" s="248" t="s">
        <v>2132</v>
      </c>
      <c r="N783" s="1" t="s">
        <v>352</v>
      </c>
      <c r="O783" s="1" t="s">
        <v>2130</v>
      </c>
      <c r="P783" s="1" t="s">
        <v>63</v>
      </c>
      <c r="Q783" s="1" t="s">
        <v>64</v>
      </c>
      <c r="R783" s="1" t="s">
        <v>64</v>
      </c>
      <c r="AV783" s="1" t="s">
        <v>52</v>
      </c>
      <c r="AW783" s="1" t="s">
        <v>2282</v>
      </c>
      <c r="AX783" s="1" t="s">
        <v>52</v>
      </c>
      <c r="AY783" s="1" t="s">
        <v>52</v>
      </c>
      <c r="AZ783" s="1" t="s">
        <v>52</v>
      </c>
    </row>
    <row r="784" spans="1:52" ht="30" customHeight="1">
      <c r="A784" s="248" t="s">
        <v>2270</v>
      </c>
      <c r="B784" s="248" t="s">
        <v>2283</v>
      </c>
      <c r="C784" s="248" t="s">
        <v>82</v>
      </c>
      <c r="D784" s="249">
        <v>1</v>
      </c>
      <c r="E784" s="257">
        <f>일위대가목록!E192</f>
        <v>0</v>
      </c>
      <c r="F784" s="258">
        <f>TRUNC(E784*D784,1)</f>
        <v>0</v>
      </c>
      <c r="G784" s="257">
        <f>일위대가목록!F192</f>
        <v>0</v>
      </c>
      <c r="H784" s="258">
        <f>TRUNC(G784*D784,1)</f>
        <v>0</v>
      </c>
      <c r="I784" s="257">
        <f>일위대가목록!G192</f>
        <v>0</v>
      </c>
      <c r="J784" s="258">
        <f>TRUNC(I784*D784,1)</f>
        <v>0</v>
      </c>
      <c r="K784" s="257">
        <f>TRUNC(E784+G784+I784,1)</f>
        <v>0</v>
      </c>
      <c r="L784" s="258">
        <f>TRUNC(F784+H784+J784,1)</f>
        <v>0</v>
      </c>
      <c r="M784" s="248" t="s">
        <v>2284</v>
      </c>
      <c r="N784" s="1" t="s">
        <v>352</v>
      </c>
      <c r="O784" s="1" t="s">
        <v>2285</v>
      </c>
      <c r="P784" s="1" t="s">
        <v>63</v>
      </c>
      <c r="Q784" s="1" t="s">
        <v>64</v>
      </c>
      <c r="R784" s="1" t="s">
        <v>64</v>
      </c>
      <c r="AV784" s="1" t="s">
        <v>52</v>
      </c>
      <c r="AW784" s="1" t="s">
        <v>2286</v>
      </c>
      <c r="AX784" s="1" t="s">
        <v>52</v>
      </c>
      <c r="AY784" s="1" t="s">
        <v>52</v>
      </c>
      <c r="AZ784" s="1" t="s">
        <v>52</v>
      </c>
    </row>
    <row r="785" spans="1:52" ht="30" customHeight="1">
      <c r="A785" s="248" t="s">
        <v>993</v>
      </c>
      <c r="B785" s="248" t="s">
        <v>52</v>
      </c>
      <c r="C785" s="248" t="s">
        <v>52</v>
      </c>
      <c r="D785" s="249"/>
      <c r="E785" s="257"/>
      <c r="F785" s="258">
        <f>TRUNC(SUMIF(N783:N784, N782, F783:F784),0)</f>
        <v>0</v>
      </c>
      <c r="G785" s="257"/>
      <c r="H785" s="258">
        <f>TRUNC(SUMIF(N783:N784, N782, H783:H784),0)</f>
        <v>0</v>
      </c>
      <c r="I785" s="257"/>
      <c r="J785" s="258">
        <f>TRUNC(SUMIF(N783:N784, N782, J783:J784),0)</f>
        <v>0</v>
      </c>
      <c r="K785" s="257"/>
      <c r="L785" s="258">
        <f>F785+H785+J785</f>
        <v>0</v>
      </c>
      <c r="M785" s="248" t="s">
        <v>52</v>
      </c>
      <c r="N785" s="1" t="s">
        <v>71</v>
      </c>
      <c r="O785" s="1" t="s">
        <v>71</v>
      </c>
      <c r="P785" s="1" t="s">
        <v>52</v>
      </c>
      <c r="Q785" s="1" t="s">
        <v>52</v>
      </c>
      <c r="R785" s="1" t="s">
        <v>52</v>
      </c>
      <c r="AV785" s="1" t="s">
        <v>52</v>
      </c>
      <c r="AW785" s="1" t="s">
        <v>52</v>
      </c>
      <c r="AX785" s="1" t="s">
        <v>52</v>
      </c>
      <c r="AY785" s="1" t="s">
        <v>52</v>
      </c>
      <c r="AZ785" s="1" t="s">
        <v>52</v>
      </c>
    </row>
    <row r="786" spans="1:52" ht="30" customHeight="1">
      <c r="A786" s="249"/>
      <c r="B786" s="249"/>
      <c r="C786" s="249"/>
      <c r="D786" s="249"/>
      <c r="E786" s="257"/>
      <c r="F786" s="258"/>
      <c r="G786" s="257"/>
      <c r="H786" s="258"/>
      <c r="I786" s="257"/>
      <c r="J786" s="258"/>
      <c r="K786" s="257"/>
      <c r="L786" s="258"/>
      <c r="M786" s="249"/>
    </row>
    <row r="787" spans="1:52" ht="30" customHeight="1">
      <c r="A787" s="250" t="s">
        <v>2287</v>
      </c>
      <c r="B787" s="253"/>
      <c r="C787" s="253"/>
      <c r="D787" s="253"/>
      <c r="E787" s="254"/>
      <c r="F787" s="255"/>
      <c r="G787" s="254"/>
      <c r="H787" s="255"/>
      <c r="I787" s="254"/>
      <c r="J787" s="255"/>
      <c r="K787" s="254"/>
      <c r="L787" s="255"/>
      <c r="M787" s="256"/>
      <c r="N787" s="1" t="s">
        <v>358</v>
      </c>
    </row>
    <row r="788" spans="1:52" ht="30" customHeight="1">
      <c r="A788" s="248" t="s">
        <v>2052</v>
      </c>
      <c r="B788" s="248" t="s">
        <v>2053</v>
      </c>
      <c r="C788" s="248" t="s">
        <v>76</v>
      </c>
      <c r="D788" s="249">
        <v>4.7375999999999996</v>
      </c>
      <c r="E788" s="257">
        <f>일위대가목록!E111</f>
        <v>0</v>
      </c>
      <c r="F788" s="258">
        <f>TRUNC(E788*D788,1)</f>
        <v>0</v>
      </c>
      <c r="G788" s="257">
        <f>일위대가목록!F111</f>
        <v>0</v>
      </c>
      <c r="H788" s="258">
        <f>TRUNC(G788*D788,1)</f>
        <v>0</v>
      </c>
      <c r="I788" s="257">
        <f>일위대가목록!G111</f>
        <v>0</v>
      </c>
      <c r="J788" s="258">
        <f>TRUNC(I788*D788,1)</f>
        <v>0</v>
      </c>
      <c r="K788" s="257">
        <f t="shared" ref="K788:L792" si="135">TRUNC(E788+G788+I788,1)</f>
        <v>0</v>
      </c>
      <c r="L788" s="258">
        <f t="shared" si="135"/>
        <v>0</v>
      </c>
      <c r="M788" s="248" t="s">
        <v>2054</v>
      </c>
      <c r="N788" s="1" t="s">
        <v>358</v>
      </c>
      <c r="O788" s="1" t="s">
        <v>2055</v>
      </c>
      <c r="P788" s="1" t="s">
        <v>63</v>
      </c>
      <c r="Q788" s="1" t="s">
        <v>64</v>
      </c>
      <c r="R788" s="1" t="s">
        <v>64</v>
      </c>
      <c r="AV788" s="1" t="s">
        <v>52</v>
      </c>
      <c r="AW788" s="1" t="s">
        <v>2288</v>
      </c>
      <c r="AX788" s="1" t="s">
        <v>52</v>
      </c>
      <c r="AY788" s="1" t="s">
        <v>52</v>
      </c>
      <c r="AZ788" s="1" t="s">
        <v>52</v>
      </c>
    </row>
    <row r="789" spans="1:52" ht="30" customHeight="1">
      <c r="A789" s="248" t="s">
        <v>2289</v>
      </c>
      <c r="B789" s="248" t="s">
        <v>2290</v>
      </c>
      <c r="C789" s="248" t="s">
        <v>82</v>
      </c>
      <c r="D789" s="249">
        <v>1.26</v>
      </c>
      <c r="E789" s="257">
        <f>일위대가목록!E202</f>
        <v>0</v>
      </c>
      <c r="F789" s="258">
        <f>TRUNC(E789*D789,1)</f>
        <v>0</v>
      </c>
      <c r="G789" s="257">
        <f>일위대가목록!F202</f>
        <v>0</v>
      </c>
      <c r="H789" s="258">
        <f>TRUNC(G789*D789,1)</f>
        <v>0</v>
      </c>
      <c r="I789" s="257">
        <f>일위대가목록!G202</f>
        <v>0</v>
      </c>
      <c r="J789" s="258">
        <f>TRUNC(I789*D789,1)</f>
        <v>0</v>
      </c>
      <c r="K789" s="257">
        <f t="shared" si="135"/>
        <v>0</v>
      </c>
      <c r="L789" s="258">
        <f t="shared" si="135"/>
        <v>0</v>
      </c>
      <c r="M789" s="248" t="s">
        <v>2291</v>
      </c>
      <c r="N789" s="1" t="s">
        <v>358</v>
      </c>
      <c r="O789" s="1" t="s">
        <v>2292</v>
      </c>
      <c r="P789" s="1" t="s">
        <v>63</v>
      </c>
      <c r="Q789" s="1" t="s">
        <v>64</v>
      </c>
      <c r="R789" s="1" t="s">
        <v>64</v>
      </c>
      <c r="AV789" s="1" t="s">
        <v>52</v>
      </c>
      <c r="AW789" s="1" t="s">
        <v>2293</v>
      </c>
      <c r="AX789" s="1" t="s">
        <v>52</v>
      </c>
      <c r="AY789" s="1" t="s">
        <v>52</v>
      </c>
      <c r="AZ789" s="1" t="s">
        <v>52</v>
      </c>
    </row>
    <row r="790" spans="1:52" ht="30" customHeight="1">
      <c r="A790" s="248" t="s">
        <v>2294</v>
      </c>
      <c r="B790" s="248" t="s">
        <v>2295</v>
      </c>
      <c r="C790" s="248" t="s">
        <v>82</v>
      </c>
      <c r="D790" s="249">
        <v>1.26</v>
      </c>
      <c r="E790" s="257">
        <f>일위대가목록!E189</f>
        <v>0</v>
      </c>
      <c r="F790" s="258">
        <f>TRUNC(E790*D790,1)</f>
        <v>0</v>
      </c>
      <c r="G790" s="257">
        <f>일위대가목록!F189</f>
        <v>0</v>
      </c>
      <c r="H790" s="258">
        <f>TRUNC(G790*D790,1)</f>
        <v>0</v>
      </c>
      <c r="I790" s="257">
        <f>일위대가목록!G189</f>
        <v>0</v>
      </c>
      <c r="J790" s="258">
        <f>TRUNC(I790*D790,1)</f>
        <v>0</v>
      </c>
      <c r="K790" s="257">
        <f t="shared" si="135"/>
        <v>0</v>
      </c>
      <c r="L790" s="258">
        <f t="shared" si="135"/>
        <v>0</v>
      </c>
      <c r="M790" s="248" t="s">
        <v>2296</v>
      </c>
      <c r="N790" s="1" t="s">
        <v>358</v>
      </c>
      <c r="O790" s="1" t="s">
        <v>2297</v>
      </c>
      <c r="P790" s="1" t="s">
        <v>63</v>
      </c>
      <c r="Q790" s="1" t="s">
        <v>64</v>
      </c>
      <c r="R790" s="1" t="s">
        <v>64</v>
      </c>
      <c r="AV790" s="1" t="s">
        <v>52</v>
      </c>
      <c r="AW790" s="1" t="s">
        <v>2298</v>
      </c>
      <c r="AX790" s="1" t="s">
        <v>52</v>
      </c>
      <c r="AY790" s="1" t="s">
        <v>52</v>
      </c>
      <c r="AZ790" s="1" t="s">
        <v>52</v>
      </c>
    </row>
    <row r="791" spans="1:52" ht="30" customHeight="1">
      <c r="A791" s="248" t="s">
        <v>2299</v>
      </c>
      <c r="B791" s="248" t="s">
        <v>2300</v>
      </c>
      <c r="C791" s="248" t="s">
        <v>82</v>
      </c>
      <c r="D791" s="249">
        <v>1.26</v>
      </c>
      <c r="E791" s="257">
        <f>일위대가목록!E200</f>
        <v>0</v>
      </c>
      <c r="F791" s="258">
        <f>TRUNC(E791*D791,1)</f>
        <v>0</v>
      </c>
      <c r="G791" s="257">
        <f>일위대가목록!F200</f>
        <v>0</v>
      </c>
      <c r="H791" s="258">
        <f>TRUNC(G791*D791,1)</f>
        <v>0</v>
      </c>
      <c r="I791" s="257">
        <f>일위대가목록!G200</f>
        <v>0</v>
      </c>
      <c r="J791" s="258">
        <f>TRUNC(I791*D791,1)</f>
        <v>0</v>
      </c>
      <c r="K791" s="257">
        <f t="shared" si="135"/>
        <v>0</v>
      </c>
      <c r="L791" s="258">
        <f t="shared" si="135"/>
        <v>0</v>
      </c>
      <c r="M791" s="248" t="s">
        <v>2301</v>
      </c>
      <c r="N791" s="1" t="s">
        <v>358</v>
      </c>
      <c r="O791" s="1" t="s">
        <v>2302</v>
      </c>
      <c r="P791" s="1" t="s">
        <v>63</v>
      </c>
      <c r="Q791" s="1" t="s">
        <v>64</v>
      </c>
      <c r="R791" s="1" t="s">
        <v>64</v>
      </c>
      <c r="AV791" s="1" t="s">
        <v>52</v>
      </c>
      <c r="AW791" s="1" t="s">
        <v>2303</v>
      </c>
      <c r="AX791" s="1" t="s">
        <v>52</v>
      </c>
      <c r="AY791" s="1" t="s">
        <v>52</v>
      </c>
      <c r="AZ791" s="1" t="s">
        <v>52</v>
      </c>
    </row>
    <row r="792" spans="1:52" ht="30" customHeight="1">
      <c r="A792" s="248" t="s">
        <v>2042</v>
      </c>
      <c r="B792" s="248" t="s">
        <v>2200</v>
      </c>
      <c r="C792" s="248" t="s">
        <v>82</v>
      </c>
      <c r="D792" s="249">
        <v>2.52</v>
      </c>
      <c r="E792" s="257">
        <f>일위대가목록!E117</f>
        <v>0</v>
      </c>
      <c r="F792" s="258">
        <f>TRUNC(E792*D792,1)</f>
        <v>0</v>
      </c>
      <c r="G792" s="257">
        <f>일위대가목록!F117</f>
        <v>0</v>
      </c>
      <c r="H792" s="258">
        <f>TRUNC(G792*D792,1)</f>
        <v>0</v>
      </c>
      <c r="I792" s="257">
        <f>일위대가목록!G117</f>
        <v>0</v>
      </c>
      <c r="J792" s="258">
        <f>TRUNC(I792*D792,1)</f>
        <v>0</v>
      </c>
      <c r="K792" s="257">
        <f t="shared" si="135"/>
        <v>0</v>
      </c>
      <c r="L792" s="258">
        <f t="shared" si="135"/>
        <v>0</v>
      </c>
      <c r="M792" s="248" t="s">
        <v>2201</v>
      </c>
      <c r="N792" s="1" t="s">
        <v>358</v>
      </c>
      <c r="O792" s="1" t="s">
        <v>2199</v>
      </c>
      <c r="P792" s="1" t="s">
        <v>63</v>
      </c>
      <c r="Q792" s="1" t="s">
        <v>64</v>
      </c>
      <c r="R792" s="1" t="s">
        <v>64</v>
      </c>
      <c r="AV792" s="1" t="s">
        <v>52</v>
      </c>
      <c r="AW792" s="1" t="s">
        <v>2304</v>
      </c>
      <c r="AX792" s="1" t="s">
        <v>52</v>
      </c>
      <c r="AY792" s="1" t="s">
        <v>52</v>
      </c>
      <c r="AZ792" s="1" t="s">
        <v>52</v>
      </c>
    </row>
    <row r="793" spans="1:52" ht="30" customHeight="1">
      <c r="A793" s="248" t="s">
        <v>993</v>
      </c>
      <c r="B793" s="248" t="s">
        <v>52</v>
      </c>
      <c r="C793" s="248" t="s">
        <v>52</v>
      </c>
      <c r="D793" s="249"/>
      <c r="E793" s="257"/>
      <c r="F793" s="258">
        <f>TRUNC(SUMIF(N788:N792, N787, F788:F792),0)</f>
        <v>0</v>
      </c>
      <c r="G793" s="257"/>
      <c r="H793" s="258">
        <f>TRUNC(SUMIF(N788:N792, N787, H788:H792),0)</f>
        <v>0</v>
      </c>
      <c r="I793" s="257"/>
      <c r="J793" s="258">
        <f>TRUNC(SUMIF(N788:N792, N787, J788:J792),0)</f>
        <v>0</v>
      </c>
      <c r="K793" s="257"/>
      <c r="L793" s="258">
        <f>F793+H793+J793</f>
        <v>0</v>
      </c>
      <c r="M793" s="248" t="s">
        <v>52</v>
      </c>
      <c r="N793" s="1" t="s">
        <v>71</v>
      </c>
      <c r="O793" s="1" t="s">
        <v>71</v>
      </c>
      <c r="P793" s="1" t="s">
        <v>52</v>
      </c>
      <c r="Q793" s="1" t="s">
        <v>52</v>
      </c>
      <c r="R793" s="1" t="s">
        <v>52</v>
      </c>
      <c r="AV793" s="1" t="s">
        <v>52</v>
      </c>
      <c r="AW793" s="1" t="s">
        <v>52</v>
      </c>
      <c r="AX793" s="1" t="s">
        <v>52</v>
      </c>
      <c r="AY793" s="1" t="s">
        <v>52</v>
      </c>
      <c r="AZ793" s="1" t="s">
        <v>52</v>
      </c>
    </row>
    <row r="794" spans="1:52" ht="30" customHeight="1">
      <c r="A794" s="249"/>
      <c r="B794" s="249"/>
      <c r="C794" s="249"/>
      <c r="D794" s="249"/>
      <c r="E794" s="257"/>
      <c r="F794" s="258"/>
      <c r="G794" s="257"/>
      <c r="H794" s="258"/>
      <c r="I794" s="257"/>
      <c r="J794" s="258"/>
      <c r="K794" s="257"/>
      <c r="L794" s="258"/>
      <c r="M794" s="249"/>
    </row>
    <row r="795" spans="1:52" ht="30" customHeight="1">
      <c r="A795" s="250" t="s">
        <v>2305</v>
      </c>
      <c r="B795" s="253"/>
      <c r="C795" s="253"/>
      <c r="D795" s="253"/>
      <c r="E795" s="254"/>
      <c r="F795" s="255"/>
      <c r="G795" s="254"/>
      <c r="H795" s="255"/>
      <c r="I795" s="254"/>
      <c r="J795" s="255"/>
      <c r="K795" s="254"/>
      <c r="L795" s="255"/>
      <c r="M795" s="256"/>
      <c r="N795" s="1" t="s">
        <v>363</v>
      </c>
    </row>
    <row r="796" spans="1:52" ht="30" customHeight="1">
      <c r="A796" s="248" t="s">
        <v>1854</v>
      </c>
      <c r="B796" s="248" t="s">
        <v>1863</v>
      </c>
      <c r="C796" s="248" t="s">
        <v>82</v>
      </c>
      <c r="D796" s="249">
        <v>1</v>
      </c>
      <c r="E796" s="257">
        <f>일위대가목록!E85</f>
        <v>0</v>
      </c>
      <c r="F796" s="258">
        <f>TRUNC(E796*D796,1)</f>
        <v>0</v>
      </c>
      <c r="G796" s="257">
        <f>일위대가목록!F85</f>
        <v>0</v>
      </c>
      <c r="H796" s="258">
        <f>TRUNC(G796*D796,1)</f>
        <v>0</v>
      </c>
      <c r="I796" s="257">
        <f>일위대가목록!G85</f>
        <v>0</v>
      </c>
      <c r="J796" s="258">
        <f>TRUNC(I796*D796,1)</f>
        <v>0</v>
      </c>
      <c r="K796" s="257">
        <f t="shared" ref="K796:L798" si="136">TRUNC(E796+G796+I796,1)</f>
        <v>0</v>
      </c>
      <c r="L796" s="258">
        <f t="shared" si="136"/>
        <v>0</v>
      </c>
      <c r="M796" s="248" t="s">
        <v>1864</v>
      </c>
      <c r="N796" s="1" t="s">
        <v>363</v>
      </c>
      <c r="O796" s="1" t="s">
        <v>1862</v>
      </c>
      <c r="P796" s="1" t="s">
        <v>63</v>
      </c>
      <c r="Q796" s="1" t="s">
        <v>64</v>
      </c>
      <c r="R796" s="1" t="s">
        <v>64</v>
      </c>
      <c r="AV796" s="1" t="s">
        <v>52</v>
      </c>
      <c r="AW796" s="1" t="s">
        <v>2306</v>
      </c>
      <c r="AX796" s="1" t="s">
        <v>52</v>
      </c>
      <c r="AY796" s="1" t="s">
        <v>52</v>
      </c>
      <c r="AZ796" s="1" t="s">
        <v>52</v>
      </c>
    </row>
    <row r="797" spans="1:52" ht="30" customHeight="1">
      <c r="A797" s="248" t="s">
        <v>2270</v>
      </c>
      <c r="B797" s="248" t="s">
        <v>2307</v>
      </c>
      <c r="C797" s="248" t="s">
        <v>82</v>
      </c>
      <c r="D797" s="249">
        <v>1</v>
      </c>
      <c r="E797" s="257">
        <f>일위대가목록!E193</f>
        <v>0</v>
      </c>
      <c r="F797" s="258">
        <f>TRUNC(E797*D797,1)</f>
        <v>0</v>
      </c>
      <c r="G797" s="257">
        <f>일위대가목록!F193</f>
        <v>0</v>
      </c>
      <c r="H797" s="258">
        <f>TRUNC(G797*D797,1)</f>
        <v>0</v>
      </c>
      <c r="I797" s="257">
        <f>일위대가목록!G193</f>
        <v>0</v>
      </c>
      <c r="J797" s="258">
        <f>TRUNC(I797*D797,1)</f>
        <v>0</v>
      </c>
      <c r="K797" s="257">
        <f t="shared" si="136"/>
        <v>0</v>
      </c>
      <c r="L797" s="258">
        <f t="shared" si="136"/>
        <v>0</v>
      </c>
      <c r="M797" s="248" t="s">
        <v>2308</v>
      </c>
      <c r="N797" s="1" t="s">
        <v>363</v>
      </c>
      <c r="O797" s="1" t="s">
        <v>2309</v>
      </c>
      <c r="P797" s="1" t="s">
        <v>63</v>
      </c>
      <c r="Q797" s="1" t="s">
        <v>64</v>
      </c>
      <c r="R797" s="1" t="s">
        <v>64</v>
      </c>
      <c r="AV797" s="1" t="s">
        <v>52</v>
      </c>
      <c r="AW797" s="1" t="s">
        <v>2310</v>
      </c>
      <c r="AX797" s="1" t="s">
        <v>52</v>
      </c>
      <c r="AY797" s="1" t="s">
        <v>52</v>
      </c>
      <c r="AZ797" s="1" t="s">
        <v>52</v>
      </c>
    </row>
    <row r="798" spans="1:52" ht="30" customHeight="1">
      <c r="A798" s="248" t="s">
        <v>748</v>
      </c>
      <c r="B798" s="248" t="s">
        <v>749</v>
      </c>
      <c r="C798" s="248" t="s">
        <v>82</v>
      </c>
      <c r="D798" s="249">
        <v>1</v>
      </c>
      <c r="E798" s="257">
        <f>일위대가목록!E179</f>
        <v>0</v>
      </c>
      <c r="F798" s="258">
        <f>TRUNC(E798*D798,1)</f>
        <v>0</v>
      </c>
      <c r="G798" s="257">
        <f>일위대가목록!F179</f>
        <v>0</v>
      </c>
      <c r="H798" s="258">
        <f>TRUNC(G798*D798,1)</f>
        <v>0</v>
      </c>
      <c r="I798" s="257">
        <f>일위대가목록!G179</f>
        <v>0</v>
      </c>
      <c r="J798" s="258">
        <f>TRUNC(I798*D798,1)</f>
        <v>0</v>
      </c>
      <c r="K798" s="257">
        <f t="shared" si="136"/>
        <v>0</v>
      </c>
      <c r="L798" s="258">
        <f t="shared" si="136"/>
        <v>0</v>
      </c>
      <c r="M798" s="248" t="s">
        <v>750</v>
      </c>
      <c r="N798" s="1" t="s">
        <v>363</v>
      </c>
      <c r="O798" s="1" t="s">
        <v>751</v>
      </c>
      <c r="P798" s="1" t="s">
        <v>63</v>
      </c>
      <c r="Q798" s="1" t="s">
        <v>64</v>
      </c>
      <c r="R798" s="1" t="s">
        <v>64</v>
      </c>
      <c r="AV798" s="1" t="s">
        <v>52</v>
      </c>
      <c r="AW798" s="1" t="s">
        <v>2311</v>
      </c>
      <c r="AX798" s="1" t="s">
        <v>52</v>
      </c>
      <c r="AY798" s="1" t="s">
        <v>52</v>
      </c>
      <c r="AZ798" s="1" t="s">
        <v>52</v>
      </c>
    </row>
    <row r="799" spans="1:52" ht="30" customHeight="1">
      <c r="A799" s="248" t="s">
        <v>993</v>
      </c>
      <c r="B799" s="248" t="s">
        <v>52</v>
      </c>
      <c r="C799" s="248" t="s">
        <v>52</v>
      </c>
      <c r="D799" s="249"/>
      <c r="E799" s="257"/>
      <c r="F799" s="258">
        <f>TRUNC(SUMIF(N796:N798, N795, F796:F798),0)</f>
        <v>0</v>
      </c>
      <c r="G799" s="257"/>
      <c r="H799" s="258">
        <f>TRUNC(SUMIF(N796:N798, N795, H796:H798),0)</f>
        <v>0</v>
      </c>
      <c r="I799" s="257"/>
      <c r="J799" s="258">
        <f>TRUNC(SUMIF(N796:N798, N795, J796:J798),0)</f>
        <v>0</v>
      </c>
      <c r="K799" s="257"/>
      <c r="L799" s="258">
        <f>F799+H799+J799</f>
        <v>0</v>
      </c>
      <c r="M799" s="248" t="s">
        <v>52</v>
      </c>
      <c r="N799" s="1" t="s">
        <v>71</v>
      </c>
      <c r="O799" s="1" t="s">
        <v>71</v>
      </c>
      <c r="P799" s="1" t="s">
        <v>52</v>
      </c>
      <c r="Q799" s="1" t="s">
        <v>52</v>
      </c>
      <c r="R799" s="1" t="s">
        <v>52</v>
      </c>
      <c r="AV799" s="1" t="s">
        <v>52</v>
      </c>
      <c r="AW799" s="1" t="s">
        <v>52</v>
      </c>
      <c r="AX799" s="1" t="s">
        <v>52</v>
      </c>
      <c r="AY799" s="1" t="s">
        <v>52</v>
      </c>
      <c r="AZ799" s="1" t="s">
        <v>52</v>
      </c>
    </row>
    <row r="800" spans="1:52" ht="30" customHeight="1">
      <c r="A800" s="249"/>
      <c r="B800" s="249"/>
      <c r="C800" s="249"/>
      <c r="D800" s="249"/>
      <c r="E800" s="257"/>
      <c r="F800" s="258"/>
      <c r="G800" s="257"/>
      <c r="H800" s="258"/>
      <c r="I800" s="257"/>
      <c r="J800" s="258"/>
      <c r="K800" s="257"/>
      <c r="L800" s="258"/>
      <c r="M800" s="249"/>
    </row>
    <row r="801" spans="1:52" ht="30" customHeight="1">
      <c r="A801" s="250" t="s">
        <v>2312</v>
      </c>
      <c r="B801" s="253"/>
      <c r="C801" s="253"/>
      <c r="D801" s="253"/>
      <c r="E801" s="254"/>
      <c r="F801" s="255"/>
      <c r="G801" s="254"/>
      <c r="H801" s="255"/>
      <c r="I801" s="254"/>
      <c r="J801" s="255"/>
      <c r="K801" s="254"/>
      <c r="L801" s="255"/>
      <c r="M801" s="256"/>
      <c r="N801" s="1" t="s">
        <v>564</v>
      </c>
    </row>
    <row r="802" spans="1:52" ht="30" customHeight="1">
      <c r="A802" s="248" t="s">
        <v>2313</v>
      </c>
      <c r="B802" s="248" t="s">
        <v>2314</v>
      </c>
      <c r="C802" s="248" t="s">
        <v>82</v>
      </c>
      <c r="D802" s="249">
        <v>4.8</v>
      </c>
      <c r="E802" s="257">
        <f>단가대비표!O121</f>
        <v>0</v>
      </c>
      <c r="F802" s="258">
        <f>TRUNC(E802*D802,1)</f>
        <v>0</v>
      </c>
      <c r="G802" s="257">
        <f>단가대비표!P121</f>
        <v>0</v>
      </c>
      <c r="H802" s="258">
        <f>TRUNC(G802*D802,1)</f>
        <v>0</v>
      </c>
      <c r="I802" s="257">
        <f>단가대비표!V121</f>
        <v>0</v>
      </c>
      <c r="J802" s="258">
        <f>TRUNC(I802*D802,1)</f>
        <v>0</v>
      </c>
      <c r="K802" s="257">
        <f>TRUNC(E802+G802+I802,1)</f>
        <v>0</v>
      </c>
      <c r="L802" s="258">
        <f>TRUNC(F802+H802+J802,1)</f>
        <v>0</v>
      </c>
      <c r="M802" s="248" t="s">
        <v>2315</v>
      </c>
      <c r="N802" s="1" t="s">
        <v>564</v>
      </c>
      <c r="O802" s="1" t="s">
        <v>2316</v>
      </c>
      <c r="P802" s="1" t="s">
        <v>64</v>
      </c>
      <c r="Q802" s="1" t="s">
        <v>64</v>
      </c>
      <c r="R802" s="1" t="s">
        <v>63</v>
      </c>
      <c r="AV802" s="1" t="s">
        <v>52</v>
      </c>
      <c r="AW802" s="1" t="s">
        <v>2317</v>
      </c>
      <c r="AX802" s="1" t="s">
        <v>52</v>
      </c>
      <c r="AY802" s="1" t="s">
        <v>52</v>
      </c>
      <c r="AZ802" s="1" t="s">
        <v>52</v>
      </c>
    </row>
    <row r="803" spans="1:52" ht="30" customHeight="1">
      <c r="A803" s="248" t="s">
        <v>993</v>
      </c>
      <c r="B803" s="248" t="s">
        <v>52</v>
      </c>
      <c r="C803" s="248" t="s">
        <v>52</v>
      </c>
      <c r="D803" s="249"/>
      <c r="E803" s="257"/>
      <c r="F803" s="258">
        <f>TRUNC(SUMIF(N802:N802, N801, F802:F802),0)</f>
        <v>0</v>
      </c>
      <c r="G803" s="257"/>
      <c r="H803" s="258">
        <f>TRUNC(SUMIF(N802:N802, N801, H802:H802),0)</f>
        <v>0</v>
      </c>
      <c r="I803" s="257"/>
      <c r="J803" s="258">
        <f>TRUNC(SUMIF(N802:N802, N801, J802:J802),0)</f>
        <v>0</v>
      </c>
      <c r="K803" s="257"/>
      <c r="L803" s="258">
        <f>F803+H803+J803</f>
        <v>0</v>
      </c>
      <c r="M803" s="248" t="s">
        <v>52</v>
      </c>
      <c r="N803" s="1" t="s">
        <v>71</v>
      </c>
      <c r="O803" s="1" t="s">
        <v>71</v>
      </c>
      <c r="P803" s="1" t="s">
        <v>52</v>
      </c>
      <c r="Q803" s="1" t="s">
        <v>52</v>
      </c>
      <c r="R803" s="1" t="s">
        <v>52</v>
      </c>
      <c r="AV803" s="1" t="s">
        <v>52</v>
      </c>
      <c r="AW803" s="1" t="s">
        <v>52</v>
      </c>
      <c r="AX803" s="1" t="s">
        <v>52</v>
      </c>
      <c r="AY803" s="1" t="s">
        <v>52</v>
      </c>
      <c r="AZ803" s="1" t="s">
        <v>52</v>
      </c>
    </row>
    <row r="804" spans="1:52" ht="30" customHeight="1">
      <c r="A804" s="249"/>
      <c r="B804" s="249"/>
      <c r="C804" s="249"/>
      <c r="D804" s="249"/>
      <c r="E804" s="257"/>
      <c r="F804" s="258"/>
      <c r="G804" s="257"/>
      <c r="H804" s="258"/>
      <c r="I804" s="257"/>
      <c r="J804" s="258"/>
      <c r="K804" s="257"/>
      <c r="L804" s="258"/>
      <c r="M804" s="249"/>
    </row>
    <row r="805" spans="1:52" ht="30" customHeight="1">
      <c r="A805" s="250" t="s">
        <v>2318</v>
      </c>
      <c r="B805" s="253"/>
      <c r="C805" s="253"/>
      <c r="D805" s="253"/>
      <c r="E805" s="254"/>
      <c r="F805" s="255"/>
      <c r="G805" s="254"/>
      <c r="H805" s="255"/>
      <c r="I805" s="254"/>
      <c r="J805" s="255"/>
      <c r="K805" s="254"/>
      <c r="L805" s="255"/>
      <c r="M805" s="256"/>
      <c r="N805" s="1" t="s">
        <v>569</v>
      </c>
    </row>
    <row r="806" spans="1:52" ht="30" customHeight="1">
      <c r="A806" s="248" t="s">
        <v>2313</v>
      </c>
      <c r="B806" s="248" t="s">
        <v>2314</v>
      </c>
      <c r="C806" s="248" t="s">
        <v>82</v>
      </c>
      <c r="D806" s="249">
        <v>7.4249999999999998</v>
      </c>
      <c r="E806" s="257">
        <f>단가대비표!O121</f>
        <v>0</v>
      </c>
      <c r="F806" s="258">
        <f>TRUNC(E806*D806,1)</f>
        <v>0</v>
      </c>
      <c r="G806" s="257">
        <f>단가대비표!P121</f>
        <v>0</v>
      </c>
      <c r="H806" s="258">
        <f>TRUNC(G806*D806,1)</f>
        <v>0</v>
      </c>
      <c r="I806" s="257">
        <f>단가대비표!V121</f>
        <v>0</v>
      </c>
      <c r="J806" s="258">
        <f>TRUNC(I806*D806,1)</f>
        <v>0</v>
      </c>
      <c r="K806" s="257">
        <f>TRUNC(E806+G806+I806,1)</f>
        <v>0</v>
      </c>
      <c r="L806" s="258">
        <f>TRUNC(F806+H806+J806,1)</f>
        <v>0</v>
      </c>
      <c r="M806" s="248" t="s">
        <v>2315</v>
      </c>
      <c r="N806" s="1" t="s">
        <v>569</v>
      </c>
      <c r="O806" s="1" t="s">
        <v>2316</v>
      </c>
      <c r="P806" s="1" t="s">
        <v>64</v>
      </c>
      <c r="Q806" s="1" t="s">
        <v>64</v>
      </c>
      <c r="R806" s="1" t="s">
        <v>63</v>
      </c>
      <c r="AV806" s="1" t="s">
        <v>52</v>
      </c>
      <c r="AW806" s="1" t="s">
        <v>2319</v>
      </c>
      <c r="AX806" s="1" t="s">
        <v>52</v>
      </c>
      <c r="AY806" s="1" t="s">
        <v>52</v>
      </c>
      <c r="AZ806" s="1" t="s">
        <v>52</v>
      </c>
    </row>
    <row r="807" spans="1:52" ht="30" customHeight="1">
      <c r="A807" s="248" t="s">
        <v>993</v>
      </c>
      <c r="B807" s="248" t="s">
        <v>52</v>
      </c>
      <c r="C807" s="248" t="s">
        <v>52</v>
      </c>
      <c r="D807" s="249"/>
      <c r="E807" s="257"/>
      <c r="F807" s="258">
        <f>TRUNC(SUMIF(N806:N806, N805, F806:F806),0)</f>
        <v>0</v>
      </c>
      <c r="G807" s="257"/>
      <c r="H807" s="258">
        <f>TRUNC(SUMIF(N806:N806, N805, H806:H806),0)</f>
        <v>0</v>
      </c>
      <c r="I807" s="257"/>
      <c r="J807" s="258">
        <f>TRUNC(SUMIF(N806:N806, N805, J806:J806),0)</f>
        <v>0</v>
      </c>
      <c r="K807" s="257"/>
      <c r="L807" s="258">
        <f>F807+H807+J807</f>
        <v>0</v>
      </c>
      <c r="M807" s="248" t="s">
        <v>52</v>
      </c>
      <c r="N807" s="1" t="s">
        <v>71</v>
      </c>
      <c r="O807" s="1" t="s">
        <v>71</v>
      </c>
      <c r="P807" s="1" t="s">
        <v>52</v>
      </c>
      <c r="Q807" s="1" t="s">
        <v>52</v>
      </c>
      <c r="R807" s="1" t="s">
        <v>52</v>
      </c>
      <c r="AV807" s="1" t="s">
        <v>52</v>
      </c>
      <c r="AW807" s="1" t="s">
        <v>52</v>
      </c>
      <c r="AX807" s="1" t="s">
        <v>52</v>
      </c>
      <c r="AY807" s="1" t="s">
        <v>52</v>
      </c>
      <c r="AZ807" s="1" t="s">
        <v>52</v>
      </c>
    </row>
    <row r="808" spans="1:52" ht="30" customHeight="1">
      <c r="A808" s="249"/>
      <c r="B808" s="249"/>
      <c r="C808" s="249"/>
      <c r="D808" s="249"/>
      <c r="E808" s="257"/>
      <c r="F808" s="258"/>
      <c r="G808" s="257"/>
      <c r="H808" s="258"/>
      <c r="I808" s="257"/>
      <c r="J808" s="258"/>
      <c r="K808" s="257"/>
      <c r="L808" s="258"/>
      <c r="M808" s="249"/>
    </row>
    <row r="809" spans="1:52" ht="30" customHeight="1">
      <c r="A809" s="250" t="s">
        <v>2320</v>
      </c>
      <c r="B809" s="253"/>
      <c r="C809" s="253"/>
      <c r="D809" s="253"/>
      <c r="E809" s="254"/>
      <c r="F809" s="255"/>
      <c r="G809" s="254"/>
      <c r="H809" s="255"/>
      <c r="I809" s="254"/>
      <c r="J809" s="255"/>
      <c r="K809" s="254"/>
      <c r="L809" s="255"/>
      <c r="M809" s="256"/>
      <c r="N809" s="1" t="s">
        <v>608</v>
      </c>
    </row>
    <row r="810" spans="1:52" ht="30" customHeight="1">
      <c r="A810" s="248" t="s">
        <v>2321</v>
      </c>
      <c r="B810" s="248" t="s">
        <v>396</v>
      </c>
      <c r="C810" s="248" t="s">
        <v>82</v>
      </c>
      <c r="D810" s="249">
        <v>6.71</v>
      </c>
      <c r="E810" s="257">
        <f>단가대비표!O96</f>
        <v>0</v>
      </c>
      <c r="F810" s="258">
        <f>TRUNC(E810*D810,1)</f>
        <v>0</v>
      </c>
      <c r="G810" s="257">
        <f>단가대비표!P96</f>
        <v>0</v>
      </c>
      <c r="H810" s="258">
        <f>TRUNC(G810*D810,1)</f>
        <v>0</v>
      </c>
      <c r="I810" s="257">
        <f>단가대비표!V96</f>
        <v>0</v>
      </c>
      <c r="J810" s="258">
        <f>TRUNC(I810*D810,1)</f>
        <v>0</v>
      </c>
      <c r="K810" s="257">
        <f>TRUNC(E810+G810+I810,1)</f>
        <v>0</v>
      </c>
      <c r="L810" s="258">
        <f>TRUNC(F810+H810+J810,1)</f>
        <v>0</v>
      </c>
      <c r="M810" s="248" t="s">
        <v>2322</v>
      </c>
      <c r="N810" s="1" t="s">
        <v>608</v>
      </c>
      <c r="O810" s="1" t="s">
        <v>2323</v>
      </c>
      <c r="P810" s="1" t="s">
        <v>64</v>
      </c>
      <c r="Q810" s="1" t="s">
        <v>64</v>
      </c>
      <c r="R810" s="1" t="s">
        <v>63</v>
      </c>
      <c r="AV810" s="1" t="s">
        <v>52</v>
      </c>
      <c r="AW810" s="1" t="s">
        <v>2324</v>
      </c>
      <c r="AX810" s="1" t="s">
        <v>52</v>
      </c>
      <c r="AY810" s="1" t="s">
        <v>52</v>
      </c>
      <c r="AZ810" s="1" t="s">
        <v>52</v>
      </c>
    </row>
    <row r="811" spans="1:52" ht="30" customHeight="1">
      <c r="A811" s="248" t="s">
        <v>993</v>
      </c>
      <c r="B811" s="248" t="s">
        <v>52</v>
      </c>
      <c r="C811" s="248" t="s">
        <v>52</v>
      </c>
      <c r="D811" s="249"/>
      <c r="E811" s="257"/>
      <c r="F811" s="258">
        <f>TRUNC(SUMIF(N810:N810, N809, F810:F810),0)</f>
        <v>0</v>
      </c>
      <c r="G811" s="257"/>
      <c r="H811" s="258">
        <f>TRUNC(SUMIF(N810:N810, N809, H810:H810),0)</f>
        <v>0</v>
      </c>
      <c r="I811" s="257"/>
      <c r="J811" s="258">
        <f>TRUNC(SUMIF(N810:N810, N809, J810:J810),0)</f>
        <v>0</v>
      </c>
      <c r="K811" s="257"/>
      <c r="L811" s="258">
        <f>F811+H811+J811</f>
        <v>0</v>
      </c>
      <c r="M811" s="248" t="s">
        <v>52</v>
      </c>
      <c r="N811" s="1" t="s">
        <v>71</v>
      </c>
      <c r="O811" s="1" t="s">
        <v>71</v>
      </c>
      <c r="P811" s="1" t="s">
        <v>52</v>
      </c>
      <c r="Q811" s="1" t="s">
        <v>52</v>
      </c>
      <c r="R811" s="1" t="s">
        <v>52</v>
      </c>
      <c r="AV811" s="1" t="s">
        <v>52</v>
      </c>
      <c r="AW811" s="1" t="s">
        <v>52</v>
      </c>
      <c r="AX811" s="1" t="s">
        <v>52</v>
      </c>
      <c r="AY811" s="1" t="s">
        <v>52</v>
      </c>
      <c r="AZ811" s="1" t="s">
        <v>52</v>
      </c>
    </row>
    <row r="812" spans="1:52" ht="30" customHeight="1">
      <c r="A812" s="249"/>
      <c r="B812" s="249"/>
      <c r="C812" s="249"/>
      <c r="D812" s="249"/>
      <c r="E812" s="257"/>
      <c r="F812" s="258"/>
      <c r="G812" s="257"/>
      <c r="H812" s="258"/>
      <c r="I812" s="257"/>
      <c r="J812" s="258"/>
      <c r="K812" s="257"/>
      <c r="L812" s="258"/>
      <c r="M812" s="249"/>
    </row>
    <row r="813" spans="1:52" ht="30" customHeight="1">
      <c r="A813" s="250" t="s">
        <v>2325</v>
      </c>
      <c r="B813" s="253"/>
      <c r="C813" s="253"/>
      <c r="D813" s="253"/>
      <c r="E813" s="254"/>
      <c r="F813" s="255"/>
      <c r="G813" s="254"/>
      <c r="H813" s="255"/>
      <c r="I813" s="254"/>
      <c r="J813" s="255"/>
      <c r="K813" s="254"/>
      <c r="L813" s="255"/>
      <c r="M813" s="256"/>
      <c r="N813" s="1" t="s">
        <v>574</v>
      </c>
    </row>
    <row r="814" spans="1:52" ht="30" customHeight="1">
      <c r="A814" s="248" t="s">
        <v>2326</v>
      </c>
      <c r="B814" s="248" t="s">
        <v>2327</v>
      </c>
      <c r="C814" s="248" t="s">
        <v>2328</v>
      </c>
      <c r="D814" s="249">
        <v>13.366</v>
      </c>
      <c r="E814" s="257">
        <f>단가대비표!O225</f>
        <v>0</v>
      </c>
      <c r="F814" s="258">
        <f>TRUNC(E814*D814,1)</f>
        <v>0</v>
      </c>
      <c r="G814" s="257">
        <f>단가대비표!P225</f>
        <v>0</v>
      </c>
      <c r="H814" s="258">
        <f>TRUNC(G814*D814,1)</f>
        <v>0</v>
      </c>
      <c r="I814" s="257">
        <f>단가대비표!V225</f>
        <v>0</v>
      </c>
      <c r="J814" s="258">
        <f>TRUNC(I814*D814,1)</f>
        <v>0</v>
      </c>
      <c r="K814" s="257">
        <f t="shared" ref="K814:L816" si="137">TRUNC(E814+G814+I814,1)</f>
        <v>0</v>
      </c>
      <c r="L814" s="258">
        <f t="shared" si="137"/>
        <v>0</v>
      </c>
      <c r="M814" s="248" t="s">
        <v>2329</v>
      </c>
      <c r="N814" s="1" t="s">
        <v>574</v>
      </c>
      <c r="O814" s="1" t="s">
        <v>2330</v>
      </c>
      <c r="P814" s="1" t="s">
        <v>64</v>
      </c>
      <c r="Q814" s="1" t="s">
        <v>64</v>
      </c>
      <c r="R814" s="1" t="s">
        <v>63</v>
      </c>
      <c r="AV814" s="1" t="s">
        <v>52</v>
      </c>
      <c r="AW814" s="1" t="s">
        <v>2331</v>
      </c>
      <c r="AX814" s="1" t="s">
        <v>52</v>
      </c>
      <c r="AY814" s="1" t="s">
        <v>52</v>
      </c>
      <c r="AZ814" s="1" t="s">
        <v>52</v>
      </c>
    </row>
    <row r="815" spans="1:52" ht="30" customHeight="1">
      <c r="A815" s="248" t="s">
        <v>2332</v>
      </c>
      <c r="B815" s="248" t="s">
        <v>2333</v>
      </c>
      <c r="C815" s="248" t="s">
        <v>2328</v>
      </c>
      <c r="D815" s="249">
        <v>4.5</v>
      </c>
      <c r="E815" s="257">
        <f>단가대비표!O226</f>
        <v>0</v>
      </c>
      <c r="F815" s="258">
        <f>TRUNC(E815*D815,1)</f>
        <v>0</v>
      </c>
      <c r="G815" s="257">
        <f>단가대비표!P226</f>
        <v>0</v>
      </c>
      <c r="H815" s="258">
        <f>TRUNC(G815*D815,1)</f>
        <v>0</v>
      </c>
      <c r="I815" s="257">
        <f>단가대비표!V226</f>
        <v>0</v>
      </c>
      <c r="J815" s="258">
        <f>TRUNC(I815*D815,1)</f>
        <v>0</v>
      </c>
      <c r="K815" s="257">
        <f t="shared" si="137"/>
        <v>0</v>
      </c>
      <c r="L815" s="258">
        <f t="shared" si="137"/>
        <v>0</v>
      </c>
      <c r="M815" s="248" t="s">
        <v>2334</v>
      </c>
      <c r="N815" s="1" t="s">
        <v>574</v>
      </c>
      <c r="O815" s="1" t="s">
        <v>2335</v>
      </c>
      <c r="P815" s="1" t="s">
        <v>64</v>
      </c>
      <c r="Q815" s="1" t="s">
        <v>64</v>
      </c>
      <c r="R815" s="1" t="s">
        <v>63</v>
      </c>
      <c r="AV815" s="1" t="s">
        <v>52</v>
      </c>
      <c r="AW815" s="1" t="s">
        <v>2336</v>
      </c>
      <c r="AX815" s="1" t="s">
        <v>52</v>
      </c>
      <c r="AY815" s="1" t="s">
        <v>52</v>
      </c>
      <c r="AZ815" s="1" t="s">
        <v>52</v>
      </c>
    </row>
    <row r="816" spans="1:52" ht="30" customHeight="1">
      <c r="A816" s="248" t="s">
        <v>2337</v>
      </c>
      <c r="B816" s="248" t="s">
        <v>2333</v>
      </c>
      <c r="C816" s="248" t="s">
        <v>2328</v>
      </c>
      <c r="D816" s="249">
        <v>6.0659999999999998</v>
      </c>
      <c r="E816" s="257">
        <f>단가대비표!O227</f>
        <v>0</v>
      </c>
      <c r="F816" s="258">
        <f>TRUNC(E816*D816,1)</f>
        <v>0</v>
      </c>
      <c r="G816" s="257">
        <f>단가대비표!P227</f>
        <v>0</v>
      </c>
      <c r="H816" s="258">
        <f>TRUNC(G816*D816,1)</f>
        <v>0</v>
      </c>
      <c r="I816" s="257">
        <f>단가대비표!V227</f>
        <v>0</v>
      </c>
      <c r="J816" s="258">
        <f>TRUNC(I816*D816,1)</f>
        <v>0</v>
      </c>
      <c r="K816" s="257">
        <f t="shared" si="137"/>
        <v>0</v>
      </c>
      <c r="L816" s="258">
        <f t="shared" si="137"/>
        <v>0</v>
      </c>
      <c r="M816" s="248" t="s">
        <v>2338</v>
      </c>
      <c r="N816" s="1" t="s">
        <v>574</v>
      </c>
      <c r="O816" s="1" t="s">
        <v>2339</v>
      </c>
      <c r="P816" s="1" t="s">
        <v>64</v>
      </c>
      <c r="Q816" s="1" t="s">
        <v>64</v>
      </c>
      <c r="R816" s="1" t="s">
        <v>63</v>
      </c>
      <c r="AV816" s="1" t="s">
        <v>52</v>
      </c>
      <c r="AW816" s="1" t="s">
        <v>2340</v>
      </c>
      <c r="AX816" s="1" t="s">
        <v>52</v>
      </c>
      <c r="AY816" s="1" t="s">
        <v>52</v>
      </c>
      <c r="AZ816" s="1" t="s">
        <v>52</v>
      </c>
    </row>
    <row r="817" spans="1:52" ht="30" customHeight="1">
      <c r="A817" s="248" t="s">
        <v>993</v>
      </c>
      <c r="B817" s="248" t="s">
        <v>52</v>
      </c>
      <c r="C817" s="248" t="s">
        <v>52</v>
      </c>
      <c r="D817" s="249"/>
      <c r="E817" s="257"/>
      <c r="F817" s="258">
        <f>TRUNC(SUMIF(N814:N816, N813, F814:F816),0)</f>
        <v>0</v>
      </c>
      <c r="G817" s="257"/>
      <c r="H817" s="258">
        <f>TRUNC(SUMIF(N814:N816, N813, H814:H816),0)</f>
        <v>0</v>
      </c>
      <c r="I817" s="257"/>
      <c r="J817" s="258">
        <f>TRUNC(SUMIF(N814:N816, N813, J814:J816),0)</f>
        <v>0</v>
      </c>
      <c r="K817" s="257"/>
      <c r="L817" s="258">
        <f>F817+H817+J817</f>
        <v>0</v>
      </c>
      <c r="M817" s="248" t="s">
        <v>52</v>
      </c>
      <c r="N817" s="1" t="s">
        <v>71</v>
      </c>
      <c r="O817" s="1" t="s">
        <v>71</v>
      </c>
      <c r="P817" s="1" t="s">
        <v>52</v>
      </c>
      <c r="Q817" s="1" t="s">
        <v>52</v>
      </c>
      <c r="R817" s="1" t="s">
        <v>52</v>
      </c>
      <c r="AV817" s="1" t="s">
        <v>52</v>
      </c>
      <c r="AW817" s="1" t="s">
        <v>52</v>
      </c>
      <c r="AX817" s="1" t="s">
        <v>52</v>
      </c>
      <c r="AY817" s="1" t="s">
        <v>52</v>
      </c>
      <c r="AZ817" s="1" t="s">
        <v>52</v>
      </c>
    </row>
    <row r="818" spans="1:52" ht="30" customHeight="1">
      <c r="A818" s="249"/>
      <c r="B818" s="249"/>
      <c r="C818" s="249"/>
      <c r="D818" s="249"/>
      <c r="E818" s="257"/>
      <c r="F818" s="258"/>
      <c r="G818" s="257"/>
      <c r="H818" s="258"/>
      <c r="I818" s="257"/>
      <c r="J818" s="258"/>
      <c r="K818" s="257"/>
      <c r="L818" s="258"/>
      <c r="M818" s="249"/>
    </row>
    <row r="819" spans="1:52" ht="30" customHeight="1">
      <c r="A819" s="250" t="s">
        <v>2341</v>
      </c>
      <c r="B819" s="253"/>
      <c r="C819" s="253"/>
      <c r="D819" s="253"/>
      <c r="E819" s="254"/>
      <c r="F819" s="255"/>
      <c r="G819" s="254"/>
      <c r="H819" s="255"/>
      <c r="I819" s="254"/>
      <c r="J819" s="255"/>
      <c r="K819" s="254"/>
      <c r="L819" s="255"/>
      <c r="M819" s="256"/>
      <c r="N819" s="1" t="s">
        <v>579</v>
      </c>
    </row>
    <row r="820" spans="1:52" ht="30" customHeight="1">
      <c r="A820" s="248" t="s">
        <v>2326</v>
      </c>
      <c r="B820" s="248" t="s">
        <v>2327</v>
      </c>
      <c r="C820" s="248" t="s">
        <v>2328</v>
      </c>
      <c r="D820" s="249">
        <v>6.5</v>
      </c>
      <c r="E820" s="257">
        <f>단가대비표!O225</f>
        <v>0</v>
      </c>
      <c r="F820" s="258">
        <f>TRUNC(E820*D820,1)</f>
        <v>0</v>
      </c>
      <c r="G820" s="257">
        <f>단가대비표!P225</f>
        <v>0</v>
      </c>
      <c r="H820" s="258">
        <f>TRUNC(G820*D820,1)</f>
        <v>0</v>
      </c>
      <c r="I820" s="257">
        <f>단가대비표!V225</f>
        <v>0</v>
      </c>
      <c r="J820" s="258">
        <f>TRUNC(I820*D820,1)</f>
        <v>0</v>
      </c>
      <c r="K820" s="257">
        <f t="shared" ref="K820:L822" si="138">TRUNC(E820+G820+I820,1)</f>
        <v>0</v>
      </c>
      <c r="L820" s="258">
        <f t="shared" si="138"/>
        <v>0</v>
      </c>
      <c r="M820" s="248" t="s">
        <v>2329</v>
      </c>
      <c r="N820" s="1" t="s">
        <v>579</v>
      </c>
      <c r="O820" s="1" t="s">
        <v>2330</v>
      </c>
      <c r="P820" s="1" t="s">
        <v>64</v>
      </c>
      <c r="Q820" s="1" t="s">
        <v>64</v>
      </c>
      <c r="R820" s="1" t="s">
        <v>63</v>
      </c>
      <c r="AV820" s="1" t="s">
        <v>52</v>
      </c>
      <c r="AW820" s="1" t="s">
        <v>2342</v>
      </c>
      <c r="AX820" s="1" t="s">
        <v>52</v>
      </c>
      <c r="AY820" s="1" t="s">
        <v>52</v>
      </c>
      <c r="AZ820" s="1" t="s">
        <v>52</v>
      </c>
    </row>
    <row r="821" spans="1:52" ht="30" customHeight="1">
      <c r="A821" s="248" t="s">
        <v>2332</v>
      </c>
      <c r="B821" s="248" t="s">
        <v>2333</v>
      </c>
      <c r="C821" s="248" t="s">
        <v>2328</v>
      </c>
      <c r="D821" s="249">
        <v>3.677</v>
      </c>
      <c r="E821" s="257">
        <f>단가대비표!O226</f>
        <v>0</v>
      </c>
      <c r="F821" s="258">
        <f>TRUNC(E821*D821,1)</f>
        <v>0</v>
      </c>
      <c r="G821" s="257">
        <f>단가대비표!P226</f>
        <v>0</v>
      </c>
      <c r="H821" s="258">
        <f>TRUNC(G821*D821,1)</f>
        <v>0</v>
      </c>
      <c r="I821" s="257">
        <f>단가대비표!V226</f>
        <v>0</v>
      </c>
      <c r="J821" s="258">
        <f>TRUNC(I821*D821,1)</f>
        <v>0</v>
      </c>
      <c r="K821" s="257">
        <f t="shared" si="138"/>
        <v>0</v>
      </c>
      <c r="L821" s="258">
        <f t="shared" si="138"/>
        <v>0</v>
      </c>
      <c r="M821" s="248" t="s">
        <v>2334</v>
      </c>
      <c r="N821" s="1" t="s">
        <v>579</v>
      </c>
      <c r="O821" s="1" t="s">
        <v>2335</v>
      </c>
      <c r="P821" s="1" t="s">
        <v>64</v>
      </c>
      <c r="Q821" s="1" t="s">
        <v>64</v>
      </c>
      <c r="R821" s="1" t="s">
        <v>63</v>
      </c>
      <c r="AV821" s="1" t="s">
        <v>52</v>
      </c>
      <c r="AW821" s="1" t="s">
        <v>2343</v>
      </c>
      <c r="AX821" s="1" t="s">
        <v>52</v>
      </c>
      <c r="AY821" s="1" t="s">
        <v>52</v>
      </c>
      <c r="AZ821" s="1" t="s">
        <v>52</v>
      </c>
    </row>
    <row r="822" spans="1:52" ht="30" customHeight="1">
      <c r="A822" s="248" t="s">
        <v>2337</v>
      </c>
      <c r="B822" s="248" t="s">
        <v>2333</v>
      </c>
      <c r="C822" s="248" t="s">
        <v>2328</v>
      </c>
      <c r="D822" s="249">
        <v>2.8220000000000001</v>
      </c>
      <c r="E822" s="257">
        <f>단가대비표!O227</f>
        <v>0</v>
      </c>
      <c r="F822" s="258">
        <f>TRUNC(E822*D822,1)</f>
        <v>0</v>
      </c>
      <c r="G822" s="257">
        <f>단가대비표!P227</f>
        <v>0</v>
      </c>
      <c r="H822" s="258">
        <f>TRUNC(G822*D822,1)</f>
        <v>0</v>
      </c>
      <c r="I822" s="257">
        <f>단가대비표!V227</f>
        <v>0</v>
      </c>
      <c r="J822" s="258">
        <f>TRUNC(I822*D822,1)</f>
        <v>0</v>
      </c>
      <c r="K822" s="257">
        <f t="shared" si="138"/>
        <v>0</v>
      </c>
      <c r="L822" s="258">
        <f t="shared" si="138"/>
        <v>0</v>
      </c>
      <c r="M822" s="248" t="s">
        <v>2338</v>
      </c>
      <c r="N822" s="1" t="s">
        <v>579</v>
      </c>
      <c r="O822" s="1" t="s">
        <v>2339</v>
      </c>
      <c r="P822" s="1" t="s">
        <v>64</v>
      </c>
      <c r="Q822" s="1" t="s">
        <v>64</v>
      </c>
      <c r="R822" s="1" t="s">
        <v>63</v>
      </c>
      <c r="AV822" s="1" t="s">
        <v>52</v>
      </c>
      <c r="AW822" s="1" t="s">
        <v>2344</v>
      </c>
      <c r="AX822" s="1" t="s">
        <v>52</v>
      </c>
      <c r="AY822" s="1" t="s">
        <v>52</v>
      </c>
      <c r="AZ822" s="1" t="s">
        <v>52</v>
      </c>
    </row>
    <row r="823" spans="1:52" ht="30" customHeight="1">
      <c r="A823" s="248" t="s">
        <v>993</v>
      </c>
      <c r="B823" s="248" t="s">
        <v>52</v>
      </c>
      <c r="C823" s="248" t="s">
        <v>52</v>
      </c>
      <c r="D823" s="249"/>
      <c r="E823" s="257"/>
      <c r="F823" s="258">
        <f>TRUNC(SUMIF(N820:N822, N819, F820:F822),0)</f>
        <v>0</v>
      </c>
      <c r="G823" s="257"/>
      <c r="H823" s="258">
        <f>TRUNC(SUMIF(N820:N822, N819, H820:H822),0)</f>
        <v>0</v>
      </c>
      <c r="I823" s="257"/>
      <c r="J823" s="258">
        <f>TRUNC(SUMIF(N820:N822, N819, J820:J822),0)</f>
        <v>0</v>
      </c>
      <c r="K823" s="257"/>
      <c r="L823" s="258">
        <f>F823+H823+J823</f>
        <v>0</v>
      </c>
      <c r="M823" s="248" t="s">
        <v>52</v>
      </c>
      <c r="N823" s="1" t="s">
        <v>71</v>
      </c>
      <c r="O823" s="1" t="s">
        <v>71</v>
      </c>
      <c r="P823" s="1" t="s">
        <v>52</v>
      </c>
      <c r="Q823" s="1" t="s">
        <v>52</v>
      </c>
      <c r="R823" s="1" t="s">
        <v>52</v>
      </c>
      <c r="AV823" s="1" t="s">
        <v>52</v>
      </c>
      <c r="AW823" s="1" t="s">
        <v>52</v>
      </c>
      <c r="AX823" s="1" t="s">
        <v>52</v>
      </c>
      <c r="AY823" s="1" t="s">
        <v>52</v>
      </c>
      <c r="AZ823" s="1" t="s">
        <v>52</v>
      </c>
    </row>
    <row r="824" spans="1:52" ht="30" customHeight="1">
      <c r="A824" s="249"/>
      <c r="B824" s="249"/>
      <c r="C824" s="249"/>
      <c r="D824" s="249"/>
      <c r="E824" s="257"/>
      <c r="F824" s="258"/>
      <c r="G824" s="257"/>
      <c r="H824" s="258"/>
      <c r="I824" s="257"/>
      <c r="J824" s="258"/>
      <c r="K824" s="257"/>
      <c r="L824" s="258"/>
      <c r="M824" s="249"/>
    </row>
    <row r="825" spans="1:52" ht="30" customHeight="1">
      <c r="A825" s="250" t="s">
        <v>2345</v>
      </c>
      <c r="B825" s="253"/>
      <c r="C825" s="253"/>
      <c r="D825" s="253"/>
      <c r="E825" s="254"/>
      <c r="F825" s="255"/>
      <c r="G825" s="254"/>
      <c r="H825" s="255"/>
      <c r="I825" s="254"/>
      <c r="J825" s="255"/>
      <c r="K825" s="254"/>
      <c r="L825" s="255"/>
      <c r="M825" s="256"/>
      <c r="N825" s="1" t="s">
        <v>584</v>
      </c>
    </row>
    <row r="826" spans="1:52" ht="30" customHeight="1">
      <c r="A826" s="248" t="s">
        <v>2326</v>
      </c>
      <c r="B826" s="248" t="s">
        <v>2327</v>
      </c>
      <c r="C826" s="248" t="s">
        <v>2328</v>
      </c>
      <c r="D826" s="249">
        <v>8.5250000000000004</v>
      </c>
      <c r="E826" s="257">
        <f>단가대비표!O225</f>
        <v>0</v>
      </c>
      <c r="F826" s="258">
        <f>TRUNC(E826*D826,1)</f>
        <v>0</v>
      </c>
      <c r="G826" s="257">
        <f>단가대비표!P225</f>
        <v>0</v>
      </c>
      <c r="H826" s="258">
        <f>TRUNC(G826*D826,1)</f>
        <v>0</v>
      </c>
      <c r="I826" s="257">
        <f>단가대비표!V225</f>
        <v>0</v>
      </c>
      <c r="J826" s="258">
        <f>TRUNC(I826*D826,1)</f>
        <v>0</v>
      </c>
      <c r="K826" s="257">
        <f>TRUNC(E826+G826+I826,1)</f>
        <v>0</v>
      </c>
      <c r="L826" s="258">
        <f>TRUNC(F826+H826+J826,1)</f>
        <v>0</v>
      </c>
      <c r="M826" s="248" t="s">
        <v>2329</v>
      </c>
      <c r="N826" s="1" t="s">
        <v>584</v>
      </c>
      <c r="O826" s="1" t="s">
        <v>2330</v>
      </c>
      <c r="P826" s="1" t="s">
        <v>64</v>
      </c>
      <c r="Q826" s="1" t="s">
        <v>64</v>
      </c>
      <c r="R826" s="1" t="s">
        <v>63</v>
      </c>
      <c r="AV826" s="1" t="s">
        <v>52</v>
      </c>
      <c r="AW826" s="1" t="s">
        <v>2346</v>
      </c>
      <c r="AX826" s="1" t="s">
        <v>52</v>
      </c>
      <c r="AY826" s="1" t="s">
        <v>52</v>
      </c>
      <c r="AZ826" s="1" t="s">
        <v>52</v>
      </c>
    </row>
    <row r="827" spans="1:52" ht="30" customHeight="1">
      <c r="A827" s="248" t="s">
        <v>2332</v>
      </c>
      <c r="B827" s="248" t="s">
        <v>2333</v>
      </c>
      <c r="C827" s="248" t="s">
        <v>2328</v>
      </c>
      <c r="D827" s="249">
        <v>6.0250000000000004</v>
      </c>
      <c r="E827" s="257">
        <f>단가대비표!O226</f>
        <v>0</v>
      </c>
      <c r="F827" s="258">
        <f>TRUNC(E827*D827,1)</f>
        <v>0</v>
      </c>
      <c r="G827" s="257">
        <f>단가대비표!P226</f>
        <v>0</v>
      </c>
      <c r="H827" s="258">
        <f>TRUNC(G827*D827,1)</f>
        <v>0</v>
      </c>
      <c r="I827" s="257">
        <f>단가대비표!V226</f>
        <v>0</v>
      </c>
      <c r="J827" s="258">
        <f>TRUNC(I827*D827,1)</f>
        <v>0</v>
      </c>
      <c r="K827" s="257">
        <f>TRUNC(E827+G827+I827,1)</f>
        <v>0</v>
      </c>
      <c r="L827" s="258">
        <f>TRUNC(F827+H827+J827,1)</f>
        <v>0</v>
      </c>
      <c r="M827" s="248" t="s">
        <v>2334</v>
      </c>
      <c r="N827" s="1" t="s">
        <v>584</v>
      </c>
      <c r="O827" s="1" t="s">
        <v>2335</v>
      </c>
      <c r="P827" s="1" t="s">
        <v>64</v>
      </c>
      <c r="Q827" s="1" t="s">
        <v>64</v>
      </c>
      <c r="R827" s="1" t="s">
        <v>63</v>
      </c>
      <c r="AV827" s="1" t="s">
        <v>52</v>
      </c>
      <c r="AW827" s="1" t="s">
        <v>2347</v>
      </c>
      <c r="AX827" s="1" t="s">
        <v>52</v>
      </c>
      <c r="AY827" s="1" t="s">
        <v>52</v>
      </c>
      <c r="AZ827" s="1" t="s">
        <v>52</v>
      </c>
    </row>
    <row r="828" spans="1:52" ht="30" customHeight="1">
      <c r="A828" s="248" t="s">
        <v>993</v>
      </c>
      <c r="B828" s="248" t="s">
        <v>52</v>
      </c>
      <c r="C828" s="248" t="s">
        <v>52</v>
      </c>
      <c r="D828" s="249"/>
      <c r="E828" s="257"/>
      <c r="F828" s="258">
        <f>TRUNC(SUMIF(N826:N827, N825, F826:F827),0)</f>
        <v>0</v>
      </c>
      <c r="G828" s="257"/>
      <c r="H828" s="258">
        <f>TRUNC(SUMIF(N826:N827, N825, H826:H827),0)</f>
        <v>0</v>
      </c>
      <c r="I828" s="257"/>
      <c r="J828" s="258">
        <f>TRUNC(SUMIF(N826:N827, N825, J826:J827),0)</f>
        <v>0</v>
      </c>
      <c r="K828" s="257"/>
      <c r="L828" s="258">
        <f>F828+H828+J828</f>
        <v>0</v>
      </c>
      <c r="M828" s="248" t="s">
        <v>52</v>
      </c>
      <c r="N828" s="1" t="s">
        <v>71</v>
      </c>
      <c r="O828" s="1" t="s">
        <v>71</v>
      </c>
      <c r="P828" s="1" t="s">
        <v>52</v>
      </c>
      <c r="Q828" s="1" t="s">
        <v>52</v>
      </c>
      <c r="R828" s="1" t="s">
        <v>52</v>
      </c>
      <c r="AV828" s="1" t="s">
        <v>52</v>
      </c>
      <c r="AW828" s="1" t="s">
        <v>52</v>
      </c>
      <c r="AX828" s="1" t="s">
        <v>52</v>
      </c>
      <c r="AY828" s="1" t="s">
        <v>52</v>
      </c>
      <c r="AZ828" s="1" t="s">
        <v>52</v>
      </c>
    </row>
    <row r="829" spans="1:52" ht="30" customHeight="1">
      <c r="A829" s="249"/>
      <c r="B829" s="249"/>
      <c r="C829" s="249"/>
      <c r="D829" s="249"/>
      <c r="E829" s="257"/>
      <c r="F829" s="258"/>
      <c r="G829" s="257"/>
      <c r="H829" s="258"/>
      <c r="I829" s="257"/>
      <c r="J829" s="258"/>
      <c r="K829" s="257"/>
      <c r="L829" s="258"/>
      <c r="M829" s="249"/>
    </row>
    <row r="830" spans="1:52" ht="30" customHeight="1">
      <c r="A830" s="250" t="s">
        <v>2348</v>
      </c>
      <c r="B830" s="253"/>
      <c r="C830" s="253"/>
      <c r="D830" s="253"/>
      <c r="E830" s="254"/>
      <c r="F830" s="255"/>
      <c r="G830" s="254"/>
      <c r="H830" s="255"/>
      <c r="I830" s="254"/>
      <c r="J830" s="255"/>
      <c r="K830" s="254"/>
      <c r="L830" s="255"/>
      <c r="M830" s="256"/>
      <c r="N830" s="1" t="s">
        <v>623</v>
      </c>
    </row>
    <row r="831" spans="1:52" ht="30" customHeight="1">
      <c r="A831" s="248" t="s">
        <v>2349</v>
      </c>
      <c r="B831" s="248" t="s">
        <v>2350</v>
      </c>
      <c r="C831" s="248" t="s">
        <v>82</v>
      </c>
      <c r="D831" s="249">
        <v>33.6</v>
      </c>
      <c r="E831" s="257">
        <f>단가대비표!O128</f>
        <v>0</v>
      </c>
      <c r="F831" s="258">
        <f>TRUNC(E831*D831,1)</f>
        <v>0</v>
      </c>
      <c r="G831" s="257">
        <f>단가대비표!P128</f>
        <v>0</v>
      </c>
      <c r="H831" s="258">
        <f>TRUNC(G831*D831,1)</f>
        <v>0</v>
      </c>
      <c r="I831" s="257">
        <f>단가대비표!V128</f>
        <v>0</v>
      </c>
      <c r="J831" s="258">
        <f>TRUNC(I831*D831,1)</f>
        <v>0</v>
      </c>
      <c r="K831" s="257">
        <f>TRUNC(E831+G831+I831,1)</f>
        <v>0</v>
      </c>
      <c r="L831" s="258">
        <f>TRUNC(F831+H831+J831,1)</f>
        <v>0</v>
      </c>
      <c r="M831" s="248" t="s">
        <v>2351</v>
      </c>
      <c r="N831" s="1" t="s">
        <v>623</v>
      </c>
      <c r="O831" s="1" t="s">
        <v>2352</v>
      </c>
      <c r="P831" s="1" t="s">
        <v>64</v>
      </c>
      <c r="Q831" s="1" t="s">
        <v>64</v>
      </c>
      <c r="R831" s="1" t="s">
        <v>63</v>
      </c>
      <c r="AV831" s="1" t="s">
        <v>52</v>
      </c>
      <c r="AW831" s="1" t="s">
        <v>2353</v>
      </c>
      <c r="AX831" s="1" t="s">
        <v>52</v>
      </c>
      <c r="AY831" s="1" t="s">
        <v>52</v>
      </c>
      <c r="AZ831" s="1" t="s">
        <v>52</v>
      </c>
    </row>
    <row r="832" spans="1:52" ht="30" customHeight="1">
      <c r="A832" s="248" t="s">
        <v>993</v>
      </c>
      <c r="B832" s="248" t="s">
        <v>52</v>
      </c>
      <c r="C832" s="248" t="s">
        <v>52</v>
      </c>
      <c r="D832" s="249"/>
      <c r="E832" s="257"/>
      <c r="F832" s="258">
        <f>TRUNC(SUMIF(N831:N831, N830, F831:F831),0)</f>
        <v>0</v>
      </c>
      <c r="G832" s="257"/>
      <c r="H832" s="258">
        <f>TRUNC(SUMIF(N831:N831, N830, H831:H831),0)</f>
        <v>0</v>
      </c>
      <c r="I832" s="257"/>
      <c r="J832" s="258">
        <f>TRUNC(SUMIF(N831:N831, N830, J831:J831),0)</f>
        <v>0</v>
      </c>
      <c r="K832" s="257"/>
      <c r="L832" s="258">
        <f>F832+H832+J832</f>
        <v>0</v>
      </c>
      <c r="M832" s="248" t="s">
        <v>52</v>
      </c>
      <c r="N832" s="1" t="s">
        <v>71</v>
      </c>
      <c r="O832" s="1" t="s">
        <v>71</v>
      </c>
      <c r="P832" s="1" t="s">
        <v>52</v>
      </c>
      <c r="Q832" s="1" t="s">
        <v>52</v>
      </c>
      <c r="R832" s="1" t="s">
        <v>52</v>
      </c>
      <c r="AV832" s="1" t="s">
        <v>52</v>
      </c>
      <c r="AW832" s="1" t="s">
        <v>52</v>
      </c>
      <c r="AX832" s="1" t="s">
        <v>52</v>
      </c>
      <c r="AY832" s="1" t="s">
        <v>52</v>
      </c>
      <c r="AZ832" s="1" t="s">
        <v>52</v>
      </c>
    </row>
    <row r="833" spans="1:52" ht="30" customHeight="1">
      <c r="A833" s="249"/>
      <c r="B833" s="249"/>
      <c r="C833" s="249"/>
      <c r="D833" s="249"/>
      <c r="E833" s="257"/>
      <c r="F833" s="258"/>
      <c r="G833" s="257"/>
      <c r="H833" s="258"/>
      <c r="I833" s="257"/>
      <c r="J833" s="258"/>
      <c r="K833" s="257"/>
      <c r="L833" s="258"/>
      <c r="M833" s="249"/>
    </row>
    <row r="834" spans="1:52" ht="30" customHeight="1">
      <c r="A834" s="250" t="s">
        <v>2354</v>
      </c>
      <c r="B834" s="253"/>
      <c r="C834" s="253"/>
      <c r="D834" s="253"/>
      <c r="E834" s="254"/>
      <c r="F834" s="255"/>
      <c r="G834" s="254"/>
      <c r="H834" s="255"/>
      <c r="I834" s="254"/>
      <c r="J834" s="255"/>
      <c r="K834" s="254"/>
      <c r="L834" s="255"/>
      <c r="M834" s="256"/>
      <c r="N834" s="1" t="s">
        <v>628</v>
      </c>
    </row>
    <row r="835" spans="1:52" ht="30" customHeight="1">
      <c r="A835" s="248" t="s">
        <v>2349</v>
      </c>
      <c r="B835" s="248" t="s">
        <v>2355</v>
      </c>
      <c r="C835" s="248" t="s">
        <v>82</v>
      </c>
      <c r="D835" s="249">
        <v>31.3</v>
      </c>
      <c r="E835" s="257">
        <f>단가대비표!O129</f>
        <v>0</v>
      </c>
      <c r="F835" s="258">
        <f>TRUNC(E835*D835,1)</f>
        <v>0</v>
      </c>
      <c r="G835" s="257">
        <f>단가대비표!P129</f>
        <v>0</v>
      </c>
      <c r="H835" s="258">
        <f>TRUNC(G835*D835,1)</f>
        <v>0</v>
      </c>
      <c r="I835" s="257">
        <f>단가대비표!V129</f>
        <v>0</v>
      </c>
      <c r="J835" s="258">
        <f>TRUNC(I835*D835,1)</f>
        <v>0</v>
      </c>
      <c r="K835" s="257">
        <f>TRUNC(E835+G835+I835,1)</f>
        <v>0</v>
      </c>
      <c r="L835" s="258">
        <f>TRUNC(F835+H835+J835,1)</f>
        <v>0</v>
      </c>
      <c r="M835" s="248" t="s">
        <v>2356</v>
      </c>
      <c r="N835" s="1" t="s">
        <v>628</v>
      </c>
      <c r="O835" s="1" t="s">
        <v>2357</v>
      </c>
      <c r="P835" s="1" t="s">
        <v>64</v>
      </c>
      <c r="Q835" s="1" t="s">
        <v>64</v>
      </c>
      <c r="R835" s="1" t="s">
        <v>63</v>
      </c>
      <c r="AV835" s="1" t="s">
        <v>52</v>
      </c>
      <c r="AW835" s="1" t="s">
        <v>2358</v>
      </c>
      <c r="AX835" s="1" t="s">
        <v>52</v>
      </c>
      <c r="AY835" s="1" t="s">
        <v>52</v>
      </c>
      <c r="AZ835" s="1" t="s">
        <v>52</v>
      </c>
    </row>
    <row r="836" spans="1:52" ht="30" customHeight="1">
      <c r="A836" s="248" t="s">
        <v>993</v>
      </c>
      <c r="B836" s="248" t="s">
        <v>52</v>
      </c>
      <c r="C836" s="248" t="s">
        <v>52</v>
      </c>
      <c r="D836" s="249"/>
      <c r="E836" s="257"/>
      <c r="F836" s="258">
        <f>TRUNC(SUMIF(N835:N835, N834, F835:F835),0)</f>
        <v>0</v>
      </c>
      <c r="G836" s="257"/>
      <c r="H836" s="258">
        <f>TRUNC(SUMIF(N835:N835, N834, H835:H835),0)</f>
        <v>0</v>
      </c>
      <c r="I836" s="257"/>
      <c r="J836" s="258">
        <f>TRUNC(SUMIF(N835:N835, N834, J835:J835),0)</f>
        <v>0</v>
      </c>
      <c r="K836" s="257"/>
      <c r="L836" s="258">
        <f>F836+H836+J836</f>
        <v>0</v>
      </c>
      <c r="M836" s="248" t="s">
        <v>52</v>
      </c>
      <c r="N836" s="1" t="s">
        <v>71</v>
      </c>
      <c r="O836" s="1" t="s">
        <v>71</v>
      </c>
      <c r="P836" s="1" t="s">
        <v>52</v>
      </c>
      <c r="Q836" s="1" t="s">
        <v>52</v>
      </c>
      <c r="R836" s="1" t="s">
        <v>52</v>
      </c>
      <c r="AV836" s="1" t="s">
        <v>52</v>
      </c>
      <c r="AW836" s="1" t="s">
        <v>52</v>
      </c>
      <c r="AX836" s="1" t="s">
        <v>52</v>
      </c>
      <c r="AY836" s="1" t="s">
        <v>52</v>
      </c>
      <c r="AZ836" s="1" t="s">
        <v>52</v>
      </c>
    </row>
    <row r="837" spans="1:52" ht="30" customHeight="1">
      <c r="A837" s="249"/>
      <c r="B837" s="249"/>
      <c r="C837" s="249"/>
      <c r="D837" s="249"/>
      <c r="E837" s="257"/>
      <c r="F837" s="258"/>
      <c r="G837" s="257"/>
      <c r="H837" s="258"/>
      <c r="I837" s="257"/>
      <c r="J837" s="258"/>
      <c r="K837" s="257"/>
      <c r="L837" s="258"/>
      <c r="M837" s="249"/>
    </row>
    <row r="838" spans="1:52" ht="30" customHeight="1">
      <c r="A838" s="250" t="s">
        <v>2359</v>
      </c>
      <c r="B838" s="253"/>
      <c r="C838" s="253"/>
      <c r="D838" s="253"/>
      <c r="E838" s="254"/>
      <c r="F838" s="255"/>
      <c r="G838" s="254"/>
      <c r="H838" s="255"/>
      <c r="I838" s="254"/>
      <c r="J838" s="255"/>
      <c r="K838" s="254"/>
      <c r="L838" s="255"/>
      <c r="M838" s="256"/>
      <c r="N838" s="1" t="s">
        <v>589</v>
      </c>
    </row>
    <row r="839" spans="1:52" ht="30" customHeight="1">
      <c r="A839" s="248" t="s">
        <v>2360</v>
      </c>
      <c r="B839" s="248" t="s">
        <v>2361</v>
      </c>
      <c r="C839" s="248" t="s">
        <v>82</v>
      </c>
      <c r="D839" s="249">
        <v>2.1760000000000002</v>
      </c>
      <c r="E839" s="257">
        <f>단가대비표!O124</f>
        <v>0</v>
      </c>
      <c r="F839" s="258">
        <f>TRUNC(E839*D839,1)</f>
        <v>0</v>
      </c>
      <c r="G839" s="257">
        <f>단가대비표!P124</f>
        <v>0</v>
      </c>
      <c r="H839" s="258">
        <f>TRUNC(G839*D839,1)</f>
        <v>0</v>
      </c>
      <c r="I839" s="257">
        <f>단가대비표!V124</f>
        <v>0</v>
      </c>
      <c r="J839" s="258">
        <f>TRUNC(I839*D839,1)</f>
        <v>0</v>
      </c>
      <c r="K839" s="257">
        <f>TRUNC(E839+G839+I839,1)</f>
        <v>0</v>
      </c>
      <c r="L839" s="258">
        <f>TRUNC(F839+H839+J839,1)</f>
        <v>0</v>
      </c>
      <c r="M839" s="248" t="s">
        <v>2362</v>
      </c>
      <c r="N839" s="1" t="s">
        <v>589</v>
      </c>
      <c r="O839" s="1" t="s">
        <v>2363</v>
      </c>
      <c r="P839" s="1" t="s">
        <v>64</v>
      </c>
      <c r="Q839" s="1" t="s">
        <v>64</v>
      </c>
      <c r="R839" s="1" t="s">
        <v>63</v>
      </c>
      <c r="AV839" s="1" t="s">
        <v>52</v>
      </c>
      <c r="AW839" s="1" t="s">
        <v>2364</v>
      </c>
      <c r="AX839" s="1" t="s">
        <v>52</v>
      </c>
      <c r="AY839" s="1" t="s">
        <v>52</v>
      </c>
      <c r="AZ839" s="1" t="s">
        <v>52</v>
      </c>
    </row>
    <row r="840" spans="1:52" ht="30" customHeight="1">
      <c r="A840" s="248" t="s">
        <v>2321</v>
      </c>
      <c r="B840" s="248" t="s">
        <v>396</v>
      </c>
      <c r="C840" s="248" t="s">
        <v>82</v>
      </c>
      <c r="D840" s="249">
        <v>5.44</v>
      </c>
      <c r="E840" s="257">
        <f>단가대비표!O96</f>
        <v>0</v>
      </c>
      <c r="F840" s="258">
        <f>TRUNC(E840*D840,1)</f>
        <v>0</v>
      </c>
      <c r="G840" s="257">
        <f>단가대비표!P96</f>
        <v>0</v>
      </c>
      <c r="H840" s="258">
        <f>TRUNC(G840*D840,1)</f>
        <v>0</v>
      </c>
      <c r="I840" s="257">
        <f>단가대비표!V96</f>
        <v>0</v>
      </c>
      <c r="J840" s="258">
        <f>TRUNC(I840*D840,1)</f>
        <v>0</v>
      </c>
      <c r="K840" s="257">
        <f>TRUNC(E840+G840+I840,1)</f>
        <v>0</v>
      </c>
      <c r="L840" s="258">
        <f>TRUNC(F840+H840+J840,1)</f>
        <v>0</v>
      </c>
      <c r="M840" s="248" t="s">
        <v>2322</v>
      </c>
      <c r="N840" s="1" t="s">
        <v>589</v>
      </c>
      <c r="O840" s="1" t="s">
        <v>2323</v>
      </c>
      <c r="P840" s="1" t="s">
        <v>64</v>
      </c>
      <c r="Q840" s="1" t="s">
        <v>64</v>
      </c>
      <c r="R840" s="1" t="s">
        <v>63</v>
      </c>
      <c r="AV840" s="1" t="s">
        <v>52</v>
      </c>
      <c r="AW840" s="1" t="s">
        <v>2365</v>
      </c>
      <c r="AX840" s="1" t="s">
        <v>52</v>
      </c>
      <c r="AY840" s="1" t="s">
        <v>52</v>
      </c>
      <c r="AZ840" s="1" t="s">
        <v>52</v>
      </c>
    </row>
    <row r="841" spans="1:52" ht="30" customHeight="1">
      <c r="A841" s="248" t="s">
        <v>993</v>
      </c>
      <c r="B841" s="248" t="s">
        <v>52</v>
      </c>
      <c r="C841" s="248" t="s">
        <v>52</v>
      </c>
      <c r="D841" s="249"/>
      <c r="E841" s="257"/>
      <c r="F841" s="258">
        <f>TRUNC(SUMIF(N839:N840, N838, F839:F840),0)</f>
        <v>0</v>
      </c>
      <c r="G841" s="257"/>
      <c r="H841" s="258">
        <f>TRUNC(SUMIF(N839:N840, N838, H839:H840),0)</f>
        <v>0</v>
      </c>
      <c r="I841" s="257"/>
      <c r="J841" s="258">
        <f>TRUNC(SUMIF(N839:N840, N838, J839:J840),0)</f>
        <v>0</v>
      </c>
      <c r="K841" s="257"/>
      <c r="L841" s="258">
        <f>F841+H841+J841</f>
        <v>0</v>
      </c>
      <c r="M841" s="248" t="s">
        <v>52</v>
      </c>
      <c r="N841" s="1" t="s">
        <v>71</v>
      </c>
      <c r="O841" s="1" t="s">
        <v>71</v>
      </c>
      <c r="P841" s="1" t="s">
        <v>52</v>
      </c>
      <c r="Q841" s="1" t="s">
        <v>52</v>
      </c>
      <c r="R841" s="1" t="s">
        <v>52</v>
      </c>
      <c r="AV841" s="1" t="s">
        <v>52</v>
      </c>
      <c r="AW841" s="1" t="s">
        <v>52</v>
      </c>
      <c r="AX841" s="1" t="s">
        <v>52</v>
      </c>
      <c r="AY841" s="1" t="s">
        <v>52</v>
      </c>
      <c r="AZ841" s="1" t="s">
        <v>52</v>
      </c>
    </row>
    <row r="842" spans="1:52" ht="30" customHeight="1">
      <c r="A842" s="249"/>
      <c r="B842" s="249"/>
      <c r="C842" s="249"/>
      <c r="D842" s="249"/>
      <c r="E842" s="257"/>
      <c r="F842" s="258"/>
      <c r="G842" s="257"/>
      <c r="H842" s="258"/>
      <c r="I842" s="257"/>
      <c r="J842" s="258"/>
      <c r="K842" s="257"/>
      <c r="L842" s="258"/>
      <c r="M842" s="249"/>
    </row>
    <row r="843" spans="1:52" ht="30" customHeight="1">
      <c r="A843" s="250" t="s">
        <v>2366</v>
      </c>
      <c r="B843" s="253"/>
      <c r="C843" s="253"/>
      <c r="D843" s="253"/>
      <c r="E843" s="254"/>
      <c r="F843" s="255"/>
      <c r="G843" s="254"/>
      <c r="H843" s="255"/>
      <c r="I843" s="254"/>
      <c r="J843" s="255"/>
      <c r="K843" s="254"/>
      <c r="L843" s="255"/>
      <c r="M843" s="256"/>
      <c r="N843" s="1" t="s">
        <v>593</v>
      </c>
    </row>
    <row r="844" spans="1:52" ht="30" customHeight="1">
      <c r="A844" s="248" t="s">
        <v>2360</v>
      </c>
      <c r="B844" s="248" t="s">
        <v>2361</v>
      </c>
      <c r="C844" s="248" t="s">
        <v>82</v>
      </c>
      <c r="D844" s="249">
        <v>2.1760000000000002</v>
      </c>
      <c r="E844" s="257">
        <f>단가대비표!O124</f>
        <v>0</v>
      </c>
      <c r="F844" s="258">
        <f>TRUNC(E844*D844,1)</f>
        <v>0</v>
      </c>
      <c r="G844" s="257">
        <f>단가대비표!P124</f>
        <v>0</v>
      </c>
      <c r="H844" s="258">
        <f>TRUNC(G844*D844,1)</f>
        <v>0</v>
      </c>
      <c r="I844" s="257">
        <f>단가대비표!V124</f>
        <v>0</v>
      </c>
      <c r="J844" s="258">
        <f>TRUNC(I844*D844,1)</f>
        <v>0</v>
      </c>
      <c r="K844" s="257">
        <f>TRUNC(E844+G844+I844,1)</f>
        <v>0</v>
      </c>
      <c r="L844" s="258">
        <f>TRUNC(F844+H844+J844,1)</f>
        <v>0</v>
      </c>
      <c r="M844" s="248" t="s">
        <v>2362</v>
      </c>
      <c r="N844" s="1" t="s">
        <v>593</v>
      </c>
      <c r="O844" s="1" t="s">
        <v>2363</v>
      </c>
      <c r="P844" s="1" t="s">
        <v>64</v>
      </c>
      <c r="Q844" s="1" t="s">
        <v>64</v>
      </c>
      <c r="R844" s="1" t="s">
        <v>63</v>
      </c>
      <c r="AV844" s="1" t="s">
        <v>52</v>
      </c>
      <c r="AW844" s="1" t="s">
        <v>2367</v>
      </c>
      <c r="AX844" s="1" t="s">
        <v>52</v>
      </c>
      <c r="AY844" s="1" t="s">
        <v>52</v>
      </c>
      <c r="AZ844" s="1" t="s">
        <v>52</v>
      </c>
    </row>
    <row r="845" spans="1:52" ht="30" customHeight="1">
      <c r="A845" s="248" t="s">
        <v>2321</v>
      </c>
      <c r="B845" s="248" t="s">
        <v>396</v>
      </c>
      <c r="C845" s="248" t="s">
        <v>82</v>
      </c>
      <c r="D845" s="249">
        <v>5.44</v>
      </c>
      <c r="E845" s="257">
        <f>단가대비표!O96</f>
        <v>0</v>
      </c>
      <c r="F845" s="258">
        <f>TRUNC(E845*D845,1)</f>
        <v>0</v>
      </c>
      <c r="G845" s="257">
        <f>단가대비표!P96</f>
        <v>0</v>
      </c>
      <c r="H845" s="258">
        <f>TRUNC(G845*D845,1)</f>
        <v>0</v>
      </c>
      <c r="I845" s="257">
        <f>단가대비표!V96</f>
        <v>0</v>
      </c>
      <c r="J845" s="258">
        <f>TRUNC(I845*D845,1)</f>
        <v>0</v>
      </c>
      <c r="K845" s="257">
        <f>TRUNC(E845+G845+I845,1)</f>
        <v>0</v>
      </c>
      <c r="L845" s="258">
        <f>TRUNC(F845+H845+J845,1)</f>
        <v>0</v>
      </c>
      <c r="M845" s="248" t="s">
        <v>2322</v>
      </c>
      <c r="N845" s="1" t="s">
        <v>593</v>
      </c>
      <c r="O845" s="1" t="s">
        <v>2323</v>
      </c>
      <c r="P845" s="1" t="s">
        <v>64</v>
      </c>
      <c r="Q845" s="1" t="s">
        <v>64</v>
      </c>
      <c r="R845" s="1" t="s">
        <v>63</v>
      </c>
      <c r="AV845" s="1" t="s">
        <v>52</v>
      </c>
      <c r="AW845" s="1" t="s">
        <v>2368</v>
      </c>
      <c r="AX845" s="1" t="s">
        <v>52</v>
      </c>
      <c r="AY845" s="1" t="s">
        <v>52</v>
      </c>
      <c r="AZ845" s="1" t="s">
        <v>52</v>
      </c>
    </row>
    <row r="846" spans="1:52" ht="30" customHeight="1">
      <c r="A846" s="248" t="s">
        <v>993</v>
      </c>
      <c r="B846" s="248" t="s">
        <v>52</v>
      </c>
      <c r="C846" s="248" t="s">
        <v>52</v>
      </c>
      <c r="D846" s="249"/>
      <c r="E846" s="257"/>
      <c r="F846" s="258">
        <f>TRUNC(SUMIF(N844:N845, N843, F844:F845),0)</f>
        <v>0</v>
      </c>
      <c r="G846" s="257"/>
      <c r="H846" s="258">
        <f>TRUNC(SUMIF(N844:N845, N843, H844:H845),0)</f>
        <v>0</v>
      </c>
      <c r="I846" s="257"/>
      <c r="J846" s="258">
        <f>TRUNC(SUMIF(N844:N845, N843, J844:J845),0)</f>
        <v>0</v>
      </c>
      <c r="K846" s="257"/>
      <c r="L846" s="258">
        <f>F846+H846+J846</f>
        <v>0</v>
      </c>
      <c r="M846" s="248" t="s">
        <v>52</v>
      </c>
      <c r="N846" s="1" t="s">
        <v>71</v>
      </c>
      <c r="O846" s="1" t="s">
        <v>71</v>
      </c>
      <c r="P846" s="1" t="s">
        <v>52</v>
      </c>
      <c r="Q846" s="1" t="s">
        <v>52</v>
      </c>
      <c r="R846" s="1" t="s">
        <v>52</v>
      </c>
      <c r="AV846" s="1" t="s">
        <v>52</v>
      </c>
      <c r="AW846" s="1" t="s">
        <v>52</v>
      </c>
      <c r="AX846" s="1" t="s">
        <v>52</v>
      </c>
      <c r="AY846" s="1" t="s">
        <v>52</v>
      </c>
      <c r="AZ846" s="1" t="s">
        <v>52</v>
      </c>
    </row>
    <row r="847" spans="1:52" ht="30" customHeight="1">
      <c r="A847" s="249"/>
      <c r="B847" s="249"/>
      <c r="C847" s="249"/>
      <c r="D847" s="249"/>
      <c r="E847" s="257"/>
      <c r="F847" s="258"/>
      <c r="G847" s="257"/>
      <c r="H847" s="258"/>
      <c r="I847" s="257"/>
      <c r="J847" s="258"/>
      <c r="K847" s="257"/>
      <c r="L847" s="258"/>
      <c r="M847" s="249"/>
    </row>
    <row r="848" spans="1:52" ht="30" customHeight="1">
      <c r="A848" s="250" t="s">
        <v>2369</v>
      </c>
      <c r="B848" s="253"/>
      <c r="C848" s="253"/>
      <c r="D848" s="253"/>
      <c r="E848" s="254"/>
      <c r="F848" s="255"/>
      <c r="G848" s="254"/>
      <c r="H848" s="255"/>
      <c r="I848" s="254"/>
      <c r="J848" s="255"/>
      <c r="K848" s="254"/>
      <c r="L848" s="255"/>
      <c r="M848" s="256"/>
      <c r="N848" s="1" t="s">
        <v>598</v>
      </c>
    </row>
    <row r="849" spans="1:52" ht="30" customHeight="1">
      <c r="A849" s="248" t="s">
        <v>2370</v>
      </c>
      <c r="B849" s="248" t="s">
        <v>2371</v>
      </c>
      <c r="C849" s="248" t="s">
        <v>82</v>
      </c>
      <c r="D849" s="249">
        <v>3.92</v>
      </c>
      <c r="E849" s="257">
        <f>단가대비표!O125</f>
        <v>0</v>
      </c>
      <c r="F849" s="258">
        <f>TRUNC(E849*D849,1)</f>
        <v>0</v>
      </c>
      <c r="G849" s="257">
        <f>단가대비표!P125</f>
        <v>0</v>
      </c>
      <c r="H849" s="258">
        <f>TRUNC(G849*D849,1)</f>
        <v>0</v>
      </c>
      <c r="I849" s="257">
        <f>단가대비표!V125</f>
        <v>0</v>
      </c>
      <c r="J849" s="258">
        <f>TRUNC(I849*D849,1)</f>
        <v>0</v>
      </c>
      <c r="K849" s="257">
        <f>TRUNC(E849+G849+I849,1)</f>
        <v>0</v>
      </c>
      <c r="L849" s="258">
        <f>TRUNC(F849+H849+J849,1)</f>
        <v>0</v>
      </c>
      <c r="M849" s="248" t="s">
        <v>2372</v>
      </c>
      <c r="N849" s="1" t="s">
        <v>598</v>
      </c>
      <c r="O849" s="1" t="s">
        <v>2373</v>
      </c>
      <c r="P849" s="1" t="s">
        <v>64</v>
      </c>
      <c r="Q849" s="1" t="s">
        <v>64</v>
      </c>
      <c r="R849" s="1" t="s">
        <v>63</v>
      </c>
      <c r="AV849" s="1" t="s">
        <v>52</v>
      </c>
      <c r="AW849" s="1" t="s">
        <v>2374</v>
      </c>
      <c r="AX849" s="1" t="s">
        <v>52</v>
      </c>
      <c r="AY849" s="1" t="s">
        <v>52</v>
      </c>
      <c r="AZ849" s="1" t="s">
        <v>52</v>
      </c>
    </row>
    <row r="850" spans="1:52" ht="30" customHeight="1">
      <c r="A850" s="248" t="s">
        <v>2321</v>
      </c>
      <c r="B850" s="248" t="s">
        <v>396</v>
      </c>
      <c r="C850" s="248" t="s">
        <v>82</v>
      </c>
      <c r="D850" s="249">
        <v>9.8000000000000007</v>
      </c>
      <c r="E850" s="257">
        <f>단가대비표!O96</f>
        <v>0</v>
      </c>
      <c r="F850" s="258">
        <f>TRUNC(E850*D850,1)</f>
        <v>0</v>
      </c>
      <c r="G850" s="257">
        <f>단가대비표!P96</f>
        <v>0</v>
      </c>
      <c r="H850" s="258">
        <f>TRUNC(G850*D850,1)</f>
        <v>0</v>
      </c>
      <c r="I850" s="257">
        <f>단가대비표!V96</f>
        <v>0</v>
      </c>
      <c r="J850" s="258">
        <f>TRUNC(I850*D850,1)</f>
        <v>0</v>
      </c>
      <c r="K850" s="257">
        <f>TRUNC(E850+G850+I850,1)</f>
        <v>0</v>
      </c>
      <c r="L850" s="258">
        <f>TRUNC(F850+H850+J850,1)</f>
        <v>0</v>
      </c>
      <c r="M850" s="248" t="s">
        <v>2322</v>
      </c>
      <c r="N850" s="1" t="s">
        <v>598</v>
      </c>
      <c r="O850" s="1" t="s">
        <v>2323</v>
      </c>
      <c r="P850" s="1" t="s">
        <v>64</v>
      </c>
      <c r="Q850" s="1" t="s">
        <v>64</v>
      </c>
      <c r="R850" s="1" t="s">
        <v>63</v>
      </c>
      <c r="AV850" s="1" t="s">
        <v>52</v>
      </c>
      <c r="AW850" s="1" t="s">
        <v>2375</v>
      </c>
      <c r="AX850" s="1" t="s">
        <v>52</v>
      </c>
      <c r="AY850" s="1" t="s">
        <v>52</v>
      </c>
      <c r="AZ850" s="1" t="s">
        <v>52</v>
      </c>
    </row>
    <row r="851" spans="1:52" ht="30" customHeight="1">
      <c r="A851" s="248" t="s">
        <v>993</v>
      </c>
      <c r="B851" s="248" t="s">
        <v>52</v>
      </c>
      <c r="C851" s="248" t="s">
        <v>52</v>
      </c>
      <c r="D851" s="249"/>
      <c r="E851" s="257"/>
      <c r="F851" s="258">
        <f>TRUNC(SUMIF(N849:N850, N848, F849:F850),0)</f>
        <v>0</v>
      </c>
      <c r="G851" s="257"/>
      <c r="H851" s="258">
        <f>TRUNC(SUMIF(N849:N850, N848, H849:H850),0)</f>
        <v>0</v>
      </c>
      <c r="I851" s="257"/>
      <c r="J851" s="258">
        <f>TRUNC(SUMIF(N849:N850, N848, J849:J850),0)</f>
        <v>0</v>
      </c>
      <c r="K851" s="257"/>
      <c r="L851" s="258">
        <f>F851+H851+J851</f>
        <v>0</v>
      </c>
      <c r="M851" s="248" t="s">
        <v>52</v>
      </c>
      <c r="N851" s="1" t="s">
        <v>71</v>
      </c>
      <c r="O851" s="1" t="s">
        <v>71</v>
      </c>
      <c r="P851" s="1" t="s">
        <v>52</v>
      </c>
      <c r="Q851" s="1" t="s">
        <v>52</v>
      </c>
      <c r="R851" s="1" t="s">
        <v>52</v>
      </c>
      <c r="AV851" s="1" t="s">
        <v>52</v>
      </c>
      <c r="AW851" s="1" t="s">
        <v>52</v>
      </c>
      <c r="AX851" s="1" t="s">
        <v>52</v>
      </c>
      <c r="AY851" s="1" t="s">
        <v>52</v>
      </c>
      <c r="AZ851" s="1" t="s">
        <v>52</v>
      </c>
    </row>
    <row r="852" spans="1:52" ht="30" customHeight="1">
      <c r="A852" s="249"/>
      <c r="B852" s="249"/>
      <c r="C852" s="249"/>
      <c r="D852" s="249"/>
      <c r="E852" s="257"/>
      <c r="F852" s="258"/>
      <c r="G852" s="257"/>
      <c r="H852" s="258"/>
      <c r="I852" s="257"/>
      <c r="J852" s="258"/>
      <c r="K852" s="257"/>
      <c r="L852" s="258"/>
      <c r="M852" s="249"/>
    </row>
    <row r="853" spans="1:52" ht="30" customHeight="1">
      <c r="A853" s="250" t="s">
        <v>2376</v>
      </c>
      <c r="B853" s="253"/>
      <c r="C853" s="253"/>
      <c r="D853" s="253"/>
      <c r="E853" s="254"/>
      <c r="F853" s="255"/>
      <c r="G853" s="254"/>
      <c r="H853" s="255"/>
      <c r="I853" s="254"/>
      <c r="J853" s="255"/>
      <c r="K853" s="254"/>
      <c r="L853" s="255"/>
      <c r="M853" s="256"/>
      <c r="N853" s="1" t="s">
        <v>603</v>
      </c>
    </row>
    <row r="854" spans="1:52" ht="30" customHeight="1">
      <c r="A854" s="248" t="s">
        <v>2370</v>
      </c>
      <c r="B854" s="248" t="s">
        <v>2371</v>
      </c>
      <c r="C854" s="248" t="s">
        <v>82</v>
      </c>
      <c r="D854" s="249">
        <v>4.1070000000000002</v>
      </c>
      <c r="E854" s="257">
        <f>단가대비표!O125</f>
        <v>0</v>
      </c>
      <c r="F854" s="258">
        <f>TRUNC(E854*D854,1)</f>
        <v>0</v>
      </c>
      <c r="G854" s="257">
        <f>단가대비표!P125</f>
        <v>0</v>
      </c>
      <c r="H854" s="258">
        <f>TRUNC(G854*D854,1)</f>
        <v>0</v>
      </c>
      <c r="I854" s="257">
        <f>단가대비표!V125</f>
        <v>0</v>
      </c>
      <c r="J854" s="258">
        <f>TRUNC(I854*D854,1)</f>
        <v>0</v>
      </c>
      <c r="K854" s="257">
        <f>TRUNC(E854+G854+I854,1)</f>
        <v>0</v>
      </c>
      <c r="L854" s="258">
        <f>TRUNC(F854+H854+J854,1)</f>
        <v>0</v>
      </c>
      <c r="M854" s="248" t="s">
        <v>2372</v>
      </c>
      <c r="N854" s="1" t="s">
        <v>603</v>
      </c>
      <c r="O854" s="1" t="s">
        <v>2373</v>
      </c>
      <c r="P854" s="1" t="s">
        <v>64</v>
      </c>
      <c r="Q854" s="1" t="s">
        <v>64</v>
      </c>
      <c r="R854" s="1" t="s">
        <v>63</v>
      </c>
      <c r="AV854" s="1" t="s">
        <v>52</v>
      </c>
      <c r="AW854" s="1" t="s">
        <v>2377</v>
      </c>
      <c r="AX854" s="1" t="s">
        <v>52</v>
      </c>
      <c r="AY854" s="1" t="s">
        <v>52</v>
      </c>
      <c r="AZ854" s="1" t="s">
        <v>52</v>
      </c>
    </row>
    <row r="855" spans="1:52" ht="30" customHeight="1">
      <c r="A855" s="248" t="s">
        <v>2321</v>
      </c>
      <c r="B855" s="248" t="s">
        <v>396</v>
      </c>
      <c r="C855" s="248" t="s">
        <v>82</v>
      </c>
      <c r="D855" s="249">
        <v>10.2675</v>
      </c>
      <c r="E855" s="257">
        <f>단가대비표!O96</f>
        <v>0</v>
      </c>
      <c r="F855" s="258">
        <f>TRUNC(E855*D855,1)</f>
        <v>0</v>
      </c>
      <c r="G855" s="257">
        <f>단가대비표!P96</f>
        <v>0</v>
      </c>
      <c r="H855" s="258">
        <f>TRUNC(G855*D855,1)</f>
        <v>0</v>
      </c>
      <c r="I855" s="257">
        <f>단가대비표!V96</f>
        <v>0</v>
      </c>
      <c r="J855" s="258">
        <f>TRUNC(I855*D855,1)</f>
        <v>0</v>
      </c>
      <c r="K855" s="257">
        <f>TRUNC(E855+G855+I855,1)</f>
        <v>0</v>
      </c>
      <c r="L855" s="258">
        <f>TRUNC(F855+H855+J855,1)</f>
        <v>0</v>
      </c>
      <c r="M855" s="248" t="s">
        <v>2322</v>
      </c>
      <c r="N855" s="1" t="s">
        <v>603</v>
      </c>
      <c r="O855" s="1" t="s">
        <v>2323</v>
      </c>
      <c r="P855" s="1" t="s">
        <v>64</v>
      </c>
      <c r="Q855" s="1" t="s">
        <v>64</v>
      </c>
      <c r="R855" s="1" t="s">
        <v>63</v>
      </c>
      <c r="AV855" s="1" t="s">
        <v>52</v>
      </c>
      <c r="AW855" s="1" t="s">
        <v>2378</v>
      </c>
      <c r="AX855" s="1" t="s">
        <v>52</v>
      </c>
      <c r="AY855" s="1" t="s">
        <v>52</v>
      </c>
      <c r="AZ855" s="1" t="s">
        <v>52</v>
      </c>
    </row>
    <row r="856" spans="1:52" ht="30" customHeight="1">
      <c r="A856" s="248" t="s">
        <v>993</v>
      </c>
      <c r="B856" s="248" t="s">
        <v>52</v>
      </c>
      <c r="C856" s="248" t="s">
        <v>52</v>
      </c>
      <c r="D856" s="249"/>
      <c r="E856" s="257"/>
      <c r="F856" s="258">
        <f>TRUNC(SUMIF(N854:N855, N853, F854:F855),0)</f>
        <v>0</v>
      </c>
      <c r="G856" s="257"/>
      <c r="H856" s="258">
        <f>TRUNC(SUMIF(N854:N855, N853, H854:H855),0)</f>
        <v>0</v>
      </c>
      <c r="I856" s="257"/>
      <c r="J856" s="258">
        <f>TRUNC(SUMIF(N854:N855, N853, J854:J855),0)</f>
        <v>0</v>
      </c>
      <c r="K856" s="257"/>
      <c r="L856" s="258">
        <f>F856+H856+J856</f>
        <v>0</v>
      </c>
      <c r="M856" s="248" t="s">
        <v>52</v>
      </c>
      <c r="N856" s="1" t="s">
        <v>71</v>
      </c>
      <c r="O856" s="1" t="s">
        <v>71</v>
      </c>
      <c r="P856" s="1" t="s">
        <v>52</v>
      </c>
      <c r="Q856" s="1" t="s">
        <v>52</v>
      </c>
      <c r="R856" s="1" t="s">
        <v>52</v>
      </c>
      <c r="AV856" s="1" t="s">
        <v>52</v>
      </c>
      <c r="AW856" s="1" t="s">
        <v>52</v>
      </c>
      <c r="AX856" s="1" t="s">
        <v>52</v>
      </c>
      <c r="AY856" s="1" t="s">
        <v>52</v>
      </c>
      <c r="AZ856" s="1" t="s">
        <v>52</v>
      </c>
    </row>
    <row r="857" spans="1:52" ht="30" customHeight="1">
      <c r="A857" s="249"/>
      <c r="B857" s="249"/>
      <c r="C857" s="249"/>
      <c r="D857" s="249"/>
      <c r="E857" s="257"/>
      <c r="F857" s="258"/>
      <c r="G857" s="257"/>
      <c r="H857" s="258"/>
      <c r="I857" s="257"/>
      <c r="J857" s="258"/>
      <c r="K857" s="257"/>
      <c r="L857" s="258"/>
      <c r="M857" s="249"/>
    </row>
    <row r="858" spans="1:52" ht="30" customHeight="1">
      <c r="A858" s="250" t="s">
        <v>2379</v>
      </c>
      <c r="B858" s="253"/>
      <c r="C858" s="253"/>
      <c r="D858" s="253"/>
      <c r="E858" s="254"/>
      <c r="F858" s="255"/>
      <c r="G858" s="254"/>
      <c r="H858" s="255"/>
      <c r="I858" s="254"/>
      <c r="J858" s="255"/>
      <c r="K858" s="254"/>
      <c r="L858" s="255"/>
      <c r="M858" s="256"/>
      <c r="N858" s="1" t="s">
        <v>613</v>
      </c>
    </row>
    <row r="859" spans="1:52" ht="30" customHeight="1">
      <c r="A859" s="248" t="s">
        <v>2321</v>
      </c>
      <c r="B859" s="248" t="s">
        <v>396</v>
      </c>
      <c r="C859" s="248" t="s">
        <v>82</v>
      </c>
      <c r="D859" s="249">
        <v>0.79200000000000004</v>
      </c>
      <c r="E859" s="257">
        <f>단가대비표!O96</f>
        <v>0</v>
      </c>
      <c r="F859" s="258">
        <f>TRUNC(E859*D859,1)</f>
        <v>0</v>
      </c>
      <c r="G859" s="257">
        <f>단가대비표!P96</f>
        <v>0</v>
      </c>
      <c r="H859" s="258">
        <f>TRUNC(G859*D859,1)</f>
        <v>0</v>
      </c>
      <c r="I859" s="257">
        <f>단가대비표!V96</f>
        <v>0</v>
      </c>
      <c r="J859" s="258">
        <f>TRUNC(I859*D859,1)</f>
        <v>0</v>
      </c>
      <c r="K859" s="257">
        <f>TRUNC(E859+G859+I859,1)</f>
        <v>0</v>
      </c>
      <c r="L859" s="258">
        <f>TRUNC(F859+H859+J859,1)</f>
        <v>0</v>
      </c>
      <c r="M859" s="248" t="s">
        <v>2322</v>
      </c>
      <c r="N859" s="1" t="s">
        <v>613</v>
      </c>
      <c r="O859" s="1" t="s">
        <v>2323</v>
      </c>
      <c r="P859" s="1" t="s">
        <v>64</v>
      </c>
      <c r="Q859" s="1" t="s">
        <v>64</v>
      </c>
      <c r="R859" s="1" t="s">
        <v>63</v>
      </c>
      <c r="AV859" s="1" t="s">
        <v>52</v>
      </c>
      <c r="AW859" s="1" t="s">
        <v>2380</v>
      </c>
      <c r="AX859" s="1" t="s">
        <v>52</v>
      </c>
      <c r="AY859" s="1" t="s">
        <v>52</v>
      </c>
      <c r="AZ859" s="1" t="s">
        <v>52</v>
      </c>
    </row>
    <row r="860" spans="1:52" ht="30" customHeight="1">
      <c r="A860" s="248" t="s">
        <v>993</v>
      </c>
      <c r="B860" s="248" t="s">
        <v>52</v>
      </c>
      <c r="C860" s="248" t="s">
        <v>52</v>
      </c>
      <c r="D860" s="249"/>
      <c r="E860" s="257"/>
      <c r="F860" s="258">
        <f>TRUNC(SUMIF(N859:N859, N858, F859:F859),0)</f>
        <v>0</v>
      </c>
      <c r="G860" s="257"/>
      <c r="H860" s="258">
        <f>TRUNC(SUMIF(N859:N859, N858, H859:H859),0)</f>
        <v>0</v>
      </c>
      <c r="I860" s="257"/>
      <c r="J860" s="258">
        <f>TRUNC(SUMIF(N859:N859, N858, J859:J859),0)</f>
        <v>0</v>
      </c>
      <c r="K860" s="257"/>
      <c r="L860" s="258">
        <f>F860+H860+J860</f>
        <v>0</v>
      </c>
      <c r="M860" s="248" t="s">
        <v>52</v>
      </c>
      <c r="N860" s="1" t="s">
        <v>71</v>
      </c>
      <c r="O860" s="1" t="s">
        <v>71</v>
      </c>
      <c r="P860" s="1" t="s">
        <v>52</v>
      </c>
      <c r="Q860" s="1" t="s">
        <v>52</v>
      </c>
      <c r="R860" s="1" t="s">
        <v>52</v>
      </c>
      <c r="AV860" s="1" t="s">
        <v>52</v>
      </c>
      <c r="AW860" s="1" t="s">
        <v>52</v>
      </c>
      <c r="AX860" s="1" t="s">
        <v>52</v>
      </c>
      <c r="AY860" s="1" t="s">
        <v>52</v>
      </c>
      <c r="AZ860" s="1" t="s">
        <v>52</v>
      </c>
    </row>
    <row r="861" spans="1:52" ht="30" customHeight="1">
      <c r="A861" s="249"/>
      <c r="B861" s="249"/>
      <c r="C861" s="249"/>
      <c r="D861" s="249"/>
      <c r="E861" s="257"/>
      <c r="F861" s="258"/>
      <c r="G861" s="257"/>
      <c r="H861" s="258"/>
      <c r="I861" s="257"/>
      <c r="J861" s="258"/>
      <c r="K861" s="257"/>
      <c r="L861" s="258"/>
      <c r="M861" s="249"/>
    </row>
    <row r="862" spans="1:52" ht="30" customHeight="1">
      <c r="A862" s="250" t="s">
        <v>2381</v>
      </c>
      <c r="B862" s="253"/>
      <c r="C862" s="253"/>
      <c r="D862" s="253"/>
      <c r="E862" s="254"/>
      <c r="F862" s="255"/>
      <c r="G862" s="254"/>
      <c r="H862" s="255"/>
      <c r="I862" s="254"/>
      <c r="J862" s="255"/>
      <c r="K862" s="254"/>
      <c r="L862" s="255"/>
      <c r="M862" s="256"/>
      <c r="N862" s="1" t="s">
        <v>618</v>
      </c>
    </row>
    <row r="863" spans="1:52" ht="30" customHeight="1">
      <c r="A863" s="248" t="s">
        <v>2321</v>
      </c>
      <c r="B863" s="248" t="s">
        <v>396</v>
      </c>
      <c r="C863" s="248" t="s">
        <v>82</v>
      </c>
      <c r="D863" s="249">
        <v>0.85799999999999998</v>
      </c>
      <c r="E863" s="257">
        <f>단가대비표!O96</f>
        <v>0</v>
      </c>
      <c r="F863" s="258">
        <f>TRUNC(E863*D863,1)</f>
        <v>0</v>
      </c>
      <c r="G863" s="257">
        <f>단가대비표!P96</f>
        <v>0</v>
      </c>
      <c r="H863" s="258">
        <f>TRUNC(G863*D863,1)</f>
        <v>0</v>
      </c>
      <c r="I863" s="257">
        <f>단가대비표!V96</f>
        <v>0</v>
      </c>
      <c r="J863" s="258">
        <f>TRUNC(I863*D863,1)</f>
        <v>0</v>
      </c>
      <c r="K863" s="257">
        <f>TRUNC(E863+G863+I863,1)</f>
        <v>0</v>
      </c>
      <c r="L863" s="258">
        <f>TRUNC(F863+H863+J863,1)</f>
        <v>0</v>
      </c>
      <c r="M863" s="248" t="s">
        <v>2322</v>
      </c>
      <c r="N863" s="1" t="s">
        <v>618</v>
      </c>
      <c r="O863" s="1" t="s">
        <v>2323</v>
      </c>
      <c r="P863" s="1" t="s">
        <v>64</v>
      </c>
      <c r="Q863" s="1" t="s">
        <v>64</v>
      </c>
      <c r="R863" s="1" t="s">
        <v>63</v>
      </c>
      <c r="AV863" s="1" t="s">
        <v>52</v>
      </c>
      <c r="AW863" s="1" t="s">
        <v>2382</v>
      </c>
      <c r="AX863" s="1" t="s">
        <v>52</v>
      </c>
      <c r="AY863" s="1" t="s">
        <v>52</v>
      </c>
      <c r="AZ863" s="1" t="s">
        <v>52</v>
      </c>
    </row>
    <row r="864" spans="1:52" ht="30" customHeight="1">
      <c r="A864" s="248" t="s">
        <v>993</v>
      </c>
      <c r="B864" s="248" t="s">
        <v>52</v>
      </c>
      <c r="C864" s="248" t="s">
        <v>52</v>
      </c>
      <c r="D864" s="249"/>
      <c r="E864" s="257"/>
      <c r="F864" s="258">
        <f>TRUNC(SUMIF(N863:N863, N862, F863:F863),0)</f>
        <v>0</v>
      </c>
      <c r="G864" s="257"/>
      <c r="H864" s="258">
        <f>TRUNC(SUMIF(N863:N863, N862, H863:H863),0)</f>
        <v>0</v>
      </c>
      <c r="I864" s="257"/>
      <c r="J864" s="258">
        <f>TRUNC(SUMIF(N863:N863, N862, J863:J863),0)</f>
        <v>0</v>
      </c>
      <c r="K864" s="257"/>
      <c r="L864" s="258">
        <f>F864+H864+J864</f>
        <v>0</v>
      </c>
      <c r="M864" s="248" t="s">
        <v>52</v>
      </c>
      <c r="N864" s="1" t="s">
        <v>71</v>
      </c>
      <c r="O864" s="1" t="s">
        <v>71</v>
      </c>
      <c r="P864" s="1" t="s">
        <v>52</v>
      </c>
      <c r="Q864" s="1" t="s">
        <v>52</v>
      </c>
      <c r="R864" s="1" t="s">
        <v>52</v>
      </c>
      <c r="AV864" s="1" t="s">
        <v>52</v>
      </c>
      <c r="AW864" s="1" t="s">
        <v>52</v>
      </c>
      <c r="AX864" s="1" t="s">
        <v>52</v>
      </c>
      <c r="AY864" s="1" t="s">
        <v>52</v>
      </c>
      <c r="AZ864" s="1" t="s">
        <v>52</v>
      </c>
    </row>
    <row r="865" spans="1:52" ht="30" customHeight="1">
      <c r="A865" s="249"/>
      <c r="B865" s="249"/>
      <c r="C865" s="249"/>
      <c r="D865" s="249"/>
      <c r="E865" s="257"/>
      <c r="F865" s="258"/>
      <c r="G865" s="257"/>
      <c r="H865" s="258"/>
      <c r="I865" s="257"/>
      <c r="J865" s="258"/>
      <c r="K865" s="257"/>
      <c r="L865" s="258"/>
      <c r="M865" s="249"/>
    </row>
    <row r="866" spans="1:52" ht="30" customHeight="1">
      <c r="A866" s="250" t="s">
        <v>2383</v>
      </c>
      <c r="B866" s="253"/>
      <c r="C866" s="253"/>
      <c r="D866" s="253"/>
      <c r="E866" s="254"/>
      <c r="F866" s="255"/>
      <c r="G866" s="254"/>
      <c r="H866" s="255"/>
      <c r="I866" s="254"/>
      <c r="J866" s="255"/>
      <c r="K866" s="254"/>
      <c r="L866" s="255"/>
      <c r="M866" s="256"/>
      <c r="N866" s="1" t="s">
        <v>663</v>
      </c>
    </row>
    <row r="867" spans="1:52" ht="30" customHeight="1">
      <c r="A867" s="248" t="s">
        <v>2385</v>
      </c>
      <c r="B867" s="248" t="s">
        <v>989</v>
      </c>
      <c r="C867" s="248" t="s">
        <v>401</v>
      </c>
      <c r="D867" s="249">
        <v>3.1E-2</v>
      </c>
      <c r="E867" s="257">
        <f>단가대비표!O250</f>
        <v>0</v>
      </c>
      <c r="F867" s="258">
        <f>TRUNC(E867*D867,1)</f>
        <v>0</v>
      </c>
      <c r="G867" s="257">
        <f>단가대비표!P250</f>
        <v>0</v>
      </c>
      <c r="H867" s="258">
        <f>TRUNC(G867*D867,1)</f>
        <v>0</v>
      </c>
      <c r="I867" s="257">
        <f>단가대비표!V250</f>
        <v>0</v>
      </c>
      <c r="J867" s="258">
        <f>TRUNC(I867*D867,1)</f>
        <v>0</v>
      </c>
      <c r="K867" s="257">
        <f>TRUNC(E867+G867+I867,1)</f>
        <v>0</v>
      </c>
      <c r="L867" s="258">
        <f>TRUNC(F867+H867+J867,1)</f>
        <v>0</v>
      </c>
      <c r="M867" s="248" t="s">
        <v>2386</v>
      </c>
      <c r="N867" s="1" t="s">
        <v>663</v>
      </c>
      <c r="O867" s="1" t="s">
        <v>2387</v>
      </c>
      <c r="P867" s="1" t="s">
        <v>64</v>
      </c>
      <c r="Q867" s="1" t="s">
        <v>64</v>
      </c>
      <c r="R867" s="1" t="s">
        <v>63</v>
      </c>
      <c r="V867">
        <v>1</v>
      </c>
      <c r="AV867" s="1" t="s">
        <v>52</v>
      </c>
      <c r="AW867" s="1" t="s">
        <v>2388</v>
      </c>
      <c r="AX867" s="1" t="s">
        <v>52</v>
      </c>
      <c r="AY867" s="1" t="s">
        <v>52</v>
      </c>
      <c r="AZ867" s="1" t="s">
        <v>52</v>
      </c>
    </row>
    <row r="868" spans="1:52" ht="30" customHeight="1">
      <c r="A868" s="248" t="s">
        <v>1464</v>
      </c>
      <c r="B868" s="248" t="s">
        <v>2022</v>
      </c>
      <c r="C868" s="248" t="s">
        <v>555</v>
      </c>
      <c r="D868" s="249">
        <v>1</v>
      </c>
      <c r="E868" s="257">
        <v>0</v>
      </c>
      <c r="F868" s="258">
        <f>TRUNC(E868*D868,1)</f>
        <v>0</v>
      </c>
      <c r="G868" s="257">
        <v>0</v>
      </c>
      <c r="H868" s="258">
        <f>TRUNC(G868*D868,1)</f>
        <v>0</v>
      </c>
      <c r="I868" s="257">
        <f>TRUNC(SUMIF(V867:V868, RIGHTB(O868, 1), H867:H868)*U868, 2)</f>
        <v>0</v>
      </c>
      <c r="J868" s="258">
        <f>TRUNC(I868*D868,1)</f>
        <v>0</v>
      </c>
      <c r="K868" s="257">
        <f>TRUNC(E868+G868+I868,1)</f>
        <v>0</v>
      </c>
      <c r="L868" s="258">
        <f>TRUNC(F868+H868+J868,1)</f>
        <v>0</v>
      </c>
      <c r="M868" s="248" t="s">
        <v>52</v>
      </c>
      <c r="N868" s="1" t="s">
        <v>663</v>
      </c>
      <c r="O868" s="1" t="s">
        <v>772</v>
      </c>
      <c r="P868" s="1" t="s">
        <v>64</v>
      </c>
      <c r="Q868" s="1" t="s">
        <v>64</v>
      </c>
      <c r="R868" s="1" t="s">
        <v>64</v>
      </c>
      <c r="S868">
        <v>1</v>
      </c>
      <c r="T868">
        <v>2</v>
      </c>
      <c r="U868">
        <v>0.04</v>
      </c>
      <c r="AV868" s="1" t="s">
        <v>52</v>
      </c>
      <c r="AW868" s="1" t="s">
        <v>2389</v>
      </c>
      <c r="AX868" s="1" t="s">
        <v>52</v>
      </c>
      <c r="AY868" s="1" t="s">
        <v>52</v>
      </c>
      <c r="AZ868" s="1" t="s">
        <v>52</v>
      </c>
    </row>
    <row r="869" spans="1:52" ht="30" customHeight="1">
      <c r="A869" s="248" t="s">
        <v>993</v>
      </c>
      <c r="B869" s="248" t="s">
        <v>52</v>
      </c>
      <c r="C869" s="248" t="s">
        <v>52</v>
      </c>
      <c r="D869" s="249"/>
      <c r="E869" s="257"/>
      <c r="F869" s="258">
        <f>TRUNC(SUMIF(N867:N868, N866, F867:F868),0)</f>
        <v>0</v>
      </c>
      <c r="G869" s="257"/>
      <c r="H869" s="258">
        <f>TRUNC(SUMIF(N867:N868, N866, H867:H868),0)</f>
        <v>0</v>
      </c>
      <c r="I869" s="257"/>
      <c r="J869" s="258">
        <f>TRUNC(SUMIF(N867:N868, N866, J867:J868),0)</f>
        <v>0</v>
      </c>
      <c r="K869" s="257"/>
      <c r="L869" s="258">
        <f>F869+H869+J869</f>
        <v>0</v>
      </c>
      <c r="M869" s="248" t="s">
        <v>52</v>
      </c>
      <c r="N869" s="1" t="s">
        <v>71</v>
      </c>
      <c r="O869" s="1" t="s">
        <v>71</v>
      </c>
      <c r="P869" s="1" t="s">
        <v>52</v>
      </c>
      <c r="Q869" s="1" t="s">
        <v>52</v>
      </c>
      <c r="R869" s="1" t="s">
        <v>52</v>
      </c>
      <c r="AV869" s="1" t="s">
        <v>52</v>
      </c>
      <c r="AW869" s="1" t="s">
        <v>52</v>
      </c>
      <c r="AX869" s="1" t="s">
        <v>52</v>
      </c>
      <c r="AY869" s="1" t="s">
        <v>52</v>
      </c>
      <c r="AZ869" s="1" t="s">
        <v>52</v>
      </c>
    </row>
    <row r="870" spans="1:52" ht="30" customHeight="1">
      <c r="A870" s="249"/>
      <c r="B870" s="249"/>
      <c r="C870" s="249"/>
      <c r="D870" s="249"/>
      <c r="E870" s="257"/>
      <c r="F870" s="258"/>
      <c r="G870" s="257"/>
      <c r="H870" s="258"/>
      <c r="I870" s="257"/>
      <c r="J870" s="258"/>
      <c r="K870" s="257"/>
      <c r="L870" s="258"/>
      <c r="M870" s="249"/>
    </row>
    <row r="871" spans="1:52" ht="30" customHeight="1">
      <c r="A871" s="250" t="s">
        <v>2390</v>
      </c>
      <c r="B871" s="253"/>
      <c r="C871" s="253"/>
      <c r="D871" s="253"/>
      <c r="E871" s="254"/>
      <c r="F871" s="255"/>
      <c r="G871" s="254"/>
      <c r="H871" s="255"/>
      <c r="I871" s="254"/>
      <c r="J871" s="255"/>
      <c r="K871" s="254"/>
      <c r="L871" s="255"/>
      <c r="M871" s="256"/>
      <c r="N871" s="1" t="s">
        <v>654</v>
      </c>
    </row>
    <row r="872" spans="1:52" ht="30" customHeight="1">
      <c r="A872" s="248" t="s">
        <v>2385</v>
      </c>
      <c r="B872" s="248" t="s">
        <v>989</v>
      </c>
      <c r="C872" s="248" t="s">
        <v>401</v>
      </c>
      <c r="D872" s="249">
        <v>9.6000000000000002E-2</v>
      </c>
      <c r="E872" s="257">
        <f>단가대비표!O250</f>
        <v>0</v>
      </c>
      <c r="F872" s="258">
        <f>TRUNC(E872*D872,1)</f>
        <v>0</v>
      </c>
      <c r="G872" s="257">
        <f>단가대비표!P250</f>
        <v>0</v>
      </c>
      <c r="H872" s="258">
        <f>TRUNC(G872*D872,1)</f>
        <v>0</v>
      </c>
      <c r="I872" s="257">
        <f>단가대비표!V250</f>
        <v>0</v>
      </c>
      <c r="J872" s="258">
        <f>TRUNC(I872*D872,1)</f>
        <v>0</v>
      </c>
      <c r="K872" s="257">
        <f t="shared" ref="K872:L874" si="139">TRUNC(E872+G872+I872,1)</f>
        <v>0</v>
      </c>
      <c r="L872" s="258">
        <f t="shared" si="139"/>
        <v>0</v>
      </c>
      <c r="M872" s="248" t="s">
        <v>2386</v>
      </c>
      <c r="N872" s="1" t="s">
        <v>654</v>
      </c>
      <c r="O872" s="1" t="s">
        <v>2387</v>
      </c>
      <c r="P872" s="1" t="s">
        <v>64</v>
      </c>
      <c r="Q872" s="1" t="s">
        <v>64</v>
      </c>
      <c r="R872" s="1" t="s">
        <v>63</v>
      </c>
      <c r="V872">
        <v>1</v>
      </c>
      <c r="AV872" s="1" t="s">
        <v>52</v>
      </c>
      <c r="AW872" s="1" t="s">
        <v>2392</v>
      </c>
      <c r="AX872" s="1" t="s">
        <v>52</v>
      </c>
      <c r="AY872" s="1" t="s">
        <v>52</v>
      </c>
      <c r="AZ872" s="1" t="s">
        <v>52</v>
      </c>
    </row>
    <row r="873" spans="1:52" ht="30" customHeight="1">
      <c r="A873" s="248" t="s">
        <v>1243</v>
      </c>
      <c r="B873" s="248" t="s">
        <v>989</v>
      </c>
      <c r="C873" s="248" t="s">
        <v>401</v>
      </c>
      <c r="D873" s="249">
        <v>4.8000000000000001E-2</v>
      </c>
      <c r="E873" s="257">
        <f>단가대비표!O237</f>
        <v>0</v>
      </c>
      <c r="F873" s="258">
        <f>TRUNC(E873*D873,1)</f>
        <v>0</v>
      </c>
      <c r="G873" s="257">
        <f>단가대비표!P237</f>
        <v>0</v>
      </c>
      <c r="H873" s="258">
        <f>TRUNC(G873*D873,1)</f>
        <v>0</v>
      </c>
      <c r="I873" s="257">
        <f>단가대비표!V237</f>
        <v>0</v>
      </c>
      <c r="J873" s="258">
        <f>TRUNC(I873*D873,1)</f>
        <v>0</v>
      </c>
      <c r="K873" s="257">
        <f t="shared" si="139"/>
        <v>0</v>
      </c>
      <c r="L873" s="258">
        <f t="shared" si="139"/>
        <v>0</v>
      </c>
      <c r="M873" s="248" t="s">
        <v>1244</v>
      </c>
      <c r="N873" s="1" t="s">
        <v>654</v>
      </c>
      <c r="O873" s="1" t="s">
        <v>1245</v>
      </c>
      <c r="P873" s="1" t="s">
        <v>64</v>
      </c>
      <c r="Q873" s="1" t="s">
        <v>64</v>
      </c>
      <c r="R873" s="1" t="s">
        <v>63</v>
      </c>
      <c r="V873">
        <v>1</v>
      </c>
      <c r="AV873" s="1" t="s">
        <v>52</v>
      </c>
      <c r="AW873" s="1" t="s">
        <v>2393</v>
      </c>
      <c r="AX873" s="1" t="s">
        <v>52</v>
      </c>
      <c r="AY873" s="1" t="s">
        <v>52</v>
      </c>
      <c r="AZ873" s="1" t="s">
        <v>52</v>
      </c>
    </row>
    <row r="874" spans="1:52" ht="30" customHeight="1">
      <c r="A874" s="248" t="s">
        <v>1464</v>
      </c>
      <c r="B874" s="248" t="s">
        <v>1486</v>
      </c>
      <c r="C874" s="248" t="s">
        <v>555</v>
      </c>
      <c r="D874" s="249">
        <v>1</v>
      </c>
      <c r="E874" s="257">
        <v>0</v>
      </c>
      <c r="F874" s="258">
        <f>TRUNC(E874*D874,1)</f>
        <v>0</v>
      </c>
      <c r="G874" s="257">
        <v>0</v>
      </c>
      <c r="H874" s="258">
        <f>TRUNC(G874*D874,1)</f>
        <v>0</v>
      </c>
      <c r="I874" s="257">
        <f>TRUNC(SUMIF(V872:V874, RIGHTB(O874, 1), H872:H874)*U874, 2)</f>
        <v>0</v>
      </c>
      <c r="J874" s="258">
        <f>TRUNC(I874*D874,1)</f>
        <v>0</v>
      </c>
      <c r="K874" s="257">
        <f t="shared" si="139"/>
        <v>0</v>
      </c>
      <c r="L874" s="258">
        <f t="shared" si="139"/>
        <v>0</v>
      </c>
      <c r="M874" s="248" t="s">
        <v>52</v>
      </c>
      <c r="N874" s="1" t="s">
        <v>654</v>
      </c>
      <c r="O874" s="1" t="s">
        <v>772</v>
      </c>
      <c r="P874" s="1" t="s">
        <v>64</v>
      </c>
      <c r="Q874" s="1" t="s">
        <v>64</v>
      </c>
      <c r="R874" s="1" t="s">
        <v>64</v>
      </c>
      <c r="S874">
        <v>1</v>
      </c>
      <c r="T874">
        <v>2</v>
      </c>
      <c r="U874">
        <v>0.02</v>
      </c>
      <c r="AV874" s="1" t="s">
        <v>52</v>
      </c>
      <c r="AW874" s="1" t="s">
        <v>2394</v>
      </c>
      <c r="AX874" s="1" t="s">
        <v>52</v>
      </c>
      <c r="AY874" s="1" t="s">
        <v>52</v>
      </c>
      <c r="AZ874" s="1" t="s">
        <v>52</v>
      </c>
    </row>
    <row r="875" spans="1:52" ht="30" customHeight="1">
      <c r="A875" s="248" t="s">
        <v>993</v>
      </c>
      <c r="B875" s="248" t="s">
        <v>52</v>
      </c>
      <c r="C875" s="248" t="s">
        <v>52</v>
      </c>
      <c r="D875" s="249"/>
      <c r="E875" s="257"/>
      <c r="F875" s="258">
        <f>TRUNC(SUMIF(N872:N874, N871, F872:F874),0)</f>
        <v>0</v>
      </c>
      <c r="G875" s="257"/>
      <c r="H875" s="258">
        <f>TRUNC(SUMIF(N872:N874, N871, H872:H874),0)</f>
        <v>0</v>
      </c>
      <c r="I875" s="257"/>
      <c r="J875" s="258">
        <f>TRUNC(SUMIF(N872:N874, N871, J872:J874),0)</f>
        <v>0</v>
      </c>
      <c r="K875" s="257"/>
      <c r="L875" s="258">
        <f>F875+H875+J875</f>
        <v>0</v>
      </c>
      <c r="M875" s="248" t="s">
        <v>52</v>
      </c>
      <c r="N875" s="1" t="s">
        <v>71</v>
      </c>
      <c r="O875" s="1" t="s">
        <v>71</v>
      </c>
      <c r="P875" s="1" t="s">
        <v>52</v>
      </c>
      <c r="Q875" s="1" t="s">
        <v>52</v>
      </c>
      <c r="R875" s="1" t="s">
        <v>52</v>
      </c>
      <c r="AV875" s="1" t="s">
        <v>52</v>
      </c>
      <c r="AW875" s="1" t="s">
        <v>52</v>
      </c>
      <c r="AX875" s="1" t="s">
        <v>52</v>
      </c>
      <c r="AY875" s="1" t="s">
        <v>52</v>
      </c>
      <c r="AZ875" s="1" t="s">
        <v>52</v>
      </c>
    </row>
    <row r="876" spans="1:52" ht="30" customHeight="1">
      <c r="A876" s="249"/>
      <c r="B876" s="249"/>
      <c r="C876" s="249"/>
      <c r="D876" s="249"/>
      <c r="E876" s="257"/>
      <c r="F876" s="258"/>
      <c r="G876" s="257"/>
      <c r="H876" s="258"/>
      <c r="I876" s="257"/>
      <c r="J876" s="258"/>
      <c r="K876" s="257"/>
      <c r="L876" s="258"/>
      <c r="M876" s="249"/>
    </row>
    <row r="877" spans="1:52" ht="30" customHeight="1">
      <c r="A877" s="250" t="s">
        <v>2395</v>
      </c>
      <c r="B877" s="253"/>
      <c r="C877" s="253"/>
      <c r="D877" s="253"/>
      <c r="E877" s="254"/>
      <c r="F877" s="255"/>
      <c r="G877" s="254"/>
      <c r="H877" s="255"/>
      <c r="I877" s="254"/>
      <c r="J877" s="255"/>
      <c r="K877" s="254"/>
      <c r="L877" s="255"/>
      <c r="M877" s="256"/>
      <c r="N877" s="1" t="s">
        <v>551</v>
      </c>
    </row>
    <row r="878" spans="1:52" ht="30" customHeight="1">
      <c r="A878" s="248" t="s">
        <v>1644</v>
      </c>
      <c r="B878" s="248" t="s">
        <v>989</v>
      </c>
      <c r="C878" s="248" t="s">
        <v>401</v>
      </c>
      <c r="D878" s="249">
        <v>1.4E-2</v>
      </c>
      <c r="E878" s="257">
        <f>단가대비표!O253</f>
        <v>0</v>
      </c>
      <c r="F878" s="258">
        <f>TRUNC(E878*D878,1)</f>
        <v>0</v>
      </c>
      <c r="G878" s="257">
        <f>단가대비표!P253</f>
        <v>0</v>
      </c>
      <c r="H878" s="258">
        <f>TRUNC(G878*D878,1)</f>
        <v>0</v>
      </c>
      <c r="I878" s="257">
        <f>단가대비표!V253</f>
        <v>0</v>
      </c>
      <c r="J878" s="258">
        <f>TRUNC(I878*D878,1)</f>
        <v>0</v>
      </c>
      <c r="K878" s="257">
        <f t="shared" ref="K878:L882" si="140">TRUNC(E878+G878+I878,1)</f>
        <v>0</v>
      </c>
      <c r="L878" s="258">
        <f t="shared" si="140"/>
        <v>0</v>
      </c>
      <c r="M878" s="248" t="s">
        <v>1645</v>
      </c>
      <c r="N878" s="1" t="s">
        <v>551</v>
      </c>
      <c r="O878" s="1" t="s">
        <v>1646</v>
      </c>
      <c r="P878" s="1" t="s">
        <v>64</v>
      </c>
      <c r="Q878" s="1" t="s">
        <v>64</v>
      </c>
      <c r="R878" s="1" t="s">
        <v>63</v>
      </c>
      <c r="V878">
        <v>1</v>
      </c>
      <c r="AV878" s="1" t="s">
        <v>52</v>
      </c>
      <c r="AW878" s="1" t="s">
        <v>2397</v>
      </c>
      <c r="AX878" s="1" t="s">
        <v>52</v>
      </c>
      <c r="AY878" s="1" t="s">
        <v>52</v>
      </c>
      <c r="AZ878" s="1" t="s">
        <v>52</v>
      </c>
    </row>
    <row r="879" spans="1:52" ht="30" customHeight="1">
      <c r="A879" s="248" t="s">
        <v>1243</v>
      </c>
      <c r="B879" s="248" t="s">
        <v>989</v>
      </c>
      <c r="C879" s="248" t="s">
        <v>401</v>
      </c>
      <c r="D879" s="249">
        <v>4.0000000000000001E-3</v>
      </c>
      <c r="E879" s="257">
        <f>단가대비표!O237</f>
        <v>0</v>
      </c>
      <c r="F879" s="258">
        <f>TRUNC(E879*D879,1)</f>
        <v>0</v>
      </c>
      <c r="G879" s="257">
        <f>단가대비표!P237</f>
        <v>0</v>
      </c>
      <c r="H879" s="258">
        <f>TRUNC(G879*D879,1)</f>
        <v>0</v>
      </c>
      <c r="I879" s="257">
        <f>단가대비표!V237</f>
        <v>0</v>
      </c>
      <c r="J879" s="258">
        <f>TRUNC(I879*D879,1)</f>
        <v>0</v>
      </c>
      <c r="K879" s="257">
        <f t="shared" si="140"/>
        <v>0</v>
      </c>
      <c r="L879" s="258">
        <f t="shared" si="140"/>
        <v>0</v>
      </c>
      <c r="M879" s="248" t="s">
        <v>1244</v>
      </c>
      <c r="N879" s="1" t="s">
        <v>551</v>
      </c>
      <c r="O879" s="1" t="s">
        <v>1245</v>
      </c>
      <c r="P879" s="1" t="s">
        <v>64</v>
      </c>
      <c r="Q879" s="1" t="s">
        <v>64</v>
      </c>
      <c r="R879" s="1" t="s">
        <v>63</v>
      </c>
      <c r="V879">
        <v>1</v>
      </c>
      <c r="AV879" s="1" t="s">
        <v>52</v>
      </c>
      <c r="AW879" s="1" t="s">
        <v>2398</v>
      </c>
      <c r="AX879" s="1" t="s">
        <v>52</v>
      </c>
      <c r="AY879" s="1" t="s">
        <v>52</v>
      </c>
      <c r="AZ879" s="1" t="s">
        <v>52</v>
      </c>
    </row>
    <row r="880" spans="1:52" ht="30" customHeight="1">
      <c r="A880" s="248" t="s">
        <v>1464</v>
      </c>
      <c r="B880" s="248" t="s">
        <v>1486</v>
      </c>
      <c r="C880" s="248" t="s">
        <v>555</v>
      </c>
      <c r="D880" s="249">
        <v>1</v>
      </c>
      <c r="E880" s="257">
        <v>0</v>
      </c>
      <c r="F880" s="258">
        <f>TRUNC(E880*D880,1)</f>
        <v>0</v>
      </c>
      <c r="G880" s="257">
        <v>0</v>
      </c>
      <c r="H880" s="258">
        <f>TRUNC(G880*D880,1)</f>
        <v>0</v>
      </c>
      <c r="I880" s="257">
        <f>TRUNC(SUMIF(V878:V882, RIGHTB(O880, 1), H878:H882)*U880, 2)</f>
        <v>0</v>
      </c>
      <c r="J880" s="258">
        <f>TRUNC(I880*D880,1)</f>
        <v>0</v>
      </c>
      <c r="K880" s="257">
        <f t="shared" si="140"/>
        <v>0</v>
      </c>
      <c r="L880" s="258">
        <f t="shared" si="140"/>
        <v>0</v>
      </c>
      <c r="M880" s="248" t="s">
        <v>52</v>
      </c>
      <c r="N880" s="1" t="s">
        <v>551</v>
      </c>
      <c r="O880" s="1" t="s">
        <v>772</v>
      </c>
      <c r="P880" s="1" t="s">
        <v>64</v>
      </c>
      <c r="Q880" s="1" t="s">
        <v>64</v>
      </c>
      <c r="R880" s="1" t="s">
        <v>64</v>
      </c>
      <c r="S880">
        <v>1</v>
      </c>
      <c r="T880">
        <v>2</v>
      </c>
      <c r="U880">
        <v>0.02</v>
      </c>
      <c r="AV880" s="1" t="s">
        <v>52</v>
      </c>
      <c r="AW880" s="1" t="s">
        <v>2399</v>
      </c>
      <c r="AX880" s="1" t="s">
        <v>52</v>
      </c>
      <c r="AY880" s="1" t="s">
        <v>52</v>
      </c>
      <c r="AZ880" s="1" t="s">
        <v>52</v>
      </c>
    </row>
    <row r="881" spans="1:52" ht="30" customHeight="1">
      <c r="A881" s="248" t="s">
        <v>879</v>
      </c>
      <c r="B881" s="248" t="s">
        <v>1588</v>
      </c>
      <c r="C881" s="248" t="s">
        <v>1490</v>
      </c>
      <c r="D881" s="249">
        <v>2.73</v>
      </c>
      <c r="E881" s="257">
        <f>단가대비표!O60</f>
        <v>0</v>
      </c>
      <c r="F881" s="258">
        <f>TRUNC(E881*D881,1)</f>
        <v>0</v>
      </c>
      <c r="G881" s="257">
        <f>단가대비표!P60</f>
        <v>0</v>
      </c>
      <c r="H881" s="258">
        <f>TRUNC(G881*D881,1)</f>
        <v>0</v>
      </c>
      <c r="I881" s="257">
        <f>단가대비표!V60</f>
        <v>0</v>
      </c>
      <c r="J881" s="258">
        <f>TRUNC(I881*D881,1)</f>
        <v>0</v>
      </c>
      <c r="K881" s="257">
        <f t="shared" si="140"/>
        <v>0</v>
      </c>
      <c r="L881" s="258">
        <f t="shared" si="140"/>
        <v>0</v>
      </c>
      <c r="M881" s="248" t="s">
        <v>1589</v>
      </c>
      <c r="N881" s="1" t="s">
        <v>551</v>
      </c>
      <c r="O881" s="1" t="s">
        <v>1590</v>
      </c>
      <c r="P881" s="1" t="s">
        <v>64</v>
      </c>
      <c r="Q881" s="1" t="s">
        <v>64</v>
      </c>
      <c r="R881" s="1" t="s">
        <v>63</v>
      </c>
      <c r="AV881" s="1" t="s">
        <v>52</v>
      </c>
      <c r="AW881" s="1" t="s">
        <v>2400</v>
      </c>
      <c r="AX881" s="1" t="s">
        <v>52</v>
      </c>
      <c r="AY881" s="1" t="s">
        <v>52</v>
      </c>
      <c r="AZ881" s="1" t="s">
        <v>52</v>
      </c>
    </row>
    <row r="882" spans="1:52" ht="30" customHeight="1">
      <c r="A882" s="248" t="s">
        <v>874</v>
      </c>
      <c r="B882" s="248" t="s">
        <v>1592</v>
      </c>
      <c r="C882" s="248" t="s">
        <v>115</v>
      </c>
      <c r="D882" s="249">
        <v>6.0000000000000001E-3</v>
      </c>
      <c r="E882" s="257">
        <f>단가대비표!O24</f>
        <v>0</v>
      </c>
      <c r="F882" s="258">
        <f>TRUNC(E882*D882,1)</f>
        <v>0</v>
      </c>
      <c r="G882" s="257">
        <f>단가대비표!P24</f>
        <v>0</v>
      </c>
      <c r="H882" s="258">
        <f>TRUNC(G882*D882,1)</f>
        <v>0</v>
      </c>
      <c r="I882" s="257">
        <f>단가대비표!V24</f>
        <v>0</v>
      </c>
      <c r="J882" s="258">
        <f>TRUNC(I882*D882,1)</f>
        <v>0</v>
      </c>
      <c r="K882" s="257">
        <f t="shared" si="140"/>
        <v>0</v>
      </c>
      <c r="L882" s="258">
        <f t="shared" si="140"/>
        <v>0</v>
      </c>
      <c r="M882" s="248" t="s">
        <v>1593</v>
      </c>
      <c r="N882" s="1" t="s">
        <v>551</v>
      </c>
      <c r="O882" s="1" t="s">
        <v>1594</v>
      </c>
      <c r="P882" s="1" t="s">
        <v>64</v>
      </c>
      <c r="Q882" s="1" t="s">
        <v>64</v>
      </c>
      <c r="R882" s="1" t="s">
        <v>63</v>
      </c>
      <c r="AV882" s="1" t="s">
        <v>52</v>
      </c>
      <c r="AW882" s="1" t="s">
        <v>2401</v>
      </c>
      <c r="AX882" s="1" t="s">
        <v>52</v>
      </c>
      <c r="AY882" s="1" t="s">
        <v>52</v>
      </c>
      <c r="AZ882" s="1" t="s">
        <v>52</v>
      </c>
    </row>
    <row r="883" spans="1:52" ht="30" customHeight="1">
      <c r="A883" s="248" t="s">
        <v>993</v>
      </c>
      <c r="B883" s="248" t="s">
        <v>52</v>
      </c>
      <c r="C883" s="248" t="s">
        <v>52</v>
      </c>
      <c r="D883" s="249"/>
      <c r="E883" s="257"/>
      <c r="F883" s="258">
        <f>TRUNC(SUMIF(N878:N882, N877, F878:F882),0)</f>
        <v>0</v>
      </c>
      <c r="G883" s="257"/>
      <c r="H883" s="258">
        <f>TRUNC(SUMIF(N878:N882, N877, H878:H882),0)</f>
        <v>0</v>
      </c>
      <c r="I883" s="257"/>
      <c r="J883" s="258">
        <f>TRUNC(SUMIF(N878:N882, N877, J878:J882),0)</f>
        <v>0</v>
      </c>
      <c r="K883" s="257"/>
      <c r="L883" s="258">
        <f>F883+H883+J883</f>
        <v>0</v>
      </c>
      <c r="M883" s="248" t="s">
        <v>52</v>
      </c>
      <c r="N883" s="1" t="s">
        <v>71</v>
      </c>
      <c r="O883" s="1" t="s">
        <v>71</v>
      </c>
      <c r="P883" s="1" t="s">
        <v>52</v>
      </c>
      <c r="Q883" s="1" t="s">
        <v>52</v>
      </c>
      <c r="R883" s="1" t="s">
        <v>52</v>
      </c>
      <c r="AV883" s="1" t="s">
        <v>52</v>
      </c>
      <c r="AW883" s="1" t="s">
        <v>52</v>
      </c>
      <c r="AX883" s="1" t="s">
        <v>52</v>
      </c>
      <c r="AY883" s="1" t="s">
        <v>52</v>
      </c>
      <c r="AZ883" s="1" t="s">
        <v>52</v>
      </c>
    </row>
    <row r="884" spans="1:52" ht="30" customHeight="1">
      <c r="A884" s="249"/>
      <c r="B884" s="249"/>
      <c r="C884" s="249"/>
      <c r="D884" s="249"/>
      <c r="E884" s="257"/>
      <c r="F884" s="258"/>
      <c r="G884" s="257"/>
      <c r="H884" s="258"/>
      <c r="I884" s="257"/>
      <c r="J884" s="258"/>
      <c r="K884" s="257"/>
      <c r="L884" s="258"/>
      <c r="M884" s="249"/>
    </row>
    <row r="885" spans="1:52" ht="30" customHeight="1">
      <c r="A885" s="250" t="s">
        <v>2402</v>
      </c>
      <c r="B885" s="253"/>
      <c r="C885" s="253"/>
      <c r="D885" s="253"/>
      <c r="E885" s="254"/>
      <c r="F885" s="255"/>
      <c r="G885" s="254"/>
      <c r="H885" s="255"/>
      <c r="I885" s="254"/>
      <c r="J885" s="255"/>
      <c r="K885" s="254"/>
      <c r="L885" s="255"/>
      <c r="M885" s="256"/>
      <c r="N885" s="1" t="s">
        <v>703</v>
      </c>
    </row>
    <row r="886" spans="1:52" ht="30" customHeight="1">
      <c r="A886" s="248" t="s">
        <v>2404</v>
      </c>
      <c r="B886" s="248" t="s">
        <v>989</v>
      </c>
      <c r="C886" s="248" t="s">
        <v>401</v>
      </c>
      <c r="D886" s="249">
        <v>0.124</v>
      </c>
      <c r="E886" s="257">
        <f>단가대비표!O251</f>
        <v>0</v>
      </c>
      <c r="F886" s="258">
        <f>TRUNC(E886*D886,1)</f>
        <v>0</v>
      </c>
      <c r="G886" s="257">
        <f>단가대비표!P251</f>
        <v>0</v>
      </c>
      <c r="H886" s="258">
        <f>TRUNC(G886*D886,1)</f>
        <v>0</v>
      </c>
      <c r="I886" s="257">
        <f>단가대비표!V251</f>
        <v>0</v>
      </c>
      <c r="J886" s="258">
        <f>TRUNC(I886*D886,1)</f>
        <v>0</v>
      </c>
      <c r="K886" s="257">
        <f>TRUNC(E886+G886+I886,1)</f>
        <v>0</v>
      </c>
      <c r="L886" s="258">
        <f>TRUNC(F886+H886+J886,1)</f>
        <v>0</v>
      </c>
      <c r="M886" s="248" t="s">
        <v>2405</v>
      </c>
      <c r="N886" s="1" t="s">
        <v>703</v>
      </c>
      <c r="O886" s="1" t="s">
        <v>2406</v>
      </c>
      <c r="P886" s="1" t="s">
        <v>64</v>
      </c>
      <c r="Q886" s="1" t="s">
        <v>64</v>
      </c>
      <c r="R886" s="1" t="s">
        <v>63</v>
      </c>
      <c r="AV886" s="1" t="s">
        <v>52</v>
      </c>
      <c r="AW886" s="1" t="s">
        <v>2407</v>
      </c>
      <c r="AX886" s="1" t="s">
        <v>52</v>
      </c>
      <c r="AY886" s="1" t="s">
        <v>52</v>
      </c>
      <c r="AZ886" s="1" t="s">
        <v>52</v>
      </c>
    </row>
    <row r="887" spans="1:52" ht="30" customHeight="1">
      <c r="A887" s="248" t="s">
        <v>1243</v>
      </c>
      <c r="B887" s="248" t="s">
        <v>989</v>
      </c>
      <c r="C887" s="248" t="s">
        <v>401</v>
      </c>
      <c r="D887" s="249">
        <v>1.7000000000000001E-2</v>
      </c>
      <c r="E887" s="257">
        <f>단가대비표!O237</f>
        <v>0</v>
      </c>
      <c r="F887" s="258">
        <f>TRUNC(E887*D887,1)</f>
        <v>0</v>
      </c>
      <c r="G887" s="257">
        <f>단가대비표!P237</f>
        <v>0</v>
      </c>
      <c r="H887" s="258">
        <f>TRUNC(G887*D887,1)</f>
        <v>0</v>
      </c>
      <c r="I887" s="257">
        <f>단가대비표!V237</f>
        <v>0</v>
      </c>
      <c r="J887" s="258">
        <f>TRUNC(I887*D887,1)</f>
        <v>0</v>
      </c>
      <c r="K887" s="257">
        <f>TRUNC(E887+G887+I887,1)</f>
        <v>0</v>
      </c>
      <c r="L887" s="258">
        <f>TRUNC(F887+H887+J887,1)</f>
        <v>0</v>
      </c>
      <c r="M887" s="248" t="s">
        <v>1244</v>
      </c>
      <c r="N887" s="1" t="s">
        <v>703</v>
      </c>
      <c r="O887" s="1" t="s">
        <v>1245</v>
      </c>
      <c r="P887" s="1" t="s">
        <v>64</v>
      </c>
      <c r="Q887" s="1" t="s">
        <v>64</v>
      </c>
      <c r="R887" s="1" t="s">
        <v>63</v>
      </c>
      <c r="AV887" s="1" t="s">
        <v>52</v>
      </c>
      <c r="AW887" s="1" t="s">
        <v>2408</v>
      </c>
      <c r="AX887" s="1" t="s">
        <v>52</v>
      </c>
      <c r="AY887" s="1" t="s">
        <v>52</v>
      </c>
      <c r="AZ887" s="1" t="s">
        <v>52</v>
      </c>
    </row>
    <row r="888" spans="1:52" ht="30" customHeight="1">
      <c r="A888" s="248" t="s">
        <v>993</v>
      </c>
      <c r="B888" s="248" t="s">
        <v>52</v>
      </c>
      <c r="C888" s="248" t="s">
        <v>52</v>
      </c>
      <c r="D888" s="249"/>
      <c r="E888" s="257"/>
      <c r="F888" s="258">
        <f>TRUNC(SUMIF(N886:N887, N885, F886:F887),0)</f>
        <v>0</v>
      </c>
      <c r="G888" s="257"/>
      <c r="H888" s="258">
        <f>TRUNC(SUMIF(N886:N887, N885, H886:H887),0)</f>
        <v>0</v>
      </c>
      <c r="I888" s="257"/>
      <c r="J888" s="258">
        <f>TRUNC(SUMIF(N886:N887, N885, J886:J887),0)</f>
        <v>0</v>
      </c>
      <c r="K888" s="257"/>
      <c r="L888" s="258">
        <f>F888+H888+J888</f>
        <v>0</v>
      </c>
      <c r="M888" s="248" t="s">
        <v>52</v>
      </c>
      <c r="N888" s="1" t="s">
        <v>71</v>
      </c>
      <c r="O888" s="1" t="s">
        <v>71</v>
      </c>
      <c r="P888" s="1" t="s">
        <v>52</v>
      </c>
      <c r="Q888" s="1" t="s">
        <v>52</v>
      </c>
      <c r="R888" s="1" t="s">
        <v>52</v>
      </c>
      <c r="AV888" s="1" t="s">
        <v>52</v>
      </c>
      <c r="AW888" s="1" t="s">
        <v>52</v>
      </c>
      <c r="AX888" s="1" t="s">
        <v>52</v>
      </c>
      <c r="AY888" s="1" t="s">
        <v>52</v>
      </c>
      <c r="AZ888" s="1" t="s">
        <v>52</v>
      </c>
    </row>
    <row r="889" spans="1:52" ht="30" customHeight="1">
      <c r="A889" s="249"/>
      <c r="B889" s="249"/>
      <c r="C889" s="249"/>
      <c r="D889" s="249"/>
      <c r="E889" s="257"/>
      <c r="F889" s="258"/>
      <c r="G889" s="257"/>
      <c r="H889" s="258"/>
      <c r="I889" s="257"/>
      <c r="J889" s="258"/>
      <c r="K889" s="257"/>
      <c r="L889" s="258"/>
      <c r="M889" s="249"/>
    </row>
    <row r="890" spans="1:52" ht="30" customHeight="1">
      <c r="A890" s="250" t="s">
        <v>2409</v>
      </c>
      <c r="B890" s="253"/>
      <c r="C890" s="253"/>
      <c r="D890" s="253"/>
      <c r="E890" s="254"/>
      <c r="F890" s="255"/>
      <c r="G890" s="254"/>
      <c r="H890" s="255"/>
      <c r="I890" s="254"/>
      <c r="J890" s="255"/>
      <c r="K890" s="254"/>
      <c r="L890" s="255"/>
      <c r="M890" s="256"/>
      <c r="N890" s="1" t="s">
        <v>718</v>
      </c>
    </row>
    <row r="891" spans="1:52" ht="30" customHeight="1">
      <c r="A891" s="248" t="s">
        <v>2410</v>
      </c>
      <c r="B891" s="248" t="s">
        <v>2411</v>
      </c>
      <c r="C891" s="248" t="s">
        <v>82</v>
      </c>
      <c r="D891" s="249">
        <v>1.5760000000000001</v>
      </c>
      <c r="E891" s="257">
        <f>단가대비표!O224</f>
        <v>0</v>
      </c>
      <c r="F891" s="258">
        <f>TRUNC(E891*D891,1)</f>
        <v>0</v>
      </c>
      <c r="G891" s="257">
        <f>단가대비표!P224</f>
        <v>0</v>
      </c>
      <c r="H891" s="258">
        <f>TRUNC(G891*D891,1)</f>
        <v>0</v>
      </c>
      <c r="I891" s="257">
        <f>단가대비표!V224</f>
        <v>0</v>
      </c>
      <c r="J891" s="258">
        <f>TRUNC(I891*D891,1)</f>
        <v>0</v>
      </c>
      <c r="K891" s="257">
        <f>TRUNC(E891+G891+I891,1)</f>
        <v>0</v>
      </c>
      <c r="L891" s="258">
        <f>TRUNC(F891+H891+J891,1)</f>
        <v>0</v>
      </c>
      <c r="M891" s="248" t="s">
        <v>2412</v>
      </c>
      <c r="N891" s="1" t="s">
        <v>718</v>
      </c>
      <c r="O891" s="1" t="s">
        <v>2413</v>
      </c>
      <c r="P891" s="1" t="s">
        <v>64</v>
      </c>
      <c r="Q891" s="1" t="s">
        <v>64</v>
      </c>
      <c r="R891" s="1" t="s">
        <v>63</v>
      </c>
      <c r="AV891" s="1" t="s">
        <v>52</v>
      </c>
      <c r="AW891" s="1" t="s">
        <v>2414</v>
      </c>
      <c r="AX891" s="1" t="s">
        <v>52</v>
      </c>
      <c r="AY891" s="1" t="s">
        <v>52</v>
      </c>
      <c r="AZ891" s="1" t="s">
        <v>52</v>
      </c>
    </row>
    <row r="892" spans="1:52" ht="30" customHeight="1">
      <c r="A892" s="248" t="s">
        <v>2415</v>
      </c>
      <c r="B892" s="248" t="s">
        <v>2416</v>
      </c>
      <c r="C892" s="248" t="s">
        <v>223</v>
      </c>
      <c r="D892" s="249">
        <v>1</v>
      </c>
      <c r="E892" s="257">
        <f>일위대가목록!E224</f>
        <v>0</v>
      </c>
      <c r="F892" s="258">
        <f>TRUNC(E892*D892,1)</f>
        <v>0</v>
      </c>
      <c r="G892" s="257">
        <f>일위대가목록!F224</f>
        <v>0</v>
      </c>
      <c r="H892" s="258">
        <f>TRUNC(G892*D892,1)</f>
        <v>0</v>
      </c>
      <c r="I892" s="257">
        <f>일위대가목록!G224</f>
        <v>0</v>
      </c>
      <c r="J892" s="258">
        <f>TRUNC(I892*D892,1)</f>
        <v>0</v>
      </c>
      <c r="K892" s="257">
        <f>TRUNC(E892+G892+I892,1)</f>
        <v>0</v>
      </c>
      <c r="L892" s="258">
        <f>TRUNC(F892+H892+J892,1)</f>
        <v>0</v>
      </c>
      <c r="M892" s="248" t="s">
        <v>2417</v>
      </c>
      <c r="N892" s="1" t="s">
        <v>718</v>
      </c>
      <c r="O892" s="1" t="s">
        <v>2418</v>
      </c>
      <c r="P892" s="1" t="s">
        <v>63</v>
      </c>
      <c r="Q892" s="1" t="s">
        <v>64</v>
      </c>
      <c r="R892" s="1" t="s">
        <v>64</v>
      </c>
      <c r="AV892" s="1" t="s">
        <v>52</v>
      </c>
      <c r="AW892" s="1" t="s">
        <v>2419</v>
      </c>
      <c r="AX892" s="1" t="s">
        <v>52</v>
      </c>
      <c r="AY892" s="1" t="s">
        <v>52</v>
      </c>
      <c r="AZ892" s="1" t="s">
        <v>52</v>
      </c>
    </row>
    <row r="893" spans="1:52" ht="30" customHeight="1">
      <c r="A893" s="248" t="s">
        <v>993</v>
      </c>
      <c r="B893" s="248" t="s">
        <v>52</v>
      </c>
      <c r="C893" s="248" t="s">
        <v>52</v>
      </c>
      <c r="D893" s="249"/>
      <c r="E893" s="257"/>
      <c r="F893" s="258">
        <f>TRUNC(SUMIF(N891:N892, N890, F891:F892),0)</f>
        <v>0</v>
      </c>
      <c r="G893" s="257"/>
      <c r="H893" s="258">
        <f>TRUNC(SUMIF(N891:N892, N890, H891:H892),0)</f>
        <v>0</v>
      </c>
      <c r="I893" s="257"/>
      <c r="J893" s="258">
        <f>TRUNC(SUMIF(N891:N892, N890, J891:J892),0)</f>
        <v>0</v>
      </c>
      <c r="K893" s="257"/>
      <c r="L893" s="258">
        <f>F893+H893+J893</f>
        <v>0</v>
      </c>
      <c r="M893" s="248" t="s">
        <v>52</v>
      </c>
      <c r="N893" s="1" t="s">
        <v>71</v>
      </c>
      <c r="O893" s="1" t="s">
        <v>71</v>
      </c>
      <c r="P893" s="1" t="s">
        <v>52</v>
      </c>
      <c r="Q893" s="1" t="s">
        <v>52</v>
      </c>
      <c r="R893" s="1" t="s">
        <v>52</v>
      </c>
      <c r="AV893" s="1" t="s">
        <v>52</v>
      </c>
      <c r="AW893" s="1" t="s">
        <v>52</v>
      </c>
      <c r="AX893" s="1" t="s">
        <v>52</v>
      </c>
      <c r="AY893" s="1" t="s">
        <v>52</v>
      </c>
      <c r="AZ893" s="1" t="s">
        <v>52</v>
      </c>
    </row>
    <row r="894" spans="1:52" ht="30" customHeight="1">
      <c r="A894" s="249"/>
      <c r="B894" s="249"/>
      <c r="C894" s="249"/>
      <c r="D894" s="249"/>
      <c r="E894" s="257"/>
      <c r="F894" s="258"/>
      <c r="G894" s="257"/>
      <c r="H894" s="258"/>
      <c r="I894" s="257"/>
      <c r="J894" s="258"/>
      <c r="K894" s="257"/>
      <c r="L894" s="258"/>
      <c r="M894" s="249"/>
    </row>
    <row r="895" spans="1:52" ht="30" customHeight="1">
      <c r="A895" s="250" t="s">
        <v>2420</v>
      </c>
      <c r="B895" s="253"/>
      <c r="C895" s="253"/>
      <c r="D895" s="253"/>
      <c r="E895" s="254"/>
      <c r="F895" s="255"/>
      <c r="G895" s="254"/>
      <c r="H895" s="255"/>
      <c r="I895" s="254"/>
      <c r="J895" s="255"/>
      <c r="K895" s="254"/>
      <c r="L895" s="255"/>
      <c r="M895" s="256"/>
      <c r="N895" s="1" t="s">
        <v>722</v>
      </c>
    </row>
    <row r="896" spans="1:52" ht="30" customHeight="1">
      <c r="A896" s="248" t="s">
        <v>2410</v>
      </c>
      <c r="B896" s="248" t="s">
        <v>2411</v>
      </c>
      <c r="C896" s="248" t="s">
        <v>82</v>
      </c>
      <c r="D896" s="249">
        <v>2.052</v>
      </c>
      <c r="E896" s="257">
        <f>단가대비표!O224</f>
        <v>0</v>
      </c>
      <c r="F896" s="258">
        <f>TRUNC(E896*D896,1)</f>
        <v>0</v>
      </c>
      <c r="G896" s="257">
        <f>단가대비표!P224</f>
        <v>0</v>
      </c>
      <c r="H896" s="258">
        <f>TRUNC(G896*D896,1)</f>
        <v>0</v>
      </c>
      <c r="I896" s="257">
        <f>단가대비표!V224</f>
        <v>0</v>
      </c>
      <c r="J896" s="258">
        <f>TRUNC(I896*D896,1)</f>
        <v>0</v>
      </c>
      <c r="K896" s="257">
        <f>TRUNC(E896+G896+I896,1)</f>
        <v>0</v>
      </c>
      <c r="L896" s="258">
        <f>TRUNC(F896+H896+J896,1)</f>
        <v>0</v>
      </c>
      <c r="M896" s="248" t="s">
        <v>2412</v>
      </c>
      <c r="N896" s="1" t="s">
        <v>722</v>
      </c>
      <c r="O896" s="1" t="s">
        <v>2413</v>
      </c>
      <c r="P896" s="1" t="s">
        <v>64</v>
      </c>
      <c r="Q896" s="1" t="s">
        <v>64</v>
      </c>
      <c r="R896" s="1" t="s">
        <v>63</v>
      </c>
      <c r="AV896" s="1" t="s">
        <v>52</v>
      </c>
      <c r="AW896" s="1" t="s">
        <v>2421</v>
      </c>
      <c r="AX896" s="1" t="s">
        <v>52</v>
      </c>
      <c r="AY896" s="1" t="s">
        <v>52</v>
      </c>
      <c r="AZ896" s="1" t="s">
        <v>52</v>
      </c>
    </row>
    <row r="897" spans="1:52" ht="30" customHeight="1">
      <c r="A897" s="248" t="s">
        <v>2415</v>
      </c>
      <c r="B897" s="248" t="s">
        <v>2416</v>
      </c>
      <c r="C897" s="248" t="s">
        <v>223</v>
      </c>
      <c r="D897" s="249">
        <v>1</v>
      </c>
      <c r="E897" s="257">
        <f>일위대가목록!E224</f>
        <v>0</v>
      </c>
      <c r="F897" s="258">
        <f>TRUNC(E897*D897,1)</f>
        <v>0</v>
      </c>
      <c r="G897" s="257">
        <f>일위대가목록!F224</f>
        <v>0</v>
      </c>
      <c r="H897" s="258">
        <f>TRUNC(G897*D897,1)</f>
        <v>0</v>
      </c>
      <c r="I897" s="257">
        <f>일위대가목록!G224</f>
        <v>0</v>
      </c>
      <c r="J897" s="258">
        <f>TRUNC(I897*D897,1)</f>
        <v>0</v>
      </c>
      <c r="K897" s="257">
        <f>TRUNC(E897+G897+I897,1)</f>
        <v>0</v>
      </c>
      <c r="L897" s="258">
        <f>TRUNC(F897+H897+J897,1)</f>
        <v>0</v>
      </c>
      <c r="M897" s="248" t="s">
        <v>2417</v>
      </c>
      <c r="N897" s="1" t="s">
        <v>722</v>
      </c>
      <c r="O897" s="1" t="s">
        <v>2418</v>
      </c>
      <c r="P897" s="1" t="s">
        <v>63</v>
      </c>
      <c r="Q897" s="1" t="s">
        <v>64</v>
      </c>
      <c r="R897" s="1" t="s">
        <v>64</v>
      </c>
      <c r="AV897" s="1" t="s">
        <v>52</v>
      </c>
      <c r="AW897" s="1" t="s">
        <v>2422</v>
      </c>
      <c r="AX897" s="1" t="s">
        <v>52</v>
      </c>
      <c r="AY897" s="1" t="s">
        <v>52</v>
      </c>
      <c r="AZ897" s="1" t="s">
        <v>52</v>
      </c>
    </row>
    <row r="898" spans="1:52" ht="30" customHeight="1">
      <c r="A898" s="248" t="s">
        <v>993</v>
      </c>
      <c r="B898" s="248" t="s">
        <v>52</v>
      </c>
      <c r="C898" s="248" t="s">
        <v>52</v>
      </c>
      <c r="D898" s="249"/>
      <c r="E898" s="257"/>
      <c r="F898" s="258">
        <f>TRUNC(SUMIF(N896:N897, N895, F896:F897),0)</f>
        <v>0</v>
      </c>
      <c r="G898" s="257"/>
      <c r="H898" s="258">
        <f>TRUNC(SUMIF(N896:N897, N895, H896:H897),0)</f>
        <v>0</v>
      </c>
      <c r="I898" s="257"/>
      <c r="J898" s="258">
        <f>TRUNC(SUMIF(N896:N897, N895, J896:J897),0)</f>
        <v>0</v>
      </c>
      <c r="K898" s="257"/>
      <c r="L898" s="258">
        <f>F898+H898+J898</f>
        <v>0</v>
      </c>
      <c r="M898" s="248" t="s">
        <v>52</v>
      </c>
      <c r="N898" s="1" t="s">
        <v>71</v>
      </c>
      <c r="O898" s="1" t="s">
        <v>71</v>
      </c>
      <c r="P898" s="1" t="s">
        <v>52</v>
      </c>
      <c r="Q898" s="1" t="s">
        <v>52</v>
      </c>
      <c r="R898" s="1" t="s">
        <v>52</v>
      </c>
      <c r="AV898" s="1" t="s">
        <v>52</v>
      </c>
      <c r="AW898" s="1" t="s">
        <v>52</v>
      </c>
      <c r="AX898" s="1" t="s">
        <v>52</v>
      </c>
      <c r="AY898" s="1" t="s">
        <v>52</v>
      </c>
      <c r="AZ898" s="1" t="s">
        <v>52</v>
      </c>
    </row>
    <row r="899" spans="1:52" ht="30" customHeight="1">
      <c r="A899" s="249"/>
      <c r="B899" s="249"/>
      <c r="C899" s="249"/>
      <c r="D899" s="249"/>
      <c r="E899" s="257"/>
      <c r="F899" s="258"/>
      <c r="G899" s="257"/>
      <c r="H899" s="258"/>
      <c r="I899" s="257"/>
      <c r="J899" s="258"/>
      <c r="K899" s="257"/>
      <c r="L899" s="258"/>
      <c r="M899" s="249"/>
    </row>
    <row r="900" spans="1:52" ht="30" customHeight="1">
      <c r="A900" s="250" t="s">
        <v>2423</v>
      </c>
      <c r="B900" s="253"/>
      <c r="C900" s="253"/>
      <c r="D900" s="253"/>
      <c r="E900" s="254"/>
      <c r="F900" s="255"/>
      <c r="G900" s="254"/>
      <c r="H900" s="255"/>
      <c r="I900" s="254"/>
      <c r="J900" s="255"/>
      <c r="K900" s="254"/>
      <c r="L900" s="255"/>
      <c r="M900" s="256"/>
      <c r="N900" s="1" t="s">
        <v>2424</v>
      </c>
    </row>
    <row r="901" spans="1:52" ht="30" customHeight="1">
      <c r="A901" s="248" t="s">
        <v>1644</v>
      </c>
      <c r="B901" s="248" t="s">
        <v>989</v>
      </c>
      <c r="C901" s="248" t="s">
        <v>401</v>
      </c>
      <c r="D901" s="249">
        <v>4.3999999999999997E-2</v>
      </c>
      <c r="E901" s="257">
        <f>단가대비표!O253</f>
        <v>0</v>
      </c>
      <c r="F901" s="258">
        <f>TRUNC(E901*D901,1)</f>
        <v>0</v>
      </c>
      <c r="G901" s="257">
        <f>단가대비표!P253</f>
        <v>0</v>
      </c>
      <c r="H901" s="258">
        <f>TRUNC(G901*D901,1)</f>
        <v>0</v>
      </c>
      <c r="I901" s="257">
        <f>단가대비표!V253</f>
        <v>0</v>
      </c>
      <c r="J901" s="258">
        <f>TRUNC(I901*D901,1)</f>
        <v>0</v>
      </c>
      <c r="K901" s="257">
        <f t="shared" ref="K901:L903" si="141">TRUNC(E901+G901+I901,1)</f>
        <v>0</v>
      </c>
      <c r="L901" s="258">
        <f t="shared" si="141"/>
        <v>0</v>
      </c>
      <c r="M901" s="248" t="s">
        <v>1645</v>
      </c>
      <c r="N901" s="1" t="s">
        <v>2424</v>
      </c>
      <c r="O901" s="1" t="s">
        <v>1646</v>
      </c>
      <c r="P901" s="1" t="s">
        <v>64</v>
      </c>
      <c r="Q901" s="1" t="s">
        <v>64</v>
      </c>
      <c r="R901" s="1" t="s">
        <v>63</v>
      </c>
      <c r="V901">
        <v>1</v>
      </c>
      <c r="AV901" s="1" t="s">
        <v>52</v>
      </c>
      <c r="AW901" s="1" t="s">
        <v>2428</v>
      </c>
      <c r="AX901" s="1" t="s">
        <v>52</v>
      </c>
      <c r="AY901" s="1" t="s">
        <v>52</v>
      </c>
      <c r="AZ901" s="1" t="s">
        <v>52</v>
      </c>
    </row>
    <row r="902" spans="1:52" ht="30" customHeight="1">
      <c r="A902" s="248" t="s">
        <v>1243</v>
      </c>
      <c r="B902" s="248" t="s">
        <v>989</v>
      </c>
      <c r="C902" s="248" t="s">
        <v>401</v>
      </c>
      <c r="D902" s="249">
        <v>2.1999999999999999E-2</v>
      </c>
      <c r="E902" s="257">
        <f>단가대비표!O237</f>
        <v>0</v>
      </c>
      <c r="F902" s="258">
        <f>TRUNC(E902*D902,1)</f>
        <v>0</v>
      </c>
      <c r="G902" s="257">
        <f>단가대비표!P237</f>
        <v>0</v>
      </c>
      <c r="H902" s="258">
        <f>TRUNC(G902*D902,1)</f>
        <v>0</v>
      </c>
      <c r="I902" s="257">
        <f>단가대비표!V237</f>
        <v>0</v>
      </c>
      <c r="J902" s="258">
        <f>TRUNC(I902*D902,1)</f>
        <v>0</v>
      </c>
      <c r="K902" s="257">
        <f t="shared" si="141"/>
        <v>0</v>
      </c>
      <c r="L902" s="258">
        <f t="shared" si="141"/>
        <v>0</v>
      </c>
      <c r="M902" s="248" t="s">
        <v>1244</v>
      </c>
      <c r="N902" s="1" t="s">
        <v>2424</v>
      </c>
      <c r="O902" s="1" t="s">
        <v>1245</v>
      </c>
      <c r="P902" s="1" t="s">
        <v>64</v>
      </c>
      <c r="Q902" s="1" t="s">
        <v>64</v>
      </c>
      <c r="R902" s="1" t="s">
        <v>63</v>
      </c>
      <c r="V902">
        <v>1</v>
      </c>
      <c r="AV902" s="1" t="s">
        <v>52</v>
      </c>
      <c r="AW902" s="1" t="s">
        <v>2429</v>
      </c>
      <c r="AX902" s="1" t="s">
        <v>52</v>
      </c>
      <c r="AY902" s="1" t="s">
        <v>52</v>
      </c>
      <c r="AZ902" s="1" t="s">
        <v>52</v>
      </c>
    </row>
    <row r="903" spans="1:52" ht="30" customHeight="1">
      <c r="A903" s="248" t="s">
        <v>1464</v>
      </c>
      <c r="B903" s="248" t="s">
        <v>1486</v>
      </c>
      <c r="C903" s="248" t="s">
        <v>555</v>
      </c>
      <c r="D903" s="249">
        <v>1</v>
      </c>
      <c r="E903" s="257">
        <v>0</v>
      </c>
      <c r="F903" s="258">
        <f>TRUNC(E903*D903,1)</f>
        <v>0</v>
      </c>
      <c r="G903" s="257">
        <v>0</v>
      </c>
      <c r="H903" s="258">
        <f>TRUNC(G903*D903,1)</f>
        <v>0</v>
      </c>
      <c r="I903" s="257">
        <f>TRUNC(SUMIF(V901:V903, RIGHTB(O903, 1), H901:H903)*U903, 2)</f>
        <v>0</v>
      </c>
      <c r="J903" s="258">
        <f>TRUNC(I903*D903,1)</f>
        <v>0</v>
      </c>
      <c r="K903" s="257">
        <f t="shared" si="141"/>
        <v>0</v>
      </c>
      <c r="L903" s="258">
        <f t="shared" si="141"/>
        <v>0</v>
      </c>
      <c r="M903" s="248" t="s">
        <v>52</v>
      </c>
      <c r="N903" s="1" t="s">
        <v>2424</v>
      </c>
      <c r="O903" s="1" t="s">
        <v>772</v>
      </c>
      <c r="P903" s="1" t="s">
        <v>64</v>
      </c>
      <c r="Q903" s="1" t="s">
        <v>64</v>
      </c>
      <c r="R903" s="1" t="s">
        <v>64</v>
      </c>
      <c r="S903">
        <v>1</v>
      </c>
      <c r="T903">
        <v>2</v>
      </c>
      <c r="U903">
        <v>0.02</v>
      </c>
      <c r="AV903" s="1" t="s">
        <v>52</v>
      </c>
      <c r="AW903" s="1" t="s">
        <v>2430</v>
      </c>
      <c r="AX903" s="1" t="s">
        <v>52</v>
      </c>
      <c r="AY903" s="1" t="s">
        <v>52</v>
      </c>
      <c r="AZ903" s="1" t="s">
        <v>52</v>
      </c>
    </row>
    <row r="904" spans="1:52" ht="30" customHeight="1">
      <c r="A904" s="248" t="s">
        <v>993</v>
      </c>
      <c r="B904" s="248" t="s">
        <v>52</v>
      </c>
      <c r="C904" s="248" t="s">
        <v>52</v>
      </c>
      <c r="D904" s="249"/>
      <c r="E904" s="257"/>
      <c r="F904" s="258">
        <f>TRUNC(SUMIF(N901:N903, N900, F901:F903),0)</f>
        <v>0</v>
      </c>
      <c r="G904" s="257"/>
      <c r="H904" s="258">
        <f>TRUNC(SUMIF(N901:N903, N900, H901:H903),0)</f>
        <v>0</v>
      </c>
      <c r="I904" s="257"/>
      <c r="J904" s="258">
        <f>TRUNC(SUMIF(N901:N903, N900, J901:J903),0)</f>
        <v>0</v>
      </c>
      <c r="K904" s="257"/>
      <c r="L904" s="258">
        <f>F904+H904+J904</f>
        <v>0</v>
      </c>
      <c r="M904" s="248" t="s">
        <v>52</v>
      </c>
      <c r="N904" s="1" t="s">
        <v>71</v>
      </c>
      <c r="O904" s="1" t="s">
        <v>71</v>
      </c>
      <c r="P904" s="1" t="s">
        <v>52</v>
      </c>
      <c r="Q904" s="1" t="s">
        <v>52</v>
      </c>
      <c r="R904" s="1" t="s">
        <v>52</v>
      </c>
      <c r="AV904" s="1" t="s">
        <v>52</v>
      </c>
      <c r="AW904" s="1" t="s">
        <v>52</v>
      </c>
      <c r="AX904" s="1" t="s">
        <v>52</v>
      </c>
      <c r="AY904" s="1" t="s">
        <v>52</v>
      </c>
      <c r="AZ904" s="1" t="s">
        <v>52</v>
      </c>
    </row>
    <row r="905" spans="1:52" ht="30" customHeight="1">
      <c r="A905" s="249"/>
      <c r="B905" s="249"/>
      <c r="C905" s="249"/>
      <c r="D905" s="249"/>
      <c r="E905" s="257"/>
      <c r="F905" s="258"/>
      <c r="G905" s="257"/>
      <c r="H905" s="258"/>
      <c r="I905" s="257"/>
      <c r="J905" s="258"/>
      <c r="K905" s="257"/>
      <c r="L905" s="258"/>
      <c r="M905" s="249"/>
    </row>
    <row r="906" spans="1:52" ht="30" customHeight="1">
      <c r="A906" s="250" t="s">
        <v>2431</v>
      </c>
      <c r="B906" s="253"/>
      <c r="C906" s="253"/>
      <c r="D906" s="253"/>
      <c r="E906" s="254"/>
      <c r="F906" s="255"/>
      <c r="G906" s="254"/>
      <c r="H906" s="255"/>
      <c r="I906" s="254"/>
      <c r="J906" s="255"/>
      <c r="K906" s="254"/>
      <c r="L906" s="255"/>
      <c r="M906" s="256"/>
      <c r="N906" s="1" t="s">
        <v>1606</v>
      </c>
    </row>
    <row r="907" spans="1:52" ht="30" customHeight="1">
      <c r="A907" s="248" t="s">
        <v>1644</v>
      </c>
      <c r="B907" s="248" t="s">
        <v>989</v>
      </c>
      <c r="C907" s="248" t="s">
        <v>401</v>
      </c>
      <c r="D907" s="249">
        <v>3.2000000000000001E-2</v>
      </c>
      <c r="E907" s="257">
        <f>단가대비표!O253</f>
        <v>0</v>
      </c>
      <c r="F907" s="258">
        <f>TRUNC(E907*D907,1)</f>
        <v>0</v>
      </c>
      <c r="G907" s="257">
        <f>단가대비표!P253</f>
        <v>0</v>
      </c>
      <c r="H907" s="258">
        <f>TRUNC(G907*D907,1)</f>
        <v>0</v>
      </c>
      <c r="I907" s="257">
        <f>단가대비표!V253</f>
        <v>0</v>
      </c>
      <c r="J907" s="258">
        <f>TRUNC(I907*D907,1)</f>
        <v>0</v>
      </c>
      <c r="K907" s="257">
        <f t="shared" ref="K907:L909" si="142">TRUNC(E907+G907+I907,1)</f>
        <v>0</v>
      </c>
      <c r="L907" s="258">
        <f t="shared" si="142"/>
        <v>0</v>
      </c>
      <c r="M907" s="248" t="s">
        <v>1645</v>
      </c>
      <c r="N907" s="1" t="s">
        <v>1606</v>
      </c>
      <c r="O907" s="1" t="s">
        <v>1646</v>
      </c>
      <c r="P907" s="1" t="s">
        <v>64</v>
      </c>
      <c r="Q907" s="1" t="s">
        <v>64</v>
      </c>
      <c r="R907" s="1" t="s">
        <v>63</v>
      </c>
      <c r="V907">
        <v>1</v>
      </c>
      <c r="AV907" s="1" t="s">
        <v>52</v>
      </c>
      <c r="AW907" s="1" t="s">
        <v>2432</v>
      </c>
      <c r="AX907" s="1" t="s">
        <v>52</v>
      </c>
      <c r="AY907" s="1" t="s">
        <v>52</v>
      </c>
      <c r="AZ907" s="1" t="s">
        <v>52</v>
      </c>
    </row>
    <row r="908" spans="1:52" ht="30" customHeight="1">
      <c r="A908" s="248" t="s">
        <v>1243</v>
      </c>
      <c r="B908" s="248" t="s">
        <v>989</v>
      </c>
      <c r="C908" s="248" t="s">
        <v>401</v>
      </c>
      <c r="D908" s="249">
        <v>1.6E-2</v>
      </c>
      <c r="E908" s="257">
        <f>단가대비표!O237</f>
        <v>0</v>
      </c>
      <c r="F908" s="258">
        <f>TRUNC(E908*D908,1)</f>
        <v>0</v>
      </c>
      <c r="G908" s="257">
        <f>단가대비표!P237</f>
        <v>0</v>
      </c>
      <c r="H908" s="258">
        <f>TRUNC(G908*D908,1)</f>
        <v>0</v>
      </c>
      <c r="I908" s="257">
        <f>단가대비표!V237</f>
        <v>0</v>
      </c>
      <c r="J908" s="258">
        <f>TRUNC(I908*D908,1)</f>
        <v>0</v>
      </c>
      <c r="K908" s="257">
        <f t="shared" si="142"/>
        <v>0</v>
      </c>
      <c r="L908" s="258">
        <f t="shared" si="142"/>
        <v>0</v>
      </c>
      <c r="M908" s="248" t="s">
        <v>1244</v>
      </c>
      <c r="N908" s="1" t="s">
        <v>1606</v>
      </c>
      <c r="O908" s="1" t="s">
        <v>1245</v>
      </c>
      <c r="P908" s="1" t="s">
        <v>64</v>
      </c>
      <c r="Q908" s="1" t="s">
        <v>64</v>
      </c>
      <c r="R908" s="1" t="s">
        <v>63</v>
      </c>
      <c r="V908">
        <v>1</v>
      </c>
      <c r="AV908" s="1" t="s">
        <v>52</v>
      </c>
      <c r="AW908" s="1" t="s">
        <v>2433</v>
      </c>
      <c r="AX908" s="1" t="s">
        <v>52</v>
      </c>
      <c r="AY908" s="1" t="s">
        <v>52</v>
      </c>
      <c r="AZ908" s="1" t="s">
        <v>52</v>
      </c>
    </row>
    <row r="909" spans="1:52" ht="30" customHeight="1">
      <c r="A909" s="248" t="s">
        <v>1464</v>
      </c>
      <c r="B909" s="248" t="s">
        <v>1486</v>
      </c>
      <c r="C909" s="248" t="s">
        <v>555</v>
      </c>
      <c r="D909" s="249">
        <v>1</v>
      </c>
      <c r="E909" s="257">
        <v>0</v>
      </c>
      <c r="F909" s="258">
        <f>TRUNC(E909*D909,1)</f>
        <v>0</v>
      </c>
      <c r="G909" s="257">
        <v>0</v>
      </c>
      <c r="H909" s="258">
        <f>TRUNC(G909*D909,1)</f>
        <v>0</v>
      </c>
      <c r="I909" s="257">
        <f>TRUNC(SUMIF(V907:V909, RIGHTB(O909, 1), H907:H909)*U909, 2)</f>
        <v>0</v>
      </c>
      <c r="J909" s="258">
        <f>TRUNC(I909*D909,1)</f>
        <v>0</v>
      </c>
      <c r="K909" s="257">
        <f t="shared" si="142"/>
        <v>0</v>
      </c>
      <c r="L909" s="258">
        <f t="shared" si="142"/>
        <v>0</v>
      </c>
      <c r="M909" s="248" t="s">
        <v>52</v>
      </c>
      <c r="N909" s="1" t="s">
        <v>1606</v>
      </c>
      <c r="O909" s="1" t="s">
        <v>772</v>
      </c>
      <c r="P909" s="1" t="s">
        <v>64</v>
      </c>
      <c r="Q909" s="1" t="s">
        <v>64</v>
      </c>
      <c r="R909" s="1" t="s">
        <v>64</v>
      </c>
      <c r="S909">
        <v>1</v>
      </c>
      <c r="T909">
        <v>2</v>
      </c>
      <c r="U909">
        <v>0.02</v>
      </c>
      <c r="AV909" s="1" t="s">
        <v>52</v>
      </c>
      <c r="AW909" s="1" t="s">
        <v>2434</v>
      </c>
      <c r="AX909" s="1" t="s">
        <v>52</v>
      </c>
      <c r="AY909" s="1" t="s">
        <v>52</v>
      </c>
      <c r="AZ909" s="1" t="s">
        <v>52</v>
      </c>
    </row>
    <row r="910" spans="1:52" ht="30" customHeight="1">
      <c r="A910" s="248" t="s">
        <v>993</v>
      </c>
      <c r="B910" s="248" t="s">
        <v>52</v>
      </c>
      <c r="C910" s="248" t="s">
        <v>52</v>
      </c>
      <c r="D910" s="249"/>
      <c r="E910" s="257"/>
      <c r="F910" s="258">
        <f>TRUNC(SUMIF(N907:N909, N906, F907:F909),0)</f>
        <v>0</v>
      </c>
      <c r="G910" s="257"/>
      <c r="H910" s="258">
        <f>TRUNC(SUMIF(N907:N909, N906, H907:H909),0)</f>
        <v>0</v>
      </c>
      <c r="I910" s="257"/>
      <c r="J910" s="258">
        <f>TRUNC(SUMIF(N907:N909, N906, J907:J909),0)</f>
        <v>0</v>
      </c>
      <c r="K910" s="257"/>
      <c r="L910" s="258">
        <f>F910+H910+J910</f>
        <v>0</v>
      </c>
      <c r="M910" s="248" t="s">
        <v>52</v>
      </c>
      <c r="N910" s="1" t="s">
        <v>71</v>
      </c>
      <c r="O910" s="1" t="s">
        <v>71</v>
      </c>
      <c r="P910" s="1" t="s">
        <v>52</v>
      </c>
      <c r="Q910" s="1" t="s">
        <v>52</v>
      </c>
      <c r="R910" s="1" t="s">
        <v>52</v>
      </c>
      <c r="AV910" s="1" t="s">
        <v>52</v>
      </c>
      <c r="AW910" s="1" t="s">
        <v>52</v>
      </c>
      <c r="AX910" s="1" t="s">
        <v>52</v>
      </c>
      <c r="AY910" s="1" t="s">
        <v>52</v>
      </c>
      <c r="AZ910" s="1" t="s">
        <v>52</v>
      </c>
    </row>
    <row r="911" spans="1:52" ht="30" customHeight="1">
      <c r="A911" s="249"/>
      <c r="B911" s="249"/>
      <c r="C911" s="249"/>
      <c r="D911" s="249"/>
      <c r="E911" s="257"/>
      <c r="F911" s="258"/>
      <c r="G911" s="257"/>
      <c r="H911" s="258"/>
      <c r="I911" s="257"/>
      <c r="J911" s="258"/>
      <c r="K911" s="257"/>
      <c r="L911" s="258"/>
      <c r="M911" s="249"/>
    </row>
    <row r="912" spans="1:52" ht="30" customHeight="1">
      <c r="A912" s="250" t="s">
        <v>2435</v>
      </c>
      <c r="B912" s="253"/>
      <c r="C912" s="253"/>
      <c r="D912" s="253"/>
      <c r="E912" s="254"/>
      <c r="F912" s="255"/>
      <c r="G912" s="254"/>
      <c r="H912" s="255"/>
      <c r="I912" s="254"/>
      <c r="J912" s="255"/>
      <c r="K912" s="254"/>
      <c r="L912" s="255"/>
      <c r="M912" s="256"/>
      <c r="N912" s="1" t="s">
        <v>2436</v>
      </c>
    </row>
    <row r="913" spans="1:52" ht="30" customHeight="1">
      <c r="A913" s="248" t="s">
        <v>1572</v>
      </c>
      <c r="B913" s="248" t="s">
        <v>1573</v>
      </c>
      <c r="C913" s="248" t="s">
        <v>115</v>
      </c>
      <c r="D913" s="249">
        <v>1.4999999999999999E-2</v>
      </c>
      <c r="E913" s="257">
        <f>일위대가목록!E51</f>
        <v>0</v>
      </c>
      <c r="F913" s="258">
        <f>TRUNC(E913*D913,1)</f>
        <v>0</v>
      </c>
      <c r="G913" s="257">
        <f>일위대가목록!F51</f>
        <v>0</v>
      </c>
      <c r="H913" s="258">
        <f>TRUNC(G913*D913,1)</f>
        <v>0</v>
      </c>
      <c r="I913" s="257">
        <f>일위대가목록!G51</f>
        <v>0</v>
      </c>
      <c r="J913" s="258">
        <f>TRUNC(I913*D913,1)</f>
        <v>0</v>
      </c>
      <c r="K913" s="257">
        <f>TRUNC(E913+G913+I913,1)</f>
        <v>0</v>
      </c>
      <c r="L913" s="258">
        <f>TRUNC(F913+H913+J913,1)</f>
        <v>0</v>
      </c>
      <c r="M913" s="248" t="s">
        <v>1574</v>
      </c>
      <c r="N913" s="1" t="s">
        <v>2436</v>
      </c>
      <c r="O913" s="1" t="s">
        <v>1575</v>
      </c>
      <c r="P913" s="1" t="s">
        <v>63</v>
      </c>
      <c r="Q913" s="1" t="s">
        <v>64</v>
      </c>
      <c r="R913" s="1" t="s">
        <v>64</v>
      </c>
      <c r="AV913" s="1" t="s">
        <v>52</v>
      </c>
      <c r="AW913" s="1" t="s">
        <v>2439</v>
      </c>
      <c r="AX913" s="1" t="s">
        <v>52</v>
      </c>
      <c r="AY913" s="1" t="s">
        <v>52</v>
      </c>
      <c r="AZ913" s="1" t="s">
        <v>52</v>
      </c>
    </row>
    <row r="914" spans="1:52" ht="30" customHeight="1">
      <c r="A914" s="248" t="s">
        <v>1603</v>
      </c>
      <c r="B914" s="248" t="s">
        <v>2425</v>
      </c>
      <c r="C914" s="248" t="s">
        <v>82</v>
      </c>
      <c r="D914" s="249">
        <v>1</v>
      </c>
      <c r="E914" s="257">
        <f>일위대가목록!E146</f>
        <v>0</v>
      </c>
      <c r="F914" s="258">
        <f>TRUNC(E914*D914,1)</f>
        <v>0</v>
      </c>
      <c r="G914" s="257">
        <f>일위대가목록!F146</f>
        <v>0</v>
      </c>
      <c r="H914" s="258">
        <f>TRUNC(G914*D914,1)</f>
        <v>0</v>
      </c>
      <c r="I914" s="257">
        <f>일위대가목록!G146</f>
        <v>0</v>
      </c>
      <c r="J914" s="258">
        <f>TRUNC(I914*D914,1)</f>
        <v>0</v>
      </c>
      <c r="K914" s="257">
        <f>TRUNC(E914+G914+I914,1)</f>
        <v>0</v>
      </c>
      <c r="L914" s="258">
        <f>TRUNC(F914+H914+J914,1)</f>
        <v>0</v>
      </c>
      <c r="M914" s="248" t="s">
        <v>2426</v>
      </c>
      <c r="N914" s="1" t="s">
        <v>2436</v>
      </c>
      <c r="O914" s="1" t="s">
        <v>2424</v>
      </c>
      <c r="P914" s="1" t="s">
        <v>63</v>
      </c>
      <c r="Q914" s="1" t="s">
        <v>64</v>
      </c>
      <c r="R914" s="1" t="s">
        <v>64</v>
      </c>
      <c r="AV914" s="1" t="s">
        <v>52</v>
      </c>
      <c r="AW914" s="1" t="s">
        <v>2440</v>
      </c>
      <c r="AX914" s="1" t="s">
        <v>52</v>
      </c>
      <c r="AY914" s="1" t="s">
        <v>52</v>
      </c>
      <c r="AZ914" s="1" t="s">
        <v>52</v>
      </c>
    </row>
    <row r="915" spans="1:52" ht="30" customHeight="1">
      <c r="A915" s="248" t="s">
        <v>993</v>
      </c>
      <c r="B915" s="248" t="s">
        <v>52</v>
      </c>
      <c r="C915" s="248" t="s">
        <v>52</v>
      </c>
      <c r="D915" s="249"/>
      <c r="E915" s="257"/>
      <c r="F915" s="258">
        <f>TRUNC(SUMIF(N913:N914, N912, F913:F914),0)</f>
        <v>0</v>
      </c>
      <c r="G915" s="257"/>
      <c r="H915" s="258">
        <f>TRUNC(SUMIF(N913:N914, N912, H913:H914),0)</f>
        <v>0</v>
      </c>
      <c r="I915" s="257"/>
      <c r="J915" s="258">
        <f>TRUNC(SUMIF(N913:N914, N912, J913:J914),0)</f>
        <v>0</v>
      </c>
      <c r="K915" s="257"/>
      <c r="L915" s="258">
        <f>F915+H915+J915</f>
        <v>0</v>
      </c>
      <c r="M915" s="248" t="s">
        <v>52</v>
      </c>
      <c r="N915" s="1" t="s">
        <v>71</v>
      </c>
      <c r="O915" s="1" t="s">
        <v>71</v>
      </c>
      <c r="P915" s="1" t="s">
        <v>52</v>
      </c>
      <c r="Q915" s="1" t="s">
        <v>52</v>
      </c>
      <c r="R915" s="1" t="s">
        <v>52</v>
      </c>
      <c r="AV915" s="1" t="s">
        <v>52</v>
      </c>
      <c r="AW915" s="1" t="s">
        <v>52</v>
      </c>
      <c r="AX915" s="1" t="s">
        <v>52</v>
      </c>
      <c r="AY915" s="1" t="s">
        <v>52</v>
      </c>
      <c r="AZ915" s="1" t="s">
        <v>52</v>
      </c>
    </row>
    <row r="916" spans="1:52" ht="30" customHeight="1">
      <c r="A916" s="249"/>
      <c r="B916" s="249"/>
      <c r="C916" s="249"/>
      <c r="D916" s="249"/>
      <c r="E916" s="257"/>
      <c r="F916" s="258"/>
      <c r="G916" s="257"/>
      <c r="H916" s="258"/>
      <c r="I916" s="257"/>
      <c r="J916" s="258"/>
      <c r="K916" s="257"/>
      <c r="L916" s="258"/>
      <c r="M916" s="249"/>
    </row>
    <row r="917" spans="1:52" ht="30" customHeight="1">
      <c r="A917" s="250" t="s">
        <v>2441</v>
      </c>
      <c r="B917" s="253"/>
      <c r="C917" s="253"/>
      <c r="D917" s="253"/>
      <c r="E917" s="254"/>
      <c r="F917" s="255"/>
      <c r="G917" s="254"/>
      <c r="H917" s="255"/>
      <c r="I917" s="254"/>
      <c r="J917" s="255"/>
      <c r="K917" s="254"/>
      <c r="L917" s="255"/>
      <c r="M917" s="256"/>
      <c r="N917" s="1" t="s">
        <v>2442</v>
      </c>
    </row>
    <row r="918" spans="1:52" ht="30" customHeight="1">
      <c r="A918" s="248" t="s">
        <v>2447</v>
      </c>
      <c r="B918" s="248" t="s">
        <v>989</v>
      </c>
      <c r="C918" s="248" t="s">
        <v>401</v>
      </c>
      <c r="D918" s="249">
        <v>7.6999999999999999E-2</v>
      </c>
      <c r="E918" s="257">
        <f>단가대비표!O254</f>
        <v>0</v>
      </c>
      <c r="F918" s="258">
        <f>TRUNC(E918*D918,1)</f>
        <v>0</v>
      </c>
      <c r="G918" s="257">
        <f>단가대비표!P254</f>
        <v>0</v>
      </c>
      <c r="H918" s="258">
        <f>TRUNC(G918*D918,1)</f>
        <v>0</v>
      </c>
      <c r="I918" s="257">
        <f>단가대비표!V254</f>
        <v>0</v>
      </c>
      <c r="J918" s="258">
        <f>TRUNC(I918*D918,1)</f>
        <v>0</v>
      </c>
      <c r="K918" s="257">
        <f t="shared" ref="K918:L920" si="143">TRUNC(E918+G918+I918,1)</f>
        <v>0</v>
      </c>
      <c r="L918" s="258">
        <f t="shared" si="143"/>
        <v>0</v>
      </c>
      <c r="M918" s="248" t="s">
        <v>2448</v>
      </c>
      <c r="N918" s="1" t="s">
        <v>2442</v>
      </c>
      <c r="O918" s="1" t="s">
        <v>2449</v>
      </c>
      <c r="P918" s="1" t="s">
        <v>64</v>
      </c>
      <c r="Q918" s="1" t="s">
        <v>64</v>
      </c>
      <c r="R918" s="1" t="s">
        <v>63</v>
      </c>
      <c r="V918">
        <v>1</v>
      </c>
      <c r="AV918" s="1" t="s">
        <v>52</v>
      </c>
      <c r="AW918" s="1" t="s">
        <v>2450</v>
      </c>
      <c r="AX918" s="1" t="s">
        <v>52</v>
      </c>
      <c r="AY918" s="1" t="s">
        <v>52</v>
      </c>
      <c r="AZ918" s="1" t="s">
        <v>52</v>
      </c>
    </row>
    <row r="919" spans="1:52" ht="30" customHeight="1">
      <c r="A919" s="248" t="s">
        <v>1243</v>
      </c>
      <c r="B919" s="248" t="s">
        <v>989</v>
      </c>
      <c r="C919" s="248" t="s">
        <v>401</v>
      </c>
      <c r="D919" s="249">
        <v>3.7999999999999999E-2</v>
      </c>
      <c r="E919" s="257">
        <f>단가대비표!O237</f>
        <v>0</v>
      </c>
      <c r="F919" s="258">
        <f>TRUNC(E919*D919,1)</f>
        <v>0</v>
      </c>
      <c r="G919" s="257">
        <f>단가대비표!P237</f>
        <v>0</v>
      </c>
      <c r="H919" s="258">
        <f>TRUNC(G919*D919,1)</f>
        <v>0</v>
      </c>
      <c r="I919" s="257">
        <f>단가대비표!V237</f>
        <v>0</v>
      </c>
      <c r="J919" s="258">
        <f>TRUNC(I919*D919,1)</f>
        <v>0</v>
      </c>
      <c r="K919" s="257">
        <f t="shared" si="143"/>
        <v>0</v>
      </c>
      <c r="L919" s="258">
        <f t="shared" si="143"/>
        <v>0</v>
      </c>
      <c r="M919" s="248" t="s">
        <v>1244</v>
      </c>
      <c r="N919" s="1" t="s">
        <v>2442</v>
      </c>
      <c r="O919" s="1" t="s">
        <v>1245</v>
      </c>
      <c r="P919" s="1" t="s">
        <v>64</v>
      </c>
      <c r="Q919" s="1" t="s">
        <v>64</v>
      </c>
      <c r="R919" s="1" t="s">
        <v>63</v>
      </c>
      <c r="V919">
        <v>1</v>
      </c>
      <c r="AV919" s="1" t="s">
        <v>52</v>
      </c>
      <c r="AW919" s="1" t="s">
        <v>2451</v>
      </c>
      <c r="AX919" s="1" t="s">
        <v>52</v>
      </c>
      <c r="AY919" s="1" t="s">
        <v>52</v>
      </c>
      <c r="AZ919" s="1" t="s">
        <v>52</v>
      </c>
    </row>
    <row r="920" spans="1:52" ht="30" customHeight="1">
      <c r="A920" s="248" t="s">
        <v>1464</v>
      </c>
      <c r="B920" s="248" t="s">
        <v>1465</v>
      </c>
      <c r="C920" s="248" t="s">
        <v>555</v>
      </c>
      <c r="D920" s="249">
        <v>1</v>
      </c>
      <c r="E920" s="257">
        <v>0</v>
      </c>
      <c r="F920" s="258">
        <f>TRUNC(E920*D920,1)</f>
        <v>0</v>
      </c>
      <c r="G920" s="257">
        <v>0</v>
      </c>
      <c r="H920" s="258">
        <f>TRUNC(G920*D920,1)</f>
        <v>0</v>
      </c>
      <c r="I920" s="257">
        <f>TRUNC(SUMIF(V918:V920, RIGHTB(O920, 1), H918:H920)*U920, 2)</f>
        <v>0</v>
      </c>
      <c r="J920" s="258">
        <f>TRUNC(I920*D920,1)</f>
        <v>0</v>
      </c>
      <c r="K920" s="257">
        <f t="shared" si="143"/>
        <v>0</v>
      </c>
      <c r="L920" s="258">
        <f t="shared" si="143"/>
        <v>0</v>
      </c>
      <c r="M920" s="248" t="s">
        <v>52</v>
      </c>
      <c r="N920" s="1" t="s">
        <v>2442</v>
      </c>
      <c r="O920" s="1" t="s">
        <v>772</v>
      </c>
      <c r="P920" s="1" t="s">
        <v>64</v>
      </c>
      <c r="Q920" s="1" t="s">
        <v>64</v>
      </c>
      <c r="R920" s="1" t="s">
        <v>64</v>
      </c>
      <c r="S920">
        <v>1</v>
      </c>
      <c r="T920">
        <v>2</v>
      </c>
      <c r="U920">
        <v>0.03</v>
      </c>
      <c r="AV920" s="1" t="s">
        <v>52</v>
      </c>
      <c r="AW920" s="1" t="s">
        <v>2452</v>
      </c>
      <c r="AX920" s="1" t="s">
        <v>52</v>
      </c>
      <c r="AY920" s="1" t="s">
        <v>52</v>
      </c>
      <c r="AZ920" s="1" t="s">
        <v>52</v>
      </c>
    </row>
    <row r="921" spans="1:52" ht="30" customHeight="1">
      <c r="A921" s="248" t="s">
        <v>993</v>
      </c>
      <c r="B921" s="248" t="s">
        <v>52</v>
      </c>
      <c r="C921" s="248" t="s">
        <v>52</v>
      </c>
      <c r="D921" s="249"/>
      <c r="E921" s="257"/>
      <c r="F921" s="258">
        <f>TRUNC(SUMIF(N918:N920, N917, F918:F920),0)</f>
        <v>0</v>
      </c>
      <c r="G921" s="257"/>
      <c r="H921" s="258">
        <f>TRUNC(SUMIF(N918:N920, N917, H918:H920),0)</f>
        <v>0</v>
      </c>
      <c r="I921" s="257"/>
      <c r="J921" s="258">
        <f>TRUNC(SUMIF(N918:N920, N917, J918:J920),0)</f>
        <v>0</v>
      </c>
      <c r="K921" s="257"/>
      <c r="L921" s="258">
        <f>F921+H921+J921</f>
        <v>0</v>
      </c>
      <c r="M921" s="248" t="s">
        <v>52</v>
      </c>
      <c r="N921" s="1" t="s">
        <v>71</v>
      </c>
      <c r="O921" s="1" t="s">
        <v>71</v>
      </c>
      <c r="P921" s="1" t="s">
        <v>52</v>
      </c>
      <c r="Q921" s="1" t="s">
        <v>52</v>
      </c>
      <c r="R921" s="1" t="s">
        <v>52</v>
      </c>
      <c r="AV921" s="1" t="s">
        <v>52</v>
      </c>
      <c r="AW921" s="1" t="s">
        <v>52</v>
      </c>
      <c r="AX921" s="1" t="s">
        <v>52</v>
      </c>
      <c r="AY921" s="1" t="s">
        <v>52</v>
      </c>
      <c r="AZ921" s="1" t="s">
        <v>52</v>
      </c>
    </row>
    <row r="922" spans="1:52" ht="30" customHeight="1">
      <c r="A922" s="249"/>
      <c r="B922" s="249"/>
      <c r="C922" s="249"/>
      <c r="D922" s="249"/>
      <c r="E922" s="257"/>
      <c r="F922" s="258"/>
      <c r="G922" s="257"/>
      <c r="H922" s="258"/>
      <c r="I922" s="257"/>
      <c r="J922" s="258"/>
      <c r="K922" s="257"/>
      <c r="L922" s="258"/>
      <c r="M922" s="249"/>
    </row>
    <row r="923" spans="1:52" ht="30" customHeight="1">
      <c r="A923" s="250" t="s">
        <v>2453</v>
      </c>
      <c r="B923" s="253"/>
      <c r="C923" s="253"/>
      <c r="D923" s="253"/>
      <c r="E923" s="254"/>
      <c r="F923" s="255"/>
      <c r="G923" s="254"/>
      <c r="H923" s="255"/>
      <c r="I923" s="254"/>
      <c r="J923" s="255"/>
      <c r="K923" s="254"/>
      <c r="L923" s="255"/>
      <c r="M923" s="256"/>
      <c r="N923" s="1" t="s">
        <v>307</v>
      </c>
    </row>
    <row r="924" spans="1:52" ht="30" customHeight="1">
      <c r="A924" s="248" t="s">
        <v>1572</v>
      </c>
      <c r="B924" s="248" t="s">
        <v>1573</v>
      </c>
      <c r="C924" s="248" t="s">
        <v>115</v>
      </c>
      <c r="D924" s="249">
        <v>1.4999999999999999E-2</v>
      </c>
      <c r="E924" s="257">
        <f>일위대가목록!E51</f>
        <v>0</v>
      </c>
      <c r="F924" s="258">
        <f t="shared" ref="F924:F930" si="144">TRUNC(E924*D924,1)</f>
        <v>0</v>
      </c>
      <c r="G924" s="257">
        <f>일위대가목록!F51</f>
        <v>0</v>
      </c>
      <c r="H924" s="258">
        <f t="shared" ref="H924:H930" si="145">TRUNC(G924*D924,1)</f>
        <v>0</v>
      </c>
      <c r="I924" s="257">
        <f>일위대가목록!G51</f>
        <v>0</v>
      </c>
      <c r="J924" s="258">
        <f t="shared" ref="J924:J930" si="146">TRUNC(I924*D924,1)</f>
        <v>0</v>
      </c>
      <c r="K924" s="257">
        <f t="shared" ref="K924:L930" si="147">TRUNC(E924+G924+I924,1)</f>
        <v>0</v>
      </c>
      <c r="L924" s="258">
        <f t="shared" si="147"/>
        <v>0</v>
      </c>
      <c r="M924" s="248" t="s">
        <v>1574</v>
      </c>
      <c r="N924" s="1" t="s">
        <v>307</v>
      </c>
      <c r="O924" s="1" t="s">
        <v>1575</v>
      </c>
      <c r="P924" s="1" t="s">
        <v>63</v>
      </c>
      <c r="Q924" s="1" t="s">
        <v>64</v>
      </c>
      <c r="R924" s="1" t="s">
        <v>64</v>
      </c>
      <c r="AV924" s="1" t="s">
        <v>52</v>
      </c>
      <c r="AW924" s="1" t="s">
        <v>2454</v>
      </c>
      <c r="AX924" s="1" t="s">
        <v>52</v>
      </c>
      <c r="AY924" s="1" t="s">
        <v>52</v>
      </c>
      <c r="AZ924" s="1" t="s">
        <v>52</v>
      </c>
    </row>
    <row r="925" spans="1:52" ht="30" customHeight="1">
      <c r="A925" s="248" t="s">
        <v>1603</v>
      </c>
      <c r="B925" s="248" t="s">
        <v>2437</v>
      </c>
      <c r="C925" s="248" t="s">
        <v>82</v>
      </c>
      <c r="D925" s="249">
        <v>1</v>
      </c>
      <c r="E925" s="257">
        <f>일위대가목록!E148</f>
        <v>0</v>
      </c>
      <c r="F925" s="258">
        <f t="shared" si="144"/>
        <v>0</v>
      </c>
      <c r="G925" s="257">
        <f>일위대가목록!F148</f>
        <v>0</v>
      </c>
      <c r="H925" s="258">
        <f t="shared" si="145"/>
        <v>0</v>
      </c>
      <c r="I925" s="257">
        <f>일위대가목록!G148</f>
        <v>0</v>
      </c>
      <c r="J925" s="258">
        <f t="shared" si="146"/>
        <v>0</v>
      </c>
      <c r="K925" s="257">
        <f t="shared" si="147"/>
        <v>0</v>
      </c>
      <c r="L925" s="258">
        <f t="shared" si="147"/>
        <v>0</v>
      </c>
      <c r="M925" s="248" t="s">
        <v>2438</v>
      </c>
      <c r="N925" s="1" t="s">
        <v>307</v>
      </c>
      <c r="O925" s="1" t="s">
        <v>2436</v>
      </c>
      <c r="P925" s="1" t="s">
        <v>63</v>
      </c>
      <c r="Q925" s="1" t="s">
        <v>64</v>
      </c>
      <c r="R925" s="1" t="s">
        <v>64</v>
      </c>
      <c r="AV925" s="1" t="s">
        <v>52</v>
      </c>
      <c r="AW925" s="1" t="s">
        <v>2455</v>
      </c>
      <c r="AX925" s="1" t="s">
        <v>52</v>
      </c>
      <c r="AY925" s="1" t="s">
        <v>52</v>
      </c>
      <c r="AZ925" s="1" t="s">
        <v>52</v>
      </c>
    </row>
    <row r="926" spans="1:52" ht="30" customHeight="1">
      <c r="A926" s="248" t="s">
        <v>2456</v>
      </c>
      <c r="B926" s="248" t="s">
        <v>2457</v>
      </c>
      <c r="C926" s="248" t="s">
        <v>82</v>
      </c>
      <c r="D926" s="249">
        <v>1.03</v>
      </c>
      <c r="E926" s="257">
        <f>단가대비표!O70</f>
        <v>0</v>
      </c>
      <c r="F926" s="258">
        <f t="shared" si="144"/>
        <v>0</v>
      </c>
      <c r="G926" s="257">
        <f>단가대비표!P70</f>
        <v>0</v>
      </c>
      <c r="H926" s="258">
        <f t="shared" si="145"/>
        <v>0</v>
      </c>
      <c r="I926" s="257">
        <f>단가대비표!V70</f>
        <v>0</v>
      </c>
      <c r="J926" s="258">
        <f t="shared" si="146"/>
        <v>0</v>
      </c>
      <c r="K926" s="257">
        <f t="shared" si="147"/>
        <v>0</v>
      </c>
      <c r="L926" s="258">
        <f t="shared" si="147"/>
        <v>0</v>
      </c>
      <c r="M926" s="248" t="s">
        <v>2458</v>
      </c>
      <c r="N926" s="1" t="s">
        <v>307</v>
      </c>
      <c r="O926" s="1" t="s">
        <v>2459</v>
      </c>
      <c r="P926" s="1" t="s">
        <v>64</v>
      </c>
      <c r="Q926" s="1" t="s">
        <v>64</v>
      </c>
      <c r="R926" s="1" t="s">
        <v>63</v>
      </c>
      <c r="AV926" s="1" t="s">
        <v>52</v>
      </c>
      <c r="AW926" s="1" t="s">
        <v>2460</v>
      </c>
      <c r="AX926" s="1" t="s">
        <v>52</v>
      </c>
      <c r="AY926" s="1" t="s">
        <v>52</v>
      </c>
      <c r="AZ926" s="1" t="s">
        <v>52</v>
      </c>
    </row>
    <row r="927" spans="1:52" ht="30" customHeight="1">
      <c r="A927" s="248" t="s">
        <v>2461</v>
      </c>
      <c r="B927" s="248" t="s">
        <v>2462</v>
      </c>
      <c r="C927" s="248" t="s">
        <v>1490</v>
      </c>
      <c r="D927" s="249">
        <v>1.71</v>
      </c>
      <c r="E927" s="257">
        <f>단가대비표!O190</f>
        <v>0</v>
      </c>
      <c r="F927" s="258">
        <f t="shared" si="144"/>
        <v>0</v>
      </c>
      <c r="G927" s="257">
        <f>단가대비표!P190</f>
        <v>0</v>
      </c>
      <c r="H927" s="258">
        <f t="shared" si="145"/>
        <v>0</v>
      </c>
      <c r="I927" s="257">
        <f>단가대비표!V190</f>
        <v>0</v>
      </c>
      <c r="J927" s="258">
        <f t="shared" si="146"/>
        <v>0</v>
      </c>
      <c r="K927" s="257">
        <f t="shared" si="147"/>
        <v>0</v>
      </c>
      <c r="L927" s="258">
        <f t="shared" si="147"/>
        <v>0</v>
      </c>
      <c r="M927" s="248" t="s">
        <v>2463</v>
      </c>
      <c r="N927" s="1" t="s">
        <v>307</v>
      </c>
      <c r="O927" s="1" t="s">
        <v>2464</v>
      </c>
      <c r="P927" s="1" t="s">
        <v>64</v>
      </c>
      <c r="Q927" s="1" t="s">
        <v>64</v>
      </c>
      <c r="R927" s="1" t="s">
        <v>63</v>
      </c>
      <c r="AV927" s="1" t="s">
        <v>52</v>
      </c>
      <c r="AW927" s="1" t="s">
        <v>2465</v>
      </c>
      <c r="AX927" s="1" t="s">
        <v>52</v>
      </c>
      <c r="AY927" s="1" t="s">
        <v>52</v>
      </c>
      <c r="AZ927" s="1" t="s">
        <v>52</v>
      </c>
    </row>
    <row r="928" spans="1:52" ht="30" customHeight="1">
      <c r="A928" s="248" t="s">
        <v>2443</v>
      </c>
      <c r="B928" s="248" t="s">
        <v>2444</v>
      </c>
      <c r="C928" s="248" t="s">
        <v>82</v>
      </c>
      <c r="D928" s="249">
        <v>1</v>
      </c>
      <c r="E928" s="257">
        <f>일위대가목록!E149</f>
        <v>0</v>
      </c>
      <c r="F928" s="258">
        <f t="shared" si="144"/>
        <v>0</v>
      </c>
      <c r="G928" s="257">
        <f>일위대가목록!F149</f>
        <v>0</v>
      </c>
      <c r="H928" s="258">
        <f t="shared" si="145"/>
        <v>0</v>
      </c>
      <c r="I928" s="257">
        <f>일위대가목록!G149</f>
        <v>0</v>
      </c>
      <c r="J928" s="258">
        <f t="shared" si="146"/>
        <v>0</v>
      </c>
      <c r="K928" s="257">
        <f t="shared" si="147"/>
        <v>0</v>
      </c>
      <c r="L928" s="258">
        <f t="shared" si="147"/>
        <v>0</v>
      </c>
      <c r="M928" s="248" t="s">
        <v>2445</v>
      </c>
      <c r="N928" s="1" t="s">
        <v>307</v>
      </c>
      <c r="O928" s="1" t="s">
        <v>2442</v>
      </c>
      <c r="P928" s="1" t="s">
        <v>63</v>
      </c>
      <c r="Q928" s="1" t="s">
        <v>64</v>
      </c>
      <c r="R928" s="1" t="s">
        <v>64</v>
      </c>
      <c r="AV928" s="1" t="s">
        <v>52</v>
      </c>
      <c r="AW928" s="1" t="s">
        <v>2466</v>
      </c>
      <c r="AX928" s="1" t="s">
        <v>52</v>
      </c>
      <c r="AY928" s="1" t="s">
        <v>52</v>
      </c>
      <c r="AZ928" s="1" t="s">
        <v>52</v>
      </c>
    </row>
    <row r="929" spans="1:52" ht="30" customHeight="1">
      <c r="A929" s="248" t="s">
        <v>2467</v>
      </c>
      <c r="B929" s="248" t="s">
        <v>2468</v>
      </c>
      <c r="C929" s="248" t="s">
        <v>1490</v>
      </c>
      <c r="D929" s="249">
        <v>1.36</v>
      </c>
      <c r="E929" s="257">
        <f>단가대비표!O63</f>
        <v>0</v>
      </c>
      <c r="F929" s="258">
        <f t="shared" si="144"/>
        <v>0</v>
      </c>
      <c r="G929" s="257">
        <f>단가대비표!P63</f>
        <v>0</v>
      </c>
      <c r="H929" s="258">
        <f t="shared" si="145"/>
        <v>0</v>
      </c>
      <c r="I929" s="257">
        <f>단가대비표!V63</f>
        <v>0</v>
      </c>
      <c r="J929" s="258">
        <f t="shared" si="146"/>
        <v>0</v>
      </c>
      <c r="K929" s="257">
        <f t="shared" si="147"/>
        <v>0</v>
      </c>
      <c r="L929" s="258">
        <f t="shared" si="147"/>
        <v>0</v>
      </c>
      <c r="M929" s="248" t="s">
        <v>2469</v>
      </c>
      <c r="N929" s="1" t="s">
        <v>307</v>
      </c>
      <c r="O929" s="1" t="s">
        <v>2470</v>
      </c>
      <c r="P929" s="1" t="s">
        <v>64</v>
      </c>
      <c r="Q929" s="1" t="s">
        <v>64</v>
      </c>
      <c r="R929" s="1" t="s">
        <v>63</v>
      </c>
      <c r="AV929" s="1" t="s">
        <v>52</v>
      </c>
      <c r="AW929" s="1" t="s">
        <v>2471</v>
      </c>
      <c r="AX929" s="1" t="s">
        <v>52</v>
      </c>
      <c r="AY929" s="1" t="s">
        <v>52</v>
      </c>
      <c r="AZ929" s="1" t="s">
        <v>52</v>
      </c>
    </row>
    <row r="930" spans="1:52" ht="30" customHeight="1">
      <c r="A930" s="248" t="s">
        <v>2472</v>
      </c>
      <c r="B930" s="248" t="s">
        <v>2473</v>
      </c>
      <c r="C930" s="248" t="s">
        <v>82</v>
      </c>
      <c r="D930" s="249">
        <v>1</v>
      </c>
      <c r="E930" s="257">
        <f>일위대가목록!E151</f>
        <v>0</v>
      </c>
      <c r="F930" s="258">
        <f t="shared" si="144"/>
        <v>0</v>
      </c>
      <c r="G930" s="257">
        <f>일위대가목록!F151</f>
        <v>0</v>
      </c>
      <c r="H930" s="258">
        <f t="shared" si="145"/>
        <v>0</v>
      </c>
      <c r="I930" s="257">
        <f>일위대가목록!G151</f>
        <v>0</v>
      </c>
      <c r="J930" s="258">
        <f t="shared" si="146"/>
        <v>0</v>
      </c>
      <c r="K930" s="257">
        <f t="shared" si="147"/>
        <v>0</v>
      </c>
      <c r="L930" s="258">
        <f t="shared" si="147"/>
        <v>0</v>
      </c>
      <c r="M930" s="248" t="s">
        <v>2474</v>
      </c>
      <c r="N930" s="1" t="s">
        <v>307</v>
      </c>
      <c r="O930" s="1" t="s">
        <v>2475</v>
      </c>
      <c r="P930" s="1" t="s">
        <v>63</v>
      </c>
      <c r="Q930" s="1" t="s">
        <v>64</v>
      </c>
      <c r="R930" s="1" t="s">
        <v>64</v>
      </c>
      <c r="AV930" s="1" t="s">
        <v>52</v>
      </c>
      <c r="AW930" s="1" t="s">
        <v>2476</v>
      </c>
      <c r="AX930" s="1" t="s">
        <v>52</v>
      </c>
      <c r="AY930" s="1" t="s">
        <v>52</v>
      </c>
      <c r="AZ930" s="1" t="s">
        <v>52</v>
      </c>
    </row>
    <row r="931" spans="1:52" ht="30" customHeight="1">
      <c r="A931" s="248" t="s">
        <v>993</v>
      </c>
      <c r="B931" s="248" t="s">
        <v>52</v>
      </c>
      <c r="C931" s="248" t="s">
        <v>52</v>
      </c>
      <c r="D931" s="249"/>
      <c r="E931" s="257"/>
      <c r="F931" s="258">
        <f>TRUNC(SUMIF(N924:N930, N923, F924:F930),0)</f>
        <v>0</v>
      </c>
      <c r="G931" s="257"/>
      <c r="H931" s="258">
        <f>TRUNC(SUMIF(N924:N930, N923, H924:H930),0)</f>
        <v>0</v>
      </c>
      <c r="I931" s="257"/>
      <c r="J931" s="258">
        <f>TRUNC(SUMIF(N924:N930, N923, J924:J930),0)</f>
        <v>0</v>
      </c>
      <c r="K931" s="257"/>
      <c r="L931" s="258">
        <f>F931+H931+J931</f>
        <v>0</v>
      </c>
      <c r="M931" s="248" t="s">
        <v>52</v>
      </c>
      <c r="N931" s="1" t="s">
        <v>71</v>
      </c>
      <c r="O931" s="1" t="s">
        <v>71</v>
      </c>
      <c r="P931" s="1" t="s">
        <v>52</v>
      </c>
      <c r="Q931" s="1" t="s">
        <v>52</v>
      </c>
      <c r="R931" s="1" t="s">
        <v>52</v>
      </c>
      <c r="AV931" s="1" t="s">
        <v>52</v>
      </c>
      <c r="AW931" s="1" t="s">
        <v>52</v>
      </c>
      <c r="AX931" s="1" t="s">
        <v>52</v>
      </c>
      <c r="AY931" s="1" t="s">
        <v>52</v>
      </c>
      <c r="AZ931" s="1" t="s">
        <v>52</v>
      </c>
    </row>
    <row r="932" spans="1:52" ht="30" customHeight="1">
      <c r="A932" s="249"/>
      <c r="B932" s="249"/>
      <c r="C932" s="249"/>
      <c r="D932" s="249"/>
      <c r="E932" s="257"/>
      <c r="F932" s="258"/>
      <c r="G932" s="257"/>
      <c r="H932" s="258"/>
      <c r="I932" s="257"/>
      <c r="J932" s="258"/>
      <c r="K932" s="257"/>
      <c r="L932" s="258"/>
      <c r="M932" s="249"/>
    </row>
    <row r="933" spans="1:52" ht="30" customHeight="1">
      <c r="A933" s="250" t="s">
        <v>2477</v>
      </c>
      <c r="B933" s="253"/>
      <c r="C933" s="253"/>
      <c r="D933" s="253"/>
      <c r="E933" s="254"/>
      <c r="F933" s="255"/>
      <c r="G933" s="254"/>
      <c r="H933" s="255"/>
      <c r="I933" s="254"/>
      <c r="J933" s="255"/>
      <c r="K933" s="254"/>
      <c r="L933" s="255"/>
      <c r="M933" s="256"/>
      <c r="N933" s="1" t="s">
        <v>2475</v>
      </c>
    </row>
    <row r="934" spans="1:52" ht="30" customHeight="1">
      <c r="A934" s="248" t="s">
        <v>2479</v>
      </c>
      <c r="B934" s="248" t="s">
        <v>989</v>
      </c>
      <c r="C934" s="248" t="s">
        <v>401</v>
      </c>
      <c r="D934" s="249">
        <v>1.7000000000000001E-2</v>
      </c>
      <c r="E934" s="257">
        <f>단가대비표!O258</f>
        <v>0</v>
      </c>
      <c r="F934" s="258">
        <f>TRUNC(E934*D934,1)</f>
        <v>0</v>
      </c>
      <c r="G934" s="257">
        <f>단가대비표!P258</f>
        <v>0</v>
      </c>
      <c r="H934" s="258">
        <f>TRUNC(G934*D934,1)</f>
        <v>0</v>
      </c>
      <c r="I934" s="257">
        <f>단가대비표!V258</f>
        <v>0</v>
      </c>
      <c r="J934" s="258">
        <f>TRUNC(I934*D934,1)</f>
        <v>0</v>
      </c>
      <c r="K934" s="257">
        <f>TRUNC(E934+G934+I934,1)</f>
        <v>0</v>
      </c>
      <c r="L934" s="258">
        <f>TRUNC(F934+H934+J934,1)</f>
        <v>0</v>
      </c>
      <c r="M934" s="248" t="s">
        <v>2480</v>
      </c>
      <c r="N934" s="1" t="s">
        <v>2475</v>
      </c>
      <c r="O934" s="1" t="s">
        <v>2481</v>
      </c>
      <c r="P934" s="1" t="s">
        <v>64</v>
      </c>
      <c r="Q934" s="1" t="s">
        <v>64</v>
      </c>
      <c r="R934" s="1" t="s">
        <v>63</v>
      </c>
      <c r="AV934" s="1" t="s">
        <v>52</v>
      </c>
      <c r="AW934" s="1" t="s">
        <v>2482</v>
      </c>
      <c r="AX934" s="1" t="s">
        <v>52</v>
      </c>
      <c r="AY934" s="1" t="s">
        <v>52</v>
      </c>
      <c r="AZ934" s="1" t="s">
        <v>52</v>
      </c>
    </row>
    <row r="935" spans="1:52" ht="30" customHeight="1">
      <c r="A935" s="248" t="s">
        <v>993</v>
      </c>
      <c r="B935" s="248" t="s">
        <v>52</v>
      </c>
      <c r="C935" s="248" t="s">
        <v>52</v>
      </c>
      <c r="D935" s="249"/>
      <c r="E935" s="257"/>
      <c r="F935" s="258">
        <f>TRUNC(SUMIF(N934:N934, N933, F934:F934),0)</f>
        <v>0</v>
      </c>
      <c r="G935" s="257"/>
      <c r="H935" s="258">
        <f>TRUNC(SUMIF(N934:N934, N933, H934:H934),0)</f>
        <v>0</v>
      </c>
      <c r="I935" s="257"/>
      <c r="J935" s="258">
        <f>TRUNC(SUMIF(N934:N934, N933, J934:J934),0)</f>
        <v>0</v>
      </c>
      <c r="K935" s="257"/>
      <c r="L935" s="258">
        <f>F935+H935+J935</f>
        <v>0</v>
      </c>
      <c r="M935" s="248" t="s">
        <v>52</v>
      </c>
      <c r="N935" s="1" t="s">
        <v>71</v>
      </c>
      <c r="O935" s="1" t="s">
        <v>71</v>
      </c>
      <c r="P935" s="1" t="s">
        <v>52</v>
      </c>
      <c r="Q935" s="1" t="s">
        <v>52</v>
      </c>
      <c r="R935" s="1" t="s">
        <v>52</v>
      </c>
      <c r="AV935" s="1" t="s">
        <v>52</v>
      </c>
      <c r="AW935" s="1" t="s">
        <v>52</v>
      </c>
      <c r="AX935" s="1" t="s">
        <v>52</v>
      </c>
      <c r="AY935" s="1" t="s">
        <v>52</v>
      </c>
      <c r="AZ935" s="1" t="s">
        <v>52</v>
      </c>
    </row>
    <row r="936" spans="1:52" ht="30" customHeight="1">
      <c r="A936" s="249"/>
      <c r="B936" s="249"/>
      <c r="C936" s="249"/>
      <c r="D936" s="249"/>
      <c r="E936" s="257"/>
      <c r="F936" s="258"/>
      <c r="G936" s="257"/>
      <c r="H936" s="258"/>
      <c r="I936" s="257"/>
      <c r="J936" s="258"/>
      <c r="K936" s="257"/>
      <c r="L936" s="258"/>
      <c r="M936" s="249"/>
    </row>
    <row r="937" spans="1:52" ht="30" customHeight="1">
      <c r="A937" s="250" t="s">
        <v>2483</v>
      </c>
      <c r="B937" s="253"/>
      <c r="C937" s="253"/>
      <c r="D937" s="253"/>
      <c r="E937" s="254"/>
      <c r="F937" s="255"/>
      <c r="G937" s="254"/>
      <c r="H937" s="255"/>
      <c r="I937" s="254"/>
      <c r="J937" s="255"/>
      <c r="K937" s="254"/>
      <c r="L937" s="255"/>
      <c r="M937" s="256"/>
      <c r="N937" s="1" t="s">
        <v>2484</v>
      </c>
    </row>
    <row r="938" spans="1:52" ht="30" customHeight="1">
      <c r="A938" s="248" t="s">
        <v>2479</v>
      </c>
      <c r="B938" s="248" t="s">
        <v>989</v>
      </c>
      <c r="C938" s="248" t="s">
        <v>401</v>
      </c>
      <c r="D938" s="249">
        <v>1.6E-2</v>
      </c>
      <c r="E938" s="257">
        <f>단가대비표!O258</f>
        <v>0</v>
      </c>
      <c r="F938" s="258">
        <f>TRUNC(E938*D938,1)</f>
        <v>0</v>
      </c>
      <c r="G938" s="257">
        <f>단가대비표!P258</f>
        <v>0</v>
      </c>
      <c r="H938" s="258">
        <f>TRUNC(G938*D938,1)</f>
        <v>0</v>
      </c>
      <c r="I938" s="257">
        <f>단가대비표!V258</f>
        <v>0</v>
      </c>
      <c r="J938" s="258">
        <f>TRUNC(I938*D938,1)</f>
        <v>0</v>
      </c>
      <c r="K938" s="257">
        <f>TRUNC(E938+G938+I938,1)</f>
        <v>0</v>
      </c>
      <c r="L938" s="258">
        <f>TRUNC(F938+H938+J938,1)</f>
        <v>0</v>
      </c>
      <c r="M938" s="248" t="s">
        <v>2480</v>
      </c>
      <c r="N938" s="1" t="s">
        <v>2484</v>
      </c>
      <c r="O938" s="1" t="s">
        <v>2481</v>
      </c>
      <c r="P938" s="1" t="s">
        <v>64</v>
      </c>
      <c r="Q938" s="1" t="s">
        <v>64</v>
      </c>
      <c r="R938" s="1" t="s">
        <v>63</v>
      </c>
      <c r="AV938" s="1" t="s">
        <v>52</v>
      </c>
      <c r="AW938" s="1" t="s">
        <v>2488</v>
      </c>
      <c r="AX938" s="1" t="s">
        <v>52</v>
      </c>
      <c r="AY938" s="1" t="s">
        <v>52</v>
      </c>
      <c r="AZ938" s="1" t="s">
        <v>52</v>
      </c>
    </row>
    <row r="939" spans="1:52" ht="30" customHeight="1">
      <c r="A939" s="248" t="s">
        <v>993</v>
      </c>
      <c r="B939" s="248" t="s">
        <v>52</v>
      </c>
      <c r="C939" s="248" t="s">
        <v>52</v>
      </c>
      <c r="D939" s="249"/>
      <c r="E939" s="257"/>
      <c r="F939" s="258">
        <f>TRUNC(SUMIF(N938:N938, N937, F938:F938),0)</f>
        <v>0</v>
      </c>
      <c r="G939" s="257"/>
      <c r="H939" s="258">
        <f>TRUNC(SUMIF(N938:N938, N937, H938:H938),0)</f>
        <v>0</v>
      </c>
      <c r="I939" s="257"/>
      <c r="J939" s="258">
        <f>TRUNC(SUMIF(N938:N938, N937, J938:J938),0)</f>
        <v>0</v>
      </c>
      <c r="K939" s="257"/>
      <c r="L939" s="258">
        <f>F939+H939+J939</f>
        <v>0</v>
      </c>
      <c r="M939" s="248" t="s">
        <v>52</v>
      </c>
      <c r="N939" s="1" t="s">
        <v>71</v>
      </c>
      <c r="O939" s="1" t="s">
        <v>71</v>
      </c>
      <c r="P939" s="1" t="s">
        <v>52</v>
      </c>
      <c r="Q939" s="1" t="s">
        <v>52</v>
      </c>
      <c r="R939" s="1" t="s">
        <v>52</v>
      </c>
      <c r="AV939" s="1" t="s">
        <v>52</v>
      </c>
      <c r="AW939" s="1" t="s">
        <v>52</v>
      </c>
      <c r="AX939" s="1" t="s">
        <v>52</v>
      </c>
      <c r="AY939" s="1" t="s">
        <v>52</v>
      </c>
      <c r="AZ939" s="1" t="s">
        <v>52</v>
      </c>
    </row>
    <row r="940" spans="1:52" ht="30" customHeight="1">
      <c r="A940" s="249"/>
      <c r="B940" s="249"/>
      <c r="C940" s="249"/>
      <c r="D940" s="249"/>
      <c r="E940" s="257"/>
      <c r="F940" s="258"/>
      <c r="G940" s="257"/>
      <c r="H940" s="258"/>
      <c r="I940" s="257"/>
      <c r="J940" s="258"/>
      <c r="K940" s="257"/>
      <c r="L940" s="258"/>
      <c r="M940" s="249"/>
    </row>
    <row r="941" spans="1:52" ht="30" customHeight="1">
      <c r="A941" s="250" t="s">
        <v>2489</v>
      </c>
      <c r="B941" s="253"/>
      <c r="C941" s="253"/>
      <c r="D941" s="253"/>
      <c r="E941" s="254"/>
      <c r="F941" s="255"/>
      <c r="G941" s="254"/>
      <c r="H941" s="255"/>
      <c r="I941" s="254"/>
      <c r="J941" s="255"/>
      <c r="K941" s="254"/>
      <c r="L941" s="255"/>
      <c r="M941" s="256"/>
      <c r="N941" s="1" t="s">
        <v>312</v>
      </c>
    </row>
    <row r="942" spans="1:52" ht="30" customHeight="1">
      <c r="A942" s="248" t="s">
        <v>1572</v>
      </c>
      <c r="B942" s="248" t="s">
        <v>1573</v>
      </c>
      <c r="C942" s="248" t="s">
        <v>115</v>
      </c>
      <c r="D942" s="249">
        <v>3.2000000000000001E-2</v>
      </c>
      <c r="E942" s="257">
        <f>일위대가목록!E51</f>
        <v>0</v>
      </c>
      <c r="F942" s="258">
        <f>TRUNC(E942*D942,1)</f>
        <v>0</v>
      </c>
      <c r="G942" s="257">
        <f>일위대가목록!F51</f>
        <v>0</v>
      </c>
      <c r="H942" s="258">
        <f>TRUNC(G942*D942,1)</f>
        <v>0</v>
      </c>
      <c r="I942" s="257">
        <f>일위대가목록!G51</f>
        <v>0</v>
      </c>
      <c r="J942" s="258">
        <f>TRUNC(I942*D942,1)</f>
        <v>0</v>
      </c>
      <c r="K942" s="257">
        <f t="shared" ref="K942:L945" si="148">TRUNC(E942+G942+I942,1)</f>
        <v>0</v>
      </c>
      <c r="L942" s="258">
        <f t="shared" si="148"/>
        <v>0</v>
      </c>
      <c r="M942" s="248" t="s">
        <v>1574</v>
      </c>
      <c r="N942" s="1" t="s">
        <v>312</v>
      </c>
      <c r="O942" s="1" t="s">
        <v>1575</v>
      </c>
      <c r="P942" s="1" t="s">
        <v>63</v>
      </c>
      <c r="Q942" s="1" t="s">
        <v>64</v>
      </c>
      <c r="R942" s="1" t="s">
        <v>64</v>
      </c>
      <c r="AV942" s="1" t="s">
        <v>52</v>
      </c>
      <c r="AW942" s="1" t="s">
        <v>2490</v>
      </c>
      <c r="AX942" s="1" t="s">
        <v>52</v>
      </c>
      <c r="AY942" s="1" t="s">
        <v>52</v>
      </c>
      <c r="AZ942" s="1" t="s">
        <v>52</v>
      </c>
    </row>
    <row r="943" spans="1:52" ht="30" customHeight="1">
      <c r="A943" s="248" t="s">
        <v>1603</v>
      </c>
      <c r="B943" s="248" t="s">
        <v>1604</v>
      </c>
      <c r="C943" s="248" t="s">
        <v>82</v>
      </c>
      <c r="D943" s="249">
        <v>1</v>
      </c>
      <c r="E943" s="257">
        <f>일위대가목록!E147</f>
        <v>0</v>
      </c>
      <c r="F943" s="258">
        <f>TRUNC(E943*D943,1)</f>
        <v>0</v>
      </c>
      <c r="G943" s="257">
        <f>일위대가목록!F147</f>
        <v>0</v>
      </c>
      <c r="H943" s="258">
        <f>TRUNC(G943*D943,1)</f>
        <v>0</v>
      </c>
      <c r="I943" s="257">
        <f>일위대가목록!G147</f>
        <v>0</v>
      </c>
      <c r="J943" s="258">
        <f>TRUNC(I943*D943,1)</f>
        <v>0</v>
      </c>
      <c r="K943" s="257">
        <f t="shared" si="148"/>
        <v>0</v>
      </c>
      <c r="L943" s="258">
        <f t="shared" si="148"/>
        <v>0</v>
      </c>
      <c r="M943" s="248" t="s">
        <v>1605</v>
      </c>
      <c r="N943" s="1" t="s">
        <v>312</v>
      </c>
      <c r="O943" s="1" t="s">
        <v>1606</v>
      </c>
      <c r="P943" s="1" t="s">
        <v>63</v>
      </c>
      <c r="Q943" s="1" t="s">
        <v>64</v>
      </c>
      <c r="R943" s="1" t="s">
        <v>64</v>
      </c>
      <c r="AV943" s="1" t="s">
        <v>52</v>
      </c>
      <c r="AW943" s="1" t="s">
        <v>2491</v>
      </c>
      <c r="AX943" s="1" t="s">
        <v>52</v>
      </c>
      <c r="AY943" s="1" t="s">
        <v>52</v>
      </c>
      <c r="AZ943" s="1" t="s">
        <v>52</v>
      </c>
    </row>
    <row r="944" spans="1:52" ht="30" customHeight="1">
      <c r="A944" s="248" t="s">
        <v>2492</v>
      </c>
      <c r="B944" s="248" t="s">
        <v>2493</v>
      </c>
      <c r="C944" s="248" t="s">
        <v>82</v>
      </c>
      <c r="D944" s="249">
        <v>1.03</v>
      </c>
      <c r="E944" s="257">
        <f>단가대비표!O69</f>
        <v>0</v>
      </c>
      <c r="F944" s="258">
        <f>TRUNC(E944*D944,1)</f>
        <v>0</v>
      </c>
      <c r="G944" s="257">
        <f>단가대비표!P69</f>
        <v>0</v>
      </c>
      <c r="H944" s="258">
        <f>TRUNC(G944*D944,1)</f>
        <v>0</v>
      </c>
      <c r="I944" s="257">
        <f>단가대비표!V69</f>
        <v>0</v>
      </c>
      <c r="J944" s="258">
        <f>TRUNC(I944*D944,1)</f>
        <v>0</v>
      </c>
      <c r="K944" s="257">
        <f t="shared" si="148"/>
        <v>0</v>
      </c>
      <c r="L944" s="258">
        <f t="shared" si="148"/>
        <v>0</v>
      </c>
      <c r="M944" s="248" t="s">
        <v>2494</v>
      </c>
      <c r="N944" s="1" t="s">
        <v>312</v>
      </c>
      <c r="O944" s="1" t="s">
        <v>2495</v>
      </c>
      <c r="P944" s="1" t="s">
        <v>64</v>
      </c>
      <c r="Q944" s="1" t="s">
        <v>64</v>
      </c>
      <c r="R944" s="1" t="s">
        <v>63</v>
      </c>
      <c r="AV944" s="1" t="s">
        <v>52</v>
      </c>
      <c r="AW944" s="1" t="s">
        <v>2496</v>
      </c>
      <c r="AX944" s="1" t="s">
        <v>52</v>
      </c>
      <c r="AY944" s="1" t="s">
        <v>52</v>
      </c>
      <c r="AZ944" s="1" t="s">
        <v>52</v>
      </c>
    </row>
    <row r="945" spans="1:52" ht="30" customHeight="1">
      <c r="A945" s="248" t="s">
        <v>2497</v>
      </c>
      <c r="B945" s="248" t="s">
        <v>2498</v>
      </c>
      <c r="C945" s="248" t="s">
        <v>82</v>
      </c>
      <c r="D945" s="249">
        <v>1</v>
      </c>
      <c r="E945" s="257">
        <f>일위대가목록!E155</f>
        <v>0</v>
      </c>
      <c r="F945" s="258">
        <f>TRUNC(E945*D945,1)</f>
        <v>0</v>
      </c>
      <c r="G945" s="257">
        <f>일위대가목록!F155</f>
        <v>0</v>
      </c>
      <c r="H945" s="258">
        <f>TRUNC(G945*D945,1)</f>
        <v>0</v>
      </c>
      <c r="I945" s="257">
        <f>일위대가목록!G155</f>
        <v>0</v>
      </c>
      <c r="J945" s="258">
        <f>TRUNC(I945*D945,1)</f>
        <v>0</v>
      </c>
      <c r="K945" s="257">
        <f t="shared" si="148"/>
        <v>0</v>
      </c>
      <c r="L945" s="258">
        <f t="shared" si="148"/>
        <v>0</v>
      </c>
      <c r="M945" s="248" t="s">
        <v>2499</v>
      </c>
      <c r="N945" s="1" t="s">
        <v>312</v>
      </c>
      <c r="O945" s="1" t="s">
        <v>2500</v>
      </c>
      <c r="P945" s="1" t="s">
        <v>63</v>
      </c>
      <c r="Q945" s="1" t="s">
        <v>64</v>
      </c>
      <c r="R945" s="1" t="s">
        <v>64</v>
      </c>
      <c r="AV945" s="1" t="s">
        <v>52</v>
      </c>
      <c r="AW945" s="1" t="s">
        <v>2501</v>
      </c>
      <c r="AX945" s="1" t="s">
        <v>52</v>
      </c>
      <c r="AY945" s="1" t="s">
        <v>52</v>
      </c>
      <c r="AZ945" s="1" t="s">
        <v>52</v>
      </c>
    </row>
    <row r="946" spans="1:52" ht="30" customHeight="1">
      <c r="A946" s="248" t="s">
        <v>993</v>
      </c>
      <c r="B946" s="248" t="s">
        <v>52</v>
      </c>
      <c r="C946" s="248" t="s">
        <v>52</v>
      </c>
      <c r="D946" s="249"/>
      <c r="E946" s="257"/>
      <c r="F946" s="258">
        <f>TRUNC(SUMIF(N942:N945, N941, F942:F945),0)</f>
        <v>0</v>
      </c>
      <c r="G946" s="257"/>
      <c r="H946" s="258">
        <f>TRUNC(SUMIF(N942:N945, N941, H942:H945),0)</f>
        <v>0</v>
      </c>
      <c r="I946" s="257"/>
      <c r="J946" s="258">
        <f>TRUNC(SUMIF(N942:N945, N941, J942:J945),0)</f>
        <v>0</v>
      </c>
      <c r="K946" s="257"/>
      <c r="L946" s="258">
        <f>F946+H946+J946</f>
        <v>0</v>
      </c>
      <c r="M946" s="248" t="s">
        <v>52</v>
      </c>
      <c r="N946" s="1" t="s">
        <v>71</v>
      </c>
      <c r="O946" s="1" t="s">
        <v>71</v>
      </c>
      <c r="P946" s="1" t="s">
        <v>52</v>
      </c>
      <c r="Q946" s="1" t="s">
        <v>52</v>
      </c>
      <c r="R946" s="1" t="s">
        <v>52</v>
      </c>
      <c r="AV946" s="1" t="s">
        <v>52</v>
      </c>
      <c r="AW946" s="1" t="s">
        <v>52</v>
      </c>
      <c r="AX946" s="1" t="s">
        <v>52</v>
      </c>
      <c r="AY946" s="1" t="s">
        <v>52</v>
      </c>
      <c r="AZ946" s="1" t="s">
        <v>52</v>
      </c>
    </row>
    <row r="947" spans="1:52" ht="30" customHeight="1">
      <c r="A947" s="249"/>
      <c r="B947" s="249"/>
      <c r="C947" s="249"/>
      <c r="D947" s="249"/>
      <c r="E947" s="257"/>
      <c r="F947" s="258"/>
      <c r="G947" s="257"/>
      <c r="H947" s="258"/>
      <c r="I947" s="257"/>
      <c r="J947" s="258"/>
      <c r="K947" s="257"/>
      <c r="L947" s="258"/>
      <c r="M947" s="249"/>
    </row>
    <row r="948" spans="1:52" ht="30" customHeight="1">
      <c r="A948" s="250" t="s">
        <v>2502</v>
      </c>
      <c r="B948" s="253"/>
      <c r="C948" s="253"/>
      <c r="D948" s="253"/>
      <c r="E948" s="254"/>
      <c r="F948" s="255"/>
      <c r="G948" s="254"/>
      <c r="H948" s="255"/>
      <c r="I948" s="254"/>
      <c r="J948" s="255"/>
      <c r="K948" s="254"/>
      <c r="L948" s="255"/>
      <c r="M948" s="256"/>
      <c r="N948" s="1" t="s">
        <v>2503</v>
      </c>
    </row>
    <row r="949" spans="1:52" ht="30" customHeight="1">
      <c r="A949" s="248" t="s">
        <v>2447</v>
      </c>
      <c r="B949" s="248" t="s">
        <v>989</v>
      </c>
      <c r="C949" s="248" t="s">
        <v>401</v>
      </c>
      <c r="D949" s="249">
        <v>0.111</v>
      </c>
      <c r="E949" s="257">
        <f>단가대비표!O254</f>
        <v>0</v>
      </c>
      <c r="F949" s="258">
        <f>TRUNC(E949*D949,1)</f>
        <v>0</v>
      </c>
      <c r="G949" s="257">
        <f>단가대비표!P254</f>
        <v>0</v>
      </c>
      <c r="H949" s="258">
        <f>TRUNC(G949*D949,1)</f>
        <v>0</v>
      </c>
      <c r="I949" s="257">
        <f>단가대비표!V254</f>
        <v>0</v>
      </c>
      <c r="J949" s="258">
        <f>TRUNC(I949*D949,1)</f>
        <v>0</v>
      </c>
      <c r="K949" s="257">
        <f t="shared" ref="K949:L951" si="149">TRUNC(E949+G949+I949,1)</f>
        <v>0</v>
      </c>
      <c r="L949" s="258">
        <f t="shared" si="149"/>
        <v>0</v>
      </c>
      <c r="M949" s="248" t="s">
        <v>2448</v>
      </c>
      <c r="N949" s="1" t="s">
        <v>2503</v>
      </c>
      <c r="O949" s="1" t="s">
        <v>2449</v>
      </c>
      <c r="P949" s="1" t="s">
        <v>64</v>
      </c>
      <c r="Q949" s="1" t="s">
        <v>64</v>
      </c>
      <c r="R949" s="1" t="s">
        <v>63</v>
      </c>
      <c r="V949">
        <v>1</v>
      </c>
      <c r="AV949" s="1" t="s">
        <v>52</v>
      </c>
      <c r="AW949" s="1" t="s">
        <v>2508</v>
      </c>
      <c r="AX949" s="1" t="s">
        <v>52</v>
      </c>
      <c r="AY949" s="1" t="s">
        <v>52</v>
      </c>
      <c r="AZ949" s="1" t="s">
        <v>52</v>
      </c>
    </row>
    <row r="950" spans="1:52" ht="30" customHeight="1">
      <c r="A950" s="248" t="s">
        <v>1243</v>
      </c>
      <c r="B950" s="248" t="s">
        <v>989</v>
      </c>
      <c r="C950" s="248" t="s">
        <v>401</v>
      </c>
      <c r="D950" s="249">
        <v>5.6000000000000001E-2</v>
      </c>
      <c r="E950" s="257">
        <f>단가대비표!O237</f>
        <v>0</v>
      </c>
      <c r="F950" s="258">
        <f>TRUNC(E950*D950,1)</f>
        <v>0</v>
      </c>
      <c r="G950" s="257">
        <f>단가대비표!P237</f>
        <v>0</v>
      </c>
      <c r="H950" s="258">
        <f>TRUNC(G950*D950,1)</f>
        <v>0</v>
      </c>
      <c r="I950" s="257">
        <f>단가대비표!V237</f>
        <v>0</v>
      </c>
      <c r="J950" s="258">
        <f>TRUNC(I950*D950,1)</f>
        <v>0</v>
      </c>
      <c r="K950" s="257">
        <f t="shared" si="149"/>
        <v>0</v>
      </c>
      <c r="L950" s="258">
        <f t="shared" si="149"/>
        <v>0</v>
      </c>
      <c r="M950" s="248" t="s">
        <v>1244</v>
      </c>
      <c r="N950" s="1" t="s">
        <v>2503</v>
      </c>
      <c r="O950" s="1" t="s">
        <v>1245</v>
      </c>
      <c r="P950" s="1" t="s">
        <v>64</v>
      </c>
      <c r="Q950" s="1" t="s">
        <v>64</v>
      </c>
      <c r="R950" s="1" t="s">
        <v>63</v>
      </c>
      <c r="V950">
        <v>1</v>
      </c>
      <c r="AV950" s="1" t="s">
        <v>52</v>
      </c>
      <c r="AW950" s="1" t="s">
        <v>2509</v>
      </c>
      <c r="AX950" s="1" t="s">
        <v>52</v>
      </c>
      <c r="AY950" s="1" t="s">
        <v>52</v>
      </c>
      <c r="AZ950" s="1" t="s">
        <v>52</v>
      </c>
    </row>
    <row r="951" spans="1:52" ht="30" customHeight="1">
      <c r="A951" s="248" t="s">
        <v>1464</v>
      </c>
      <c r="B951" s="248" t="s">
        <v>1465</v>
      </c>
      <c r="C951" s="248" t="s">
        <v>555</v>
      </c>
      <c r="D951" s="249">
        <v>1</v>
      </c>
      <c r="E951" s="257">
        <v>0</v>
      </c>
      <c r="F951" s="258">
        <f>TRUNC(E951*D951,1)</f>
        <v>0</v>
      </c>
      <c r="G951" s="257">
        <v>0</v>
      </c>
      <c r="H951" s="258">
        <f>TRUNC(G951*D951,1)</f>
        <v>0</v>
      </c>
      <c r="I951" s="257">
        <f>TRUNC(SUMIF(V949:V951, RIGHTB(O951, 1), H949:H951)*U951, 2)</f>
        <v>0</v>
      </c>
      <c r="J951" s="258">
        <f>TRUNC(I951*D951,1)</f>
        <v>0</v>
      </c>
      <c r="K951" s="257">
        <f t="shared" si="149"/>
        <v>0</v>
      </c>
      <c r="L951" s="258">
        <f t="shared" si="149"/>
        <v>0</v>
      </c>
      <c r="M951" s="248" t="s">
        <v>52</v>
      </c>
      <c r="N951" s="1" t="s">
        <v>2503</v>
      </c>
      <c r="O951" s="1" t="s">
        <v>772</v>
      </c>
      <c r="P951" s="1" t="s">
        <v>64</v>
      </c>
      <c r="Q951" s="1" t="s">
        <v>64</v>
      </c>
      <c r="R951" s="1" t="s">
        <v>64</v>
      </c>
      <c r="S951">
        <v>1</v>
      </c>
      <c r="T951">
        <v>2</v>
      </c>
      <c r="U951">
        <v>0.03</v>
      </c>
      <c r="AV951" s="1" t="s">
        <v>52</v>
      </c>
      <c r="AW951" s="1" t="s">
        <v>2510</v>
      </c>
      <c r="AX951" s="1" t="s">
        <v>52</v>
      </c>
      <c r="AY951" s="1" t="s">
        <v>52</v>
      </c>
      <c r="AZ951" s="1" t="s">
        <v>52</v>
      </c>
    </row>
    <row r="952" spans="1:52" ht="30" customHeight="1">
      <c r="A952" s="248" t="s">
        <v>993</v>
      </c>
      <c r="B952" s="248" t="s">
        <v>52</v>
      </c>
      <c r="C952" s="248" t="s">
        <v>52</v>
      </c>
      <c r="D952" s="249"/>
      <c r="E952" s="257"/>
      <c r="F952" s="258">
        <f>TRUNC(SUMIF(N949:N951, N948, F949:F951),0)</f>
        <v>0</v>
      </c>
      <c r="G952" s="257"/>
      <c r="H952" s="258">
        <f>TRUNC(SUMIF(N949:N951, N948, H949:H951),0)</f>
        <v>0</v>
      </c>
      <c r="I952" s="257"/>
      <c r="J952" s="258">
        <f>TRUNC(SUMIF(N949:N951, N948, J949:J951),0)</f>
        <v>0</v>
      </c>
      <c r="K952" s="257"/>
      <c r="L952" s="258">
        <f>F952+H952+J952</f>
        <v>0</v>
      </c>
      <c r="M952" s="248" t="s">
        <v>52</v>
      </c>
      <c r="N952" s="1" t="s">
        <v>71</v>
      </c>
      <c r="O952" s="1" t="s">
        <v>71</v>
      </c>
      <c r="P952" s="1" t="s">
        <v>52</v>
      </c>
      <c r="Q952" s="1" t="s">
        <v>52</v>
      </c>
      <c r="R952" s="1" t="s">
        <v>52</v>
      </c>
      <c r="AV952" s="1" t="s">
        <v>52</v>
      </c>
      <c r="AW952" s="1" t="s">
        <v>52</v>
      </c>
      <c r="AX952" s="1" t="s">
        <v>52</v>
      </c>
      <c r="AY952" s="1" t="s">
        <v>52</v>
      </c>
      <c r="AZ952" s="1" t="s">
        <v>52</v>
      </c>
    </row>
    <row r="953" spans="1:52" ht="30" customHeight="1">
      <c r="A953" s="249"/>
      <c r="B953" s="249"/>
      <c r="C953" s="249"/>
      <c r="D953" s="249"/>
      <c r="E953" s="257"/>
      <c r="F953" s="258"/>
      <c r="G953" s="257"/>
      <c r="H953" s="258"/>
      <c r="I953" s="257"/>
      <c r="J953" s="258"/>
      <c r="K953" s="257"/>
      <c r="L953" s="258"/>
      <c r="M953" s="249"/>
    </row>
    <row r="954" spans="1:52" ht="30" customHeight="1">
      <c r="A954" s="250" t="s">
        <v>2511</v>
      </c>
      <c r="B954" s="253"/>
      <c r="C954" s="253"/>
      <c r="D954" s="253"/>
      <c r="E954" s="254"/>
      <c r="F954" s="255"/>
      <c r="G954" s="254"/>
      <c r="H954" s="255"/>
      <c r="I954" s="254"/>
      <c r="J954" s="255"/>
      <c r="K954" s="254"/>
      <c r="L954" s="255"/>
      <c r="M954" s="256"/>
      <c r="N954" s="1" t="s">
        <v>2500</v>
      </c>
    </row>
    <row r="955" spans="1:52" ht="30" customHeight="1">
      <c r="A955" s="248" t="s">
        <v>2467</v>
      </c>
      <c r="B955" s="248" t="s">
        <v>2513</v>
      </c>
      <c r="C955" s="248" t="s">
        <v>1490</v>
      </c>
      <c r="D955" s="249">
        <v>6.8</v>
      </c>
      <c r="E955" s="257">
        <f>단가대비표!O62</f>
        <v>0</v>
      </c>
      <c r="F955" s="258">
        <f>TRUNC(E955*D955,1)</f>
        <v>0</v>
      </c>
      <c r="G955" s="257">
        <f>단가대비표!P62</f>
        <v>0</v>
      </c>
      <c r="H955" s="258">
        <f>TRUNC(G955*D955,1)</f>
        <v>0</v>
      </c>
      <c r="I955" s="257">
        <f>단가대비표!V62</f>
        <v>0</v>
      </c>
      <c r="J955" s="258">
        <f>TRUNC(I955*D955,1)</f>
        <v>0</v>
      </c>
      <c r="K955" s="257">
        <f t="shared" ref="K955:L958" si="150">TRUNC(E955+G955+I955,1)</f>
        <v>0</v>
      </c>
      <c r="L955" s="258">
        <f t="shared" si="150"/>
        <v>0</v>
      </c>
      <c r="M955" s="248" t="s">
        <v>2514</v>
      </c>
      <c r="N955" s="1" t="s">
        <v>2500</v>
      </c>
      <c r="O955" s="1" t="s">
        <v>2515</v>
      </c>
      <c r="P955" s="1" t="s">
        <v>64</v>
      </c>
      <c r="Q955" s="1" t="s">
        <v>64</v>
      </c>
      <c r="R955" s="1" t="s">
        <v>63</v>
      </c>
      <c r="AV955" s="1" t="s">
        <v>52</v>
      </c>
      <c r="AW955" s="1" t="s">
        <v>2516</v>
      </c>
      <c r="AX955" s="1" t="s">
        <v>52</v>
      </c>
      <c r="AY955" s="1" t="s">
        <v>52</v>
      </c>
      <c r="AZ955" s="1" t="s">
        <v>52</v>
      </c>
    </row>
    <row r="956" spans="1:52" ht="30" customHeight="1">
      <c r="A956" s="248" t="s">
        <v>2467</v>
      </c>
      <c r="B956" s="248" t="s">
        <v>2468</v>
      </c>
      <c r="C956" s="248" t="s">
        <v>1490</v>
      </c>
      <c r="D956" s="249">
        <v>1.36</v>
      </c>
      <c r="E956" s="257">
        <f>단가대비표!O63</f>
        <v>0</v>
      </c>
      <c r="F956" s="258">
        <f>TRUNC(E956*D956,1)</f>
        <v>0</v>
      </c>
      <c r="G956" s="257">
        <f>단가대비표!P63</f>
        <v>0</v>
      </c>
      <c r="H956" s="258">
        <f>TRUNC(G956*D956,1)</f>
        <v>0</v>
      </c>
      <c r="I956" s="257">
        <f>단가대비표!V63</f>
        <v>0</v>
      </c>
      <c r="J956" s="258">
        <f>TRUNC(I956*D956,1)</f>
        <v>0</v>
      </c>
      <c r="K956" s="257">
        <f t="shared" si="150"/>
        <v>0</v>
      </c>
      <c r="L956" s="258">
        <f t="shared" si="150"/>
        <v>0</v>
      </c>
      <c r="M956" s="248" t="s">
        <v>2469</v>
      </c>
      <c r="N956" s="1" t="s">
        <v>2500</v>
      </c>
      <c r="O956" s="1" t="s">
        <v>2470</v>
      </c>
      <c r="P956" s="1" t="s">
        <v>64</v>
      </c>
      <c r="Q956" s="1" t="s">
        <v>64</v>
      </c>
      <c r="R956" s="1" t="s">
        <v>63</v>
      </c>
      <c r="AV956" s="1" t="s">
        <v>52</v>
      </c>
      <c r="AW956" s="1" t="s">
        <v>2517</v>
      </c>
      <c r="AX956" s="1" t="s">
        <v>52</v>
      </c>
      <c r="AY956" s="1" t="s">
        <v>52</v>
      </c>
      <c r="AZ956" s="1" t="s">
        <v>52</v>
      </c>
    </row>
    <row r="957" spans="1:52" ht="30" customHeight="1">
      <c r="A957" s="248" t="s">
        <v>2504</v>
      </c>
      <c r="B957" s="248" t="s">
        <v>2505</v>
      </c>
      <c r="C957" s="248" t="s">
        <v>82</v>
      </c>
      <c r="D957" s="249">
        <v>1</v>
      </c>
      <c r="E957" s="257">
        <f>일위대가목록!E154</f>
        <v>0</v>
      </c>
      <c r="F957" s="258">
        <f>TRUNC(E957*D957,1)</f>
        <v>0</v>
      </c>
      <c r="G957" s="257">
        <f>일위대가목록!F154</f>
        <v>0</v>
      </c>
      <c r="H957" s="258">
        <f>TRUNC(G957*D957,1)</f>
        <v>0</v>
      </c>
      <c r="I957" s="257">
        <f>일위대가목록!G154</f>
        <v>0</v>
      </c>
      <c r="J957" s="258">
        <f>TRUNC(I957*D957,1)</f>
        <v>0</v>
      </c>
      <c r="K957" s="257">
        <f t="shared" si="150"/>
        <v>0</v>
      </c>
      <c r="L957" s="258">
        <f t="shared" si="150"/>
        <v>0</v>
      </c>
      <c r="M957" s="248" t="s">
        <v>2506</v>
      </c>
      <c r="N957" s="1" t="s">
        <v>2500</v>
      </c>
      <c r="O957" s="1" t="s">
        <v>2503</v>
      </c>
      <c r="P957" s="1" t="s">
        <v>63</v>
      </c>
      <c r="Q957" s="1" t="s">
        <v>64</v>
      </c>
      <c r="R957" s="1" t="s">
        <v>64</v>
      </c>
      <c r="AV957" s="1" t="s">
        <v>52</v>
      </c>
      <c r="AW957" s="1" t="s">
        <v>2518</v>
      </c>
      <c r="AX957" s="1" t="s">
        <v>52</v>
      </c>
      <c r="AY957" s="1" t="s">
        <v>52</v>
      </c>
      <c r="AZ957" s="1" t="s">
        <v>52</v>
      </c>
    </row>
    <row r="958" spans="1:52" ht="30" customHeight="1">
      <c r="A958" s="248" t="s">
        <v>2485</v>
      </c>
      <c r="B958" s="248" t="s">
        <v>2486</v>
      </c>
      <c r="C958" s="248" t="s">
        <v>82</v>
      </c>
      <c r="D958" s="249">
        <v>1</v>
      </c>
      <c r="E958" s="257">
        <f>일위대가목록!E152</f>
        <v>0</v>
      </c>
      <c r="F958" s="258">
        <f>TRUNC(E958*D958,1)</f>
        <v>0</v>
      </c>
      <c r="G958" s="257">
        <f>일위대가목록!F152</f>
        <v>0</v>
      </c>
      <c r="H958" s="258">
        <f>TRUNC(G958*D958,1)</f>
        <v>0</v>
      </c>
      <c r="I958" s="257">
        <f>일위대가목록!G152</f>
        <v>0</v>
      </c>
      <c r="J958" s="258">
        <f>TRUNC(I958*D958,1)</f>
        <v>0</v>
      </c>
      <c r="K958" s="257">
        <f t="shared" si="150"/>
        <v>0</v>
      </c>
      <c r="L958" s="258">
        <f t="shared" si="150"/>
        <v>0</v>
      </c>
      <c r="M958" s="248" t="s">
        <v>2487</v>
      </c>
      <c r="N958" s="1" t="s">
        <v>2500</v>
      </c>
      <c r="O958" s="1" t="s">
        <v>2484</v>
      </c>
      <c r="P958" s="1" t="s">
        <v>63</v>
      </c>
      <c r="Q958" s="1" t="s">
        <v>64</v>
      </c>
      <c r="R958" s="1" t="s">
        <v>64</v>
      </c>
      <c r="AV958" s="1" t="s">
        <v>52</v>
      </c>
      <c r="AW958" s="1" t="s">
        <v>2519</v>
      </c>
      <c r="AX958" s="1" t="s">
        <v>52</v>
      </c>
      <c r="AY958" s="1" t="s">
        <v>52</v>
      </c>
      <c r="AZ958" s="1" t="s">
        <v>52</v>
      </c>
    </row>
    <row r="959" spans="1:52" ht="30" customHeight="1">
      <c r="A959" s="248" t="s">
        <v>993</v>
      </c>
      <c r="B959" s="248" t="s">
        <v>52</v>
      </c>
      <c r="C959" s="248" t="s">
        <v>52</v>
      </c>
      <c r="D959" s="249"/>
      <c r="E959" s="257"/>
      <c r="F959" s="258">
        <f>TRUNC(SUMIF(N955:N958, N954, F955:F958),0)</f>
        <v>0</v>
      </c>
      <c r="G959" s="257"/>
      <c r="H959" s="258">
        <f>TRUNC(SUMIF(N955:N958, N954, H955:H958),0)</f>
        <v>0</v>
      </c>
      <c r="I959" s="257"/>
      <c r="J959" s="258">
        <f>TRUNC(SUMIF(N955:N958, N954, J955:J958),0)</f>
        <v>0</v>
      </c>
      <c r="K959" s="257"/>
      <c r="L959" s="258">
        <f>F959+H959+J959</f>
        <v>0</v>
      </c>
      <c r="M959" s="248" t="s">
        <v>52</v>
      </c>
      <c r="N959" s="1" t="s">
        <v>71</v>
      </c>
      <c r="O959" s="1" t="s">
        <v>71</v>
      </c>
      <c r="P959" s="1" t="s">
        <v>52</v>
      </c>
      <c r="Q959" s="1" t="s">
        <v>52</v>
      </c>
      <c r="R959" s="1" t="s">
        <v>52</v>
      </c>
      <c r="AV959" s="1" t="s">
        <v>52</v>
      </c>
      <c r="AW959" s="1" t="s">
        <v>52</v>
      </c>
      <c r="AX959" s="1" t="s">
        <v>52</v>
      </c>
      <c r="AY959" s="1" t="s">
        <v>52</v>
      </c>
      <c r="AZ959" s="1" t="s">
        <v>52</v>
      </c>
    </row>
    <row r="960" spans="1:52" ht="30" customHeight="1">
      <c r="A960" s="249"/>
      <c r="B960" s="249"/>
      <c r="C960" s="249"/>
      <c r="D960" s="249"/>
      <c r="E960" s="257"/>
      <c r="F960" s="258"/>
      <c r="G960" s="257"/>
      <c r="H960" s="258"/>
      <c r="I960" s="257"/>
      <c r="J960" s="258"/>
      <c r="K960" s="257"/>
      <c r="L960" s="258"/>
      <c r="M960" s="249"/>
    </row>
    <row r="961" spans="1:52" ht="30" customHeight="1">
      <c r="A961" s="250" t="s">
        <v>2520</v>
      </c>
      <c r="B961" s="253"/>
      <c r="C961" s="253"/>
      <c r="D961" s="253"/>
      <c r="E961" s="254"/>
      <c r="F961" s="255"/>
      <c r="G961" s="254"/>
      <c r="H961" s="255"/>
      <c r="I961" s="254"/>
      <c r="J961" s="255"/>
      <c r="K961" s="254"/>
      <c r="L961" s="255"/>
      <c r="M961" s="256"/>
      <c r="N961" s="1" t="s">
        <v>2521</v>
      </c>
    </row>
    <row r="962" spans="1:52" ht="30" customHeight="1">
      <c r="A962" s="248" t="s">
        <v>879</v>
      </c>
      <c r="B962" s="248" t="s">
        <v>1588</v>
      </c>
      <c r="C962" s="248" t="s">
        <v>1490</v>
      </c>
      <c r="D962" s="249">
        <v>510</v>
      </c>
      <c r="E962" s="257">
        <f>단가대비표!O60</f>
        <v>0</v>
      </c>
      <c r="F962" s="258">
        <f>TRUNC(E962*D962,1)</f>
        <v>0</v>
      </c>
      <c r="G962" s="257">
        <f>단가대비표!P60</f>
        <v>0</v>
      </c>
      <c r="H962" s="258">
        <f>TRUNC(G962*D962,1)</f>
        <v>0</v>
      </c>
      <c r="I962" s="257">
        <f>단가대비표!V60</f>
        <v>0</v>
      </c>
      <c r="J962" s="258">
        <f>TRUNC(I962*D962,1)</f>
        <v>0</v>
      </c>
      <c r="K962" s="257">
        <f t="shared" ref="K962:L964" si="151">TRUNC(E962+G962+I962,1)</f>
        <v>0</v>
      </c>
      <c r="L962" s="258">
        <f t="shared" si="151"/>
        <v>0</v>
      </c>
      <c r="M962" s="248" t="s">
        <v>1589</v>
      </c>
      <c r="N962" s="1" t="s">
        <v>2521</v>
      </c>
      <c r="O962" s="1" t="s">
        <v>1590</v>
      </c>
      <c r="P962" s="1" t="s">
        <v>64</v>
      </c>
      <c r="Q962" s="1" t="s">
        <v>64</v>
      </c>
      <c r="R962" s="1" t="s">
        <v>63</v>
      </c>
      <c r="AV962" s="1" t="s">
        <v>52</v>
      </c>
      <c r="AW962" s="1" t="s">
        <v>2524</v>
      </c>
      <c r="AX962" s="1" t="s">
        <v>52</v>
      </c>
      <c r="AY962" s="1" t="s">
        <v>52</v>
      </c>
      <c r="AZ962" s="1" t="s">
        <v>52</v>
      </c>
    </row>
    <row r="963" spans="1:52" ht="30" customHeight="1">
      <c r="A963" s="248" t="s">
        <v>874</v>
      </c>
      <c r="B963" s="248" t="s">
        <v>1592</v>
      </c>
      <c r="C963" s="248" t="s">
        <v>115</v>
      </c>
      <c r="D963" s="249">
        <v>1.1000000000000001</v>
      </c>
      <c r="E963" s="257">
        <f>단가대비표!O24</f>
        <v>0</v>
      </c>
      <c r="F963" s="258">
        <f>TRUNC(E963*D963,1)</f>
        <v>0</v>
      </c>
      <c r="G963" s="257">
        <f>단가대비표!P24</f>
        <v>0</v>
      </c>
      <c r="H963" s="258">
        <f>TRUNC(G963*D963,1)</f>
        <v>0</v>
      </c>
      <c r="I963" s="257">
        <f>단가대비표!V24</f>
        <v>0</v>
      </c>
      <c r="J963" s="258">
        <f>TRUNC(I963*D963,1)</f>
        <v>0</v>
      </c>
      <c r="K963" s="257">
        <f t="shared" si="151"/>
        <v>0</v>
      </c>
      <c r="L963" s="258">
        <f t="shared" si="151"/>
        <v>0</v>
      </c>
      <c r="M963" s="248" t="s">
        <v>1593</v>
      </c>
      <c r="N963" s="1" t="s">
        <v>2521</v>
      </c>
      <c r="O963" s="1" t="s">
        <v>1594</v>
      </c>
      <c r="P963" s="1" t="s">
        <v>64</v>
      </c>
      <c r="Q963" s="1" t="s">
        <v>64</v>
      </c>
      <c r="R963" s="1" t="s">
        <v>63</v>
      </c>
      <c r="AV963" s="1" t="s">
        <v>52</v>
      </c>
      <c r="AW963" s="1" t="s">
        <v>2525</v>
      </c>
      <c r="AX963" s="1" t="s">
        <v>52</v>
      </c>
      <c r="AY963" s="1" t="s">
        <v>52</v>
      </c>
      <c r="AZ963" s="1" t="s">
        <v>52</v>
      </c>
    </row>
    <row r="964" spans="1:52" ht="30" customHeight="1">
      <c r="A964" s="248" t="s">
        <v>1582</v>
      </c>
      <c r="B964" s="248" t="s">
        <v>1583</v>
      </c>
      <c r="C964" s="248" t="s">
        <v>115</v>
      </c>
      <c r="D964" s="249">
        <v>1</v>
      </c>
      <c r="E964" s="257">
        <f>일위대가목록!E50</f>
        <v>0</v>
      </c>
      <c r="F964" s="258">
        <f>TRUNC(E964*D964,1)</f>
        <v>0</v>
      </c>
      <c r="G964" s="257">
        <f>일위대가목록!F50</f>
        <v>0</v>
      </c>
      <c r="H964" s="258">
        <f>TRUNC(G964*D964,1)</f>
        <v>0</v>
      </c>
      <c r="I964" s="257">
        <f>일위대가목록!G50</f>
        <v>0</v>
      </c>
      <c r="J964" s="258">
        <f>TRUNC(I964*D964,1)</f>
        <v>0</v>
      </c>
      <c r="K964" s="257">
        <f t="shared" si="151"/>
        <v>0</v>
      </c>
      <c r="L964" s="258">
        <f t="shared" si="151"/>
        <v>0</v>
      </c>
      <c r="M964" s="248" t="s">
        <v>1584</v>
      </c>
      <c r="N964" s="1" t="s">
        <v>2521</v>
      </c>
      <c r="O964" s="1" t="s">
        <v>1581</v>
      </c>
      <c r="P964" s="1" t="s">
        <v>63</v>
      </c>
      <c r="Q964" s="1" t="s">
        <v>64</v>
      </c>
      <c r="R964" s="1" t="s">
        <v>64</v>
      </c>
      <c r="AV964" s="1" t="s">
        <v>52</v>
      </c>
      <c r="AW964" s="1" t="s">
        <v>2526</v>
      </c>
      <c r="AX964" s="1" t="s">
        <v>52</v>
      </c>
      <c r="AY964" s="1" t="s">
        <v>52</v>
      </c>
      <c r="AZ964" s="1" t="s">
        <v>52</v>
      </c>
    </row>
    <row r="965" spans="1:52" ht="30" customHeight="1">
      <c r="A965" s="248" t="s">
        <v>993</v>
      </c>
      <c r="B965" s="248" t="s">
        <v>52</v>
      </c>
      <c r="C965" s="248" t="s">
        <v>52</v>
      </c>
      <c r="D965" s="249"/>
      <c r="E965" s="257"/>
      <c r="F965" s="258">
        <f>TRUNC(SUMIF(N962:N964, N961, F962:F964),0)</f>
        <v>0</v>
      </c>
      <c r="G965" s="257"/>
      <c r="H965" s="258">
        <f>TRUNC(SUMIF(N962:N964, N961, H962:H964),0)</f>
        <v>0</v>
      </c>
      <c r="I965" s="257"/>
      <c r="J965" s="258">
        <f>TRUNC(SUMIF(N962:N964, N961, J962:J964),0)</f>
        <v>0</v>
      </c>
      <c r="K965" s="257"/>
      <c r="L965" s="258">
        <f>F965+H965+J965</f>
        <v>0</v>
      </c>
      <c r="M965" s="248" t="s">
        <v>52</v>
      </c>
      <c r="N965" s="1" t="s">
        <v>71</v>
      </c>
      <c r="O965" s="1" t="s">
        <v>71</v>
      </c>
      <c r="P965" s="1" t="s">
        <v>52</v>
      </c>
      <c r="Q965" s="1" t="s">
        <v>52</v>
      </c>
      <c r="R965" s="1" t="s">
        <v>52</v>
      </c>
      <c r="AV965" s="1" t="s">
        <v>52</v>
      </c>
      <c r="AW965" s="1" t="s">
        <v>52</v>
      </c>
      <c r="AX965" s="1" t="s">
        <v>52</v>
      </c>
      <c r="AY965" s="1" t="s">
        <v>52</v>
      </c>
      <c r="AZ965" s="1" t="s">
        <v>52</v>
      </c>
    </row>
    <row r="966" spans="1:52" ht="30" customHeight="1">
      <c r="A966" s="249"/>
      <c r="B966" s="249"/>
      <c r="C966" s="249"/>
      <c r="D966" s="249"/>
      <c r="E966" s="257"/>
      <c r="F966" s="258"/>
      <c r="G966" s="257"/>
      <c r="H966" s="258"/>
      <c r="I966" s="257"/>
      <c r="J966" s="258"/>
      <c r="K966" s="257"/>
      <c r="L966" s="258"/>
      <c r="M966" s="249"/>
    </row>
    <row r="967" spans="1:52" ht="30" customHeight="1">
      <c r="A967" s="250" t="s">
        <v>2527</v>
      </c>
      <c r="B967" s="253"/>
      <c r="C967" s="253"/>
      <c r="D967" s="253"/>
      <c r="E967" s="254"/>
      <c r="F967" s="255"/>
      <c r="G967" s="254"/>
      <c r="H967" s="255"/>
      <c r="I967" s="254"/>
      <c r="J967" s="255"/>
      <c r="K967" s="254"/>
      <c r="L967" s="255"/>
      <c r="M967" s="256"/>
      <c r="N967" s="1" t="s">
        <v>2528</v>
      </c>
    </row>
    <row r="968" spans="1:52" ht="30" customHeight="1">
      <c r="A968" s="248" t="s">
        <v>2533</v>
      </c>
      <c r="B968" s="248" t="s">
        <v>989</v>
      </c>
      <c r="C968" s="248" t="s">
        <v>401</v>
      </c>
      <c r="D968" s="249">
        <v>0.35</v>
      </c>
      <c r="E968" s="257">
        <f>단가대비표!O257</f>
        <v>0</v>
      </c>
      <c r="F968" s="258">
        <f>TRUNC(E968*D968,1)</f>
        <v>0</v>
      </c>
      <c r="G968" s="257">
        <f>단가대비표!P257</f>
        <v>0</v>
      </c>
      <c r="H968" s="258">
        <f>TRUNC(G968*D968,1)</f>
        <v>0</v>
      </c>
      <c r="I968" s="257">
        <f>단가대비표!V257</f>
        <v>0</v>
      </c>
      <c r="J968" s="258">
        <f>TRUNC(I968*D968,1)</f>
        <v>0</v>
      </c>
      <c r="K968" s="257">
        <f t="shared" ref="K968:L970" si="152">TRUNC(E968+G968+I968,1)</f>
        <v>0</v>
      </c>
      <c r="L968" s="258">
        <f t="shared" si="152"/>
        <v>0</v>
      </c>
      <c r="M968" s="248" t="s">
        <v>2534</v>
      </c>
      <c r="N968" s="1" t="s">
        <v>2528</v>
      </c>
      <c r="O968" s="1" t="s">
        <v>2535</v>
      </c>
      <c r="P968" s="1" t="s">
        <v>64</v>
      </c>
      <c r="Q968" s="1" t="s">
        <v>64</v>
      </c>
      <c r="R968" s="1" t="s">
        <v>63</v>
      </c>
      <c r="V968">
        <v>1</v>
      </c>
      <c r="AV968" s="1" t="s">
        <v>52</v>
      </c>
      <c r="AW968" s="1" t="s">
        <v>2536</v>
      </c>
      <c r="AX968" s="1" t="s">
        <v>52</v>
      </c>
      <c r="AY968" s="1" t="s">
        <v>52</v>
      </c>
      <c r="AZ968" s="1" t="s">
        <v>52</v>
      </c>
    </row>
    <row r="969" spans="1:52" ht="30" customHeight="1">
      <c r="A969" s="248" t="s">
        <v>1243</v>
      </c>
      <c r="B969" s="248" t="s">
        <v>989</v>
      </c>
      <c r="C969" s="248" t="s">
        <v>401</v>
      </c>
      <c r="D969" s="249">
        <v>0.17</v>
      </c>
      <c r="E969" s="257">
        <f>단가대비표!O237</f>
        <v>0</v>
      </c>
      <c r="F969" s="258">
        <f>TRUNC(E969*D969,1)</f>
        <v>0</v>
      </c>
      <c r="G969" s="257">
        <f>단가대비표!P237</f>
        <v>0</v>
      </c>
      <c r="H969" s="258">
        <f>TRUNC(G969*D969,1)</f>
        <v>0</v>
      </c>
      <c r="I969" s="257">
        <f>단가대비표!V237</f>
        <v>0</v>
      </c>
      <c r="J969" s="258">
        <f>TRUNC(I969*D969,1)</f>
        <v>0</v>
      </c>
      <c r="K969" s="257">
        <f t="shared" si="152"/>
        <v>0</v>
      </c>
      <c r="L969" s="258">
        <f t="shared" si="152"/>
        <v>0</v>
      </c>
      <c r="M969" s="248" t="s">
        <v>1244</v>
      </c>
      <c r="N969" s="1" t="s">
        <v>2528</v>
      </c>
      <c r="O969" s="1" t="s">
        <v>1245</v>
      </c>
      <c r="P969" s="1" t="s">
        <v>64</v>
      </c>
      <c r="Q969" s="1" t="s">
        <v>64</v>
      </c>
      <c r="R969" s="1" t="s">
        <v>63</v>
      </c>
      <c r="V969">
        <v>1</v>
      </c>
      <c r="AV969" s="1" t="s">
        <v>52</v>
      </c>
      <c r="AW969" s="1" t="s">
        <v>2537</v>
      </c>
      <c r="AX969" s="1" t="s">
        <v>52</v>
      </c>
      <c r="AY969" s="1" t="s">
        <v>52</v>
      </c>
      <c r="AZ969" s="1" t="s">
        <v>52</v>
      </c>
    </row>
    <row r="970" spans="1:52" ht="30" customHeight="1">
      <c r="A970" s="248" t="s">
        <v>1464</v>
      </c>
      <c r="B970" s="248" t="s">
        <v>1465</v>
      </c>
      <c r="C970" s="248" t="s">
        <v>555</v>
      </c>
      <c r="D970" s="249">
        <v>1</v>
      </c>
      <c r="E970" s="257">
        <v>0</v>
      </c>
      <c r="F970" s="258">
        <f>TRUNC(E970*D970,1)</f>
        <v>0</v>
      </c>
      <c r="G970" s="257">
        <v>0</v>
      </c>
      <c r="H970" s="258">
        <f>TRUNC(G970*D970,1)</f>
        <v>0</v>
      </c>
      <c r="I970" s="257">
        <f>TRUNC(SUMIF(V968:V970, RIGHTB(O970, 1), H968:H970)*U970, 2)</f>
        <v>0</v>
      </c>
      <c r="J970" s="258">
        <f>TRUNC(I970*D970,1)</f>
        <v>0</v>
      </c>
      <c r="K970" s="257">
        <f t="shared" si="152"/>
        <v>0</v>
      </c>
      <c r="L970" s="258">
        <f t="shared" si="152"/>
        <v>0</v>
      </c>
      <c r="M970" s="248" t="s">
        <v>52</v>
      </c>
      <c r="N970" s="1" t="s">
        <v>2528</v>
      </c>
      <c r="O970" s="1" t="s">
        <v>772</v>
      </c>
      <c r="P970" s="1" t="s">
        <v>64</v>
      </c>
      <c r="Q970" s="1" t="s">
        <v>64</v>
      </c>
      <c r="R970" s="1" t="s">
        <v>64</v>
      </c>
      <c r="S970">
        <v>1</v>
      </c>
      <c r="T970">
        <v>2</v>
      </c>
      <c r="U970">
        <v>0.03</v>
      </c>
      <c r="AV970" s="1" t="s">
        <v>52</v>
      </c>
      <c r="AW970" s="1" t="s">
        <v>2538</v>
      </c>
      <c r="AX970" s="1" t="s">
        <v>52</v>
      </c>
      <c r="AY970" s="1" t="s">
        <v>52</v>
      </c>
      <c r="AZ970" s="1" t="s">
        <v>52</v>
      </c>
    </row>
    <row r="971" spans="1:52" ht="30" customHeight="1">
      <c r="A971" s="248" t="s">
        <v>993</v>
      </c>
      <c r="B971" s="248" t="s">
        <v>52</v>
      </c>
      <c r="C971" s="248" t="s">
        <v>52</v>
      </c>
      <c r="D971" s="249"/>
      <c r="E971" s="257"/>
      <c r="F971" s="258">
        <f>TRUNC(SUMIF(N968:N970, N967, F968:F970),0)</f>
        <v>0</v>
      </c>
      <c r="G971" s="257"/>
      <c r="H971" s="258">
        <f>TRUNC(SUMIF(N968:N970, N967, H968:H970),0)</f>
        <v>0</v>
      </c>
      <c r="I971" s="257"/>
      <c r="J971" s="258">
        <f>TRUNC(SUMIF(N968:N970, N967, J968:J970),0)</f>
        <v>0</v>
      </c>
      <c r="K971" s="257"/>
      <c r="L971" s="258">
        <f>F971+H971+J971</f>
        <v>0</v>
      </c>
      <c r="M971" s="248" t="s">
        <v>52</v>
      </c>
      <c r="N971" s="1" t="s">
        <v>71</v>
      </c>
      <c r="O971" s="1" t="s">
        <v>71</v>
      </c>
      <c r="P971" s="1" t="s">
        <v>52</v>
      </c>
      <c r="Q971" s="1" t="s">
        <v>52</v>
      </c>
      <c r="R971" s="1" t="s">
        <v>52</v>
      </c>
      <c r="AV971" s="1" t="s">
        <v>52</v>
      </c>
      <c r="AW971" s="1" t="s">
        <v>52</v>
      </c>
      <c r="AX971" s="1" t="s">
        <v>52</v>
      </c>
      <c r="AY971" s="1" t="s">
        <v>52</v>
      </c>
      <c r="AZ971" s="1" t="s">
        <v>52</v>
      </c>
    </row>
    <row r="972" spans="1:52" ht="30" customHeight="1">
      <c r="A972" s="249"/>
      <c r="B972" s="249"/>
      <c r="C972" s="249"/>
      <c r="D972" s="249"/>
      <c r="E972" s="257"/>
      <c r="F972" s="258"/>
      <c r="G972" s="257"/>
      <c r="H972" s="258"/>
      <c r="I972" s="257"/>
      <c r="J972" s="258"/>
      <c r="K972" s="257"/>
      <c r="L972" s="258"/>
      <c r="M972" s="249"/>
    </row>
    <row r="973" spans="1:52" ht="30" customHeight="1">
      <c r="A973" s="250" t="s">
        <v>2539</v>
      </c>
      <c r="B973" s="253"/>
      <c r="C973" s="253"/>
      <c r="D973" s="253"/>
      <c r="E973" s="254"/>
      <c r="F973" s="255"/>
      <c r="G973" s="254"/>
      <c r="H973" s="255"/>
      <c r="I973" s="254"/>
      <c r="J973" s="255"/>
      <c r="K973" s="254"/>
      <c r="L973" s="255"/>
      <c r="M973" s="256"/>
      <c r="N973" s="1" t="s">
        <v>272</v>
      </c>
    </row>
    <row r="974" spans="1:52" ht="30" customHeight="1">
      <c r="A974" s="248" t="s">
        <v>2540</v>
      </c>
      <c r="B974" s="248" t="s">
        <v>2541</v>
      </c>
      <c r="C974" s="248" t="s">
        <v>82</v>
      </c>
      <c r="D974" s="249">
        <v>1.1000000000000001</v>
      </c>
      <c r="E974" s="257">
        <f>단가대비표!O67</f>
        <v>0</v>
      </c>
      <c r="F974" s="258">
        <f>TRUNC(E974*D974,1)</f>
        <v>0</v>
      </c>
      <c r="G974" s="257">
        <f>단가대비표!P67</f>
        <v>0</v>
      </c>
      <c r="H974" s="258">
        <f>TRUNC(G974*D974,1)</f>
        <v>0</v>
      </c>
      <c r="I974" s="257">
        <f>단가대비표!V67</f>
        <v>0</v>
      </c>
      <c r="J974" s="258">
        <f>TRUNC(I974*D974,1)</f>
        <v>0</v>
      </c>
      <c r="K974" s="257">
        <f>TRUNC(E974+G974+I974,1)</f>
        <v>0</v>
      </c>
      <c r="L974" s="258">
        <f>TRUNC(F974+H974+J974,1)</f>
        <v>0</v>
      </c>
      <c r="M974" s="248" t="s">
        <v>2542</v>
      </c>
      <c r="N974" s="1" t="s">
        <v>272</v>
      </c>
      <c r="O974" s="1" t="s">
        <v>2543</v>
      </c>
      <c r="P974" s="1" t="s">
        <v>64</v>
      </c>
      <c r="Q974" s="1" t="s">
        <v>64</v>
      </c>
      <c r="R974" s="1" t="s">
        <v>63</v>
      </c>
      <c r="AV974" s="1" t="s">
        <v>52</v>
      </c>
      <c r="AW974" s="1" t="s">
        <v>2544</v>
      </c>
      <c r="AX974" s="1" t="s">
        <v>52</v>
      </c>
      <c r="AY974" s="1" t="s">
        <v>52</v>
      </c>
      <c r="AZ974" s="1" t="s">
        <v>52</v>
      </c>
    </row>
    <row r="975" spans="1:52" ht="30" customHeight="1">
      <c r="A975" s="248" t="s">
        <v>2529</v>
      </c>
      <c r="B975" s="248" t="s">
        <v>2530</v>
      </c>
      <c r="C975" s="248" t="s">
        <v>82</v>
      </c>
      <c r="D975" s="249">
        <v>1</v>
      </c>
      <c r="E975" s="257">
        <f>일위대가목록!E157</f>
        <v>0</v>
      </c>
      <c r="F975" s="258">
        <f>TRUNC(E975*D975,1)</f>
        <v>0</v>
      </c>
      <c r="G975" s="257">
        <f>일위대가목록!F157</f>
        <v>0</v>
      </c>
      <c r="H975" s="258">
        <f>TRUNC(G975*D975,1)</f>
        <v>0</v>
      </c>
      <c r="I975" s="257">
        <f>일위대가목록!G157</f>
        <v>0</v>
      </c>
      <c r="J975" s="258">
        <f>TRUNC(I975*D975,1)</f>
        <v>0</v>
      </c>
      <c r="K975" s="257">
        <f>TRUNC(E975+G975+I975,1)</f>
        <v>0</v>
      </c>
      <c r="L975" s="258">
        <f>TRUNC(F975+H975+J975,1)</f>
        <v>0</v>
      </c>
      <c r="M975" s="248" t="s">
        <v>2531</v>
      </c>
      <c r="N975" s="1" t="s">
        <v>272</v>
      </c>
      <c r="O975" s="1" t="s">
        <v>2528</v>
      </c>
      <c r="P975" s="1" t="s">
        <v>63</v>
      </c>
      <c r="Q975" s="1" t="s">
        <v>64</v>
      </c>
      <c r="R975" s="1" t="s">
        <v>64</v>
      </c>
      <c r="AV975" s="1" t="s">
        <v>52</v>
      </c>
      <c r="AW975" s="1" t="s">
        <v>2545</v>
      </c>
      <c r="AX975" s="1" t="s">
        <v>52</v>
      </c>
      <c r="AY975" s="1" t="s">
        <v>52</v>
      </c>
      <c r="AZ975" s="1" t="s">
        <v>52</v>
      </c>
    </row>
    <row r="976" spans="1:52" ht="30" customHeight="1">
      <c r="A976" s="248" t="s">
        <v>993</v>
      </c>
      <c r="B976" s="248" t="s">
        <v>52</v>
      </c>
      <c r="C976" s="248" t="s">
        <v>52</v>
      </c>
      <c r="D976" s="249"/>
      <c r="E976" s="257"/>
      <c r="F976" s="258">
        <f>TRUNC(SUMIF(N974:N975, N973, F974:F975),0)</f>
        <v>0</v>
      </c>
      <c r="G976" s="257"/>
      <c r="H976" s="258">
        <f>TRUNC(SUMIF(N974:N975, N973, H974:H975),0)</f>
        <v>0</v>
      </c>
      <c r="I976" s="257"/>
      <c r="J976" s="258">
        <f>TRUNC(SUMIF(N974:N975, N973, J974:J975),0)</f>
        <v>0</v>
      </c>
      <c r="K976" s="257"/>
      <c r="L976" s="258">
        <f>F976+H976+J976</f>
        <v>0</v>
      </c>
      <c r="M976" s="248" t="s">
        <v>52</v>
      </c>
      <c r="N976" s="1" t="s">
        <v>71</v>
      </c>
      <c r="O976" s="1" t="s">
        <v>71</v>
      </c>
      <c r="P976" s="1" t="s">
        <v>52</v>
      </c>
      <c r="Q976" s="1" t="s">
        <v>52</v>
      </c>
      <c r="R976" s="1" t="s">
        <v>52</v>
      </c>
      <c r="AV976" s="1" t="s">
        <v>52</v>
      </c>
      <c r="AW976" s="1" t="s">
        <v>52</v>
      </c>
      <c r="AX976" s="1" t="s">
        <v>52</v>
      </c>
      <c r="AY976" s="1" t="s">
        <v>52</v>
      </c>
      <c r="AZ976" s="1" t="s">
        <v>52</v>
      </c>
    </row>
    <row r="977" spans="1:52" ht="30" customHeight="1">
      <c r="A977" s="249"/>
      <c r="B977" s="249"/>
      <c r="C977" s="249"/>
      <c r="D977" s="249"/>
      <c r="E977" s="257"/>
      <c r="F977" s="258"/>
      <c r="G977" s="257"/>
      <c r="H977" s="258"/>
      <c r="I977" s="257"/>
      <c r="J977" s="258"/>
      <c r="K977" s="257"/>
      <c r="L977" s="258"/>
      <c r="M977" s="249"/>
    </row>
    <row r="978" spans="1:52" ht="30" customHeight="1">
      <c r="A978" s="250" t="s">
        <v>2546</v>
      </c>
      <c r="B978" s="253"/>
      <c r="C978" s="253"/>
      <c r="D978" s="253"/>
      <c r="E978" s="254"/>
      <c r="F978" s="255"/>
      <c r="G978" s="254"/>
      <c r="H978" s="255"/>
      <c r="I978" s="254"/>
      <c r="J978" s="255"/>
      <c r="K978" s="254"/>
      <c r="L978" s="255"/>
      <c r="M978" s="256"/>
      <c r="N978" s="1" t="s">
        <v>2547</v>
      </c>
    </row>
    <row r="979" spans="1:52" ht="30" customHeight="1">
      <c r="A979" s="248" t="s">
        <v>2533</v>
      </c>
      <c r="B979" s="248" t="s">
        <v>989</v>
      </c>
      <c r="C979" s="248" t="s">
        <v>401</v>
      </c>
      <c r="D979" s="249">
        <v>0.31</v>
      </c>
      <c r="E979" s="257">
        <f>단가대비표!O257</f>
        <v>0</v>
      </c>
      <c r="F979" s="258">
        <f>TRUNC(E979*D979,1)</f>
        <v>0</v>
      </c>
      <c r="G979" s="257">
        <f>단가대비표!P257</f>
        <v>0</v>
      </c>
      <c r="H979" s="258">
        <f>TRUNC(G979*D979,1)</f>
        <v>0</v>
      </c>
      <c r="I979" s="257">
        <f>단가대비표!V257</f>
        <v>0</v>
      </c>
      <c r="J979" s="258">
        <f>TRUNC(I979*D979,1)</f>
        <v>0</v>
      </c>
      <c r="K979" s="257">
        <f t="shared" ref="K979:L981" si="153">TRUNC(E979+G979+I979,1)</f>
        <v>0</v>
      </c>
      <c r="L979" s="258">
        <f t="shared" si="153"/>
        <v>0</v>
      </c>
      <c r="M979" s="248" t="s">
        <v>2534</v>
      </c>
      <c r="N979" s="1" t="s">
        <v>2547</v>
      </c>
      <c r="O979" s="1" t="s">
        <v>2535</v>
      </c>
      <c r="P979" s="1" t="s">
        <v>64</v>
      </c>
      <c r="Q979" s="1" t="s">
        <v>64</v>
      </c>
      <c r="R979" s="1" t="s">
        <v>63</v>
      </c>
      <c r="V979">
        <v>1</v>
      </c>
      <c r="AV979" s="1" t="s">
        <v>52</v>
      </c>
      <c r="AW979" s="1" t="s">
        <v>2552</v>
      </c>
      <c r="AX979" s="1" t="s">
        <v>52</v>
      </c>
      <c r="AY979" s="1" t="s">
        <v>52</v>
      </c>
      <c r="AZ979" s="1" t="s">
        <v>52</v>
      </c>
    </row>
    <row r="980" spans="1:52" ht="30" customHeight="1">
      <c r="A980" s="248" t="s">
        <v>1243</v>
      </c>
      <c r="B980" s="248" t="s">
        <v>989</v>
      </c>
      <c r="C980" s="248" t="s">
        <v>401</v>
      </c>
      <c r="D980" s="249">
        <v>0.14000000000000001</v>
      </c>
      <c r="E980" s="257">
        <f>단가대비표!O237</f>
        <v>0</v>
      </c>
      <c r="F980" s="258">
        <f>TRUNC(E980*D980,1)</f>
        <v>0</v>
      </c>
      <c r="G980" s="257">
        <f>단가대비표!P237</f>
        <v>0</v>
      </c>
      <c r="H980" s="258">
        <f>TRUNC(G980*D980,1)</f>
        <v>0</v>
      </c>
      <c r="I980" s="257">
        <f>단가대비표!V237</f>
        <v>0</v>
      </c>
      <c r="J980" s="258">
        <f>TRUNC(I980*D980,1)</f>
        <v>0</v>
      </c>
      <c r="K980" s="257">
        <f t="shared" si="153"/>
        <v>0</v>
      </c>
      <c r="L980" s="258">
        <f t="shared" si="153"/>
        <v>0</v>
      </c>
      <c r="M980" s="248" t="s">
        <v>1244</v>
      </c>
      <c r="N980" s="1" t="s">
        <v>2547</v>
      </c>
      <c r="O980" s="1" t="s">
        <v>1245</v>
      </c>
      <c r="P980" s="1" t="s">
        <v>64</v>
      </c>
      <c r="Q980" s="1" t="s">
        <v>64</v>
      </c>
      <c r="R980" s="1" t="s">
        <v>63</v>
      </c>
      <c r="V980">
        <v>1</v>
      </c>
      <c r="AV980" s="1" t="s">
        <v>52</v>
      </c>
      <c r="AW980" s="1" t="s">
        <v>2553</v>
      </c>
      <c r="AX980" s="1" t="s">
        <v>52</v>
      </c>
      <c r="AY980" s="1" t="s">
        <v>52</v>
      </c>
      <c r="AZ980" s="1" t="s">
        <v>52</v>
      </c>
    </row>
    <row r="981" spans="1:52" ht="30" customHeight="1">
      <c r="A981" s="248" t="s">
        <v>1464</v>
      </c>
      <c r="B981" s="248" t="s">
        <v>2554</v>
      </c>
      <c r="C981" s="248" t="s">
        <v>555</v>
      </c>
      <c r="D981" s="249">
        <v>1</v>
      </c>
      <c r="E981" s="257">
        <v>0</v>
      </c>
      <c r="F981" s="258">
        <f>TRUNC(E981*D981,1)</f>
        <v>0</v>
      </c>
      <c r="G981" s="257">
        <v>0</v>
      </c>
      <c r="H981" s="258">
        <f>TRUNC(G981*D981,1)</f>
        <v>0</v>
      </c>
      <c r="I981" s="257">
        <f>TRUNC(SUMIF(V979:V981, RIGHTB(O981, 1), H979:H981)*U981, 2)</f>
        <v>0</v>
      </c>
      <c r="J981" s="258">
        <f>TRUNC(I981*D981,1)</f>
        <v>0</v>
      </c>
      <c r="K981" s="257">
        <f t="shared" si="153"/>
        <v>0</v>
      </c>
      <c r="L981" s="258">
        <f t="shared" si="153"/>
        <v>0</v>
      </c>
      <c r="M981" s="248" t="s">
        <v>52</v>
      </c>
      <c r="N981" s="1" t="s">
        <v>2547</v>
      </c>
      <c r="O981" s="1" t="s">
        <v>772</v>
      </c>
      <c r="P981" s="1" t="s">
        <v>64</v>
      </c>
      <c r="Q981" s="1" t="s">
        <v>64</v>
      </c>
      <c r="R981" s="1" t="s">
        <v>64</v>
      </c>
      <c r="S981">
        <v>1</v>
      </c>
      <c r="T981">
        <v>2</v>
      </c>
      <c r="U981">
        <v>0.01</v>
      </c>
      <c r="AV981" s="1" t="s">
        <v>52</v>
      </c>
      <c r="AW981" s="1" t="s">
        <v>2555</v>
      </c>
      <c r="AX981" s="1" t="s">
        <v>52</v>
      </c>
      <c r="AY981" s="1" t="s">
        <v>52</v>
      </c>
      <c r="AZ981" s="1" t="s">
        <v>52</v>
      </c>
    </row>
    <row r="982" spans="1:52" ht="30" customHeight="1">
      <c r="A982" s="248" t="s">
        <v>993</v>
      </c>
      <c r="B982" s="248" t="s">
        <v>52</v>
      </c>
      <c r="C982" s="248" t="s">
        <v>52</v>
      </c>
      <c r="D982" s="249"/>
      <c r="E982" s="257"/>
      <c r="F982" s="258">
        <f>TRUNC(SUMIF(N979:N981, N978, F979:F981),0)</f>
        <v>0</v>
      </c>
      <c r="G982" s="257"/>
      <c r="H982" s="258">
        <f>TRUNC(SUMIF(N979:N981, N978, H979:H981),0)</f>
        <v>0</v>
      </c>
      <c r="I982" s="257"/>
      <c r="J982" s="258">
        <f>TRUNC(SUMIF(N979:N981, N978, J979:J981),0)</f>
        <v>0</v>
      </c>
      <c r="K982" s="257"/>
      <c r="L982" s="258">
        <f>F982+H982+J982</f>
        <v>0</v>
      </c>
      <c r="M982" s="248" t="s">
        <v>52</v>
      </c>
      <c r="N982" s="1" t="s">
        <v>71</v>
      </c>
      <c r="O982" s="1" t="s">
        <v>71</v>
      </c>
      <c r="P982" s="1" t="s">
        <v>52</v>
      </c>
      <c r="Q982" s="1" t="s">
        <v>52</v>
      </c>
      <c r="R982" s="1" t="s">
        <v>52</v>
      </c>
      <c r="AV982" s="1" t="s">
        <v>52</v>
      </c>
      <c r="AW982" s="1" t="s">
        <v>52</v>
      </c>
      <c r="AX982" s="1" t="s">
        <v>52</v>
      </c>
      <c r="AY982" s="1" t="s">
        <v>52</v>
      </c>
      <c r="AZ982" s="1" t="s">
        <v>52</v>
      </c>
    </row>
    <row r="983" spans="1:52" ht="30" customHeight="1">
      <c r="A983" s="249"/>
      <c r="B983" s="249"/>
      <c r="C983" s="249"/>
      <c r="D983" s="249"/>
      <c r="E983" s="257"/>
      <c r="F983" s="258"/>
      <c r="G983" s="257"/>
      <c r="H983" s="258"/>
      <c r="I983" s="257"/>
      <c r="J983" s="258"/>
      <c r="K983" s="257"/>
      <c r="L983" s="258"/>
      <c r="M983" s="249"/>
    </row>
    <row r="984" spans="1:52" ht="30" customHeight="1">
      <c r="A984" s="250" t="s">
        <v>2556</v>
      </c>
      <c r="B984" s="253"/>
      <c r="C984" s="253"/>
      <c r="D984" s="253"/>
      <c r="E984" s="254"/>
      <c r="F984" s="255"/>
      <c r="G984" s="254"/>
      <c r="H984" s="255"/>
      <c r="I984" s="254"/>
      <c r="J984" s="255"/>
      <c r="K984" s="254"/>
      <c r="L984" s="255"/>
      <c r="M984" s="256"/>
      <c r="N984" s="1" t="s">
        <v>277</v>
      </c>
    </row>
    <row r="985" spans="1:52" ht="30" customHeight="1">
      <c r="A985" s="248" t="s">
        <v>2540</v>
      </c>
      <c r="B985" s="248" t="s">
        <v>2541</v>
      </c>
      <c r="C985" s="248" t="s">
        <v>82</v>
      </c>
      <c r="D985" s="249">
        <v>1.1000000000000001</v>
      </c>
      <c r="E985" s="257">
        <f>단가대비표!O67</f>
        <v>0</v>
      </c>
      <c r="F985" s="258">
        <f>TRUNC(E985*D985,1)</f>
        <v>0</v>
      </c>
      <c r="G985" s="257">
        <f>단가대비표!P67</f>
        <v>0</v>
      </c>
      <c r="H985" s="258">
        <f>TRUNC(G985*D985,1)</f>
        <v>0</v>
      </c>
      <c r="I985" s="257">
        <f>단가대비표!V67</f>
        <v>0</v>
      </c>
      <c r="J985" s="258">
        <f>TRUNC(I985*D985,1)</f>
        <v>0</v>
      </c>
      <c r="K985" s="257">
        <f t="shared" ref="K985:L987" si="154">TRUNC(E985+G985+I985,1)</f>
        <v>0</v>
      </c>
      <c r="L985" s="258">
        <f t="shared" si="154"/>
        <v>0</v>
      </c>
      <c r="M985" s="248" t="s">
        <v>2542</v>
      </c>
      <c r="N985" s="1" t="s">
        <v>277</v>
      </c>
      <c r="O985" s="1" t="s">
        <v>2543</v>
      </c>
      <c r="P985" s="1" t="s">
        <v>64</v>
      </c>
      <c r="Q985" s="1" t="s">
        <v>64</v>
      </c>
      <c r="R985" s="1" t="s">
        <v>63</v>
      </c>
      <c r="AV985" s="1" t="s">
        <v>52</v>
      </c>
      <c r="AW985" s="1" t="s">
        <v>2557</v>
      </c>
      <c r="AX985" s="1" t="s">
        <v>52</v>
      </c>
      <c r="AY985" s="1" t="s">
        <v>52</v>
      </c>
      <c r="AZ985" s="1" t="s">
        <v>52</v>
      </c>
    </row>
    <row r="986" spans="1:52" ht="30" customHeight="1">
      <c r="A986" s="248" t="s">
        <v>2522</v>
      </c>
      <c r="B986" s="248" t="s">
        <v>1573</v>
      </c>
      <c r="C986" s="248" t="s">
        <v>115</v>
      </c>
      <c r="D986" s="249">
        <v>0.03</v>
      </c>
      <c r="E986" s="257">
        <f>일위대가목록!E156</f>
        <v>0</v>
      </c>
      <c r="F986" s="258">
        <f>TRUNC(E986*D986,1)</f>
        <v>0</v>
      </c>
      <c r="G986" s="257">
        <f>일위대가목록!F156</f>
        <v>0</v>
      </c>
      <c r="H986" s="258">
        <f>TRUNC(G986*D986,1)</f>
        <v>0</v>
      </c>
      <c r="I986" s="257">
        <f>일위대가목록!G156</f>
        <v>0</v>
      </c>
      <c r="J986" s="258">
        <f>TRUNC(I986*D986,1)</f>
        <v>0</v>
      </c>
      <c r="K986" s="257">
        <f t="shared" si="154"/>
        <v>0</v>
      </c>
      <c r="L986" s="258">
        <f t="shared" si="154"/>
        <v>0</v>
      </c>
      <c r="M986" s="248" t="s">
        <v>2523</v>
      </c>
      <c r="N986" s="1" t="s">
        <v>277</v>
      </c>
      <c r="O986" s="1" t="s">
        <v>2521</v>
      </c>
      <c r="P986" s="1" t="s">
        <v>63</v>
      </c>
      <c r="Q986" s="1" t="s">
        <v>64</v>
      </c>
      <c r="R986" s="1" t="s">
        <v>64</v>
      </c>
      <c r="AV986" s="1" t="s">
        <v>52</v>
      </c>
      <c r="AW986" s="1" t="s">
        <v>2558</v>
      </c>
      <c r="AX986" s="1" t="s">
        <v>52</v>
      </c>
      <c r="AY986" s="1" t="s">
        <v>52</v>
      </c>
      <c r="AZ986" s="1" t="s">
        <v>52</v>
      </c>
    </row>
    <row r="987" spans="1:52" ht="30" customHeight="1">
      <c r="A987" s="248" t="s">
        <v>2548</v>
      </c>
      <c r="B987" s="248" t="s">
        <v>2549</v>
      </c>
      <c r="C987" s="248" t="s">
        <v>82</v>
      </c>
      <c r="D987" s="249">
        <v>1</v>
      </c>
      <c r="E987" s="257">
        <f>일위대가목록!E159</f>
        <v>0</v>
      </c>
      <c r="F987" s="258">
        <f>TRUNC(E987*D987,1)</f>
        <v>0</v>
      </c>
      <c r="G987" s="257">
        <f>일위대가목록!F159</f>
        <v>0</v>
      </c>
      <c r="H987" s="258">
        <f>TRUNC(G987*D987,1)</f>
        <v>0</v>
      </c>
      <c r="I987" s="257">
        <f>일위대가목록!G159</f>
        <v>0</v>
      </c>
      <c r="J987" s="258">
        <f>TRUNC(I987*D987,1)</f>
        <v>0</v>
      </c>
      <c r="K987" s="257">
        <f t="shared" si="154"/>
        <v>0</v>
      </c>
      <c r="L987" s="258">
        <f t="shared" si="154"/>
        <v>0</v>
      </c>
      <c r="M987" s="248" t="s">
        <v>2550</v>
      </c>
      <c r="N987" s="1" t="s">
        <v>277</v>
      </c>
      <c r="O987" s="1" t="s">
        <v>2547</v>
      </c>
      <c r="P987" s="1" t="s">
        <v>63</v>
      </c>
      <c r="Q987" s="1" t="s">
        <v>64</v>
      </c>
      <c r="R987" s="1" t="s">
        <v>64</v>
      </c>
      <c r="AV987" s="1" t="s">
        <v>52</v>
      </c>
      <c r="AW987" s="1" t="s">
        <v>2559</v>
      </c>
      <c r="AX987" s="1" t="s">
        <v>52</v>
      </c>
      <c r="AY987" s="1" t="s">
        <v>52</v>
      </c>
      <c r="AZ987" s="1" t="s">
        <v>52</v>
      </c>
    </row>
    <row r="988" spans="1:52" ht="30" customHeight="1">
      <c r="A988" s="248" t="s">
        <v>993</v>
      </c>
      <c r="B988" s="248" t="s">
        <v>52</v>
      </c>
      <c r="C988" s="248" t="s">
        <v>52</v>
      </c>
      <c r="D988" s="249"/>
      <c r="E988" s="257"/>
      <c r="F988" s="258">
        <f>TRUNC(SUMIF(N985:N987, N984, F985:F987),0)</f>
        <v>0</v>
      </c>
      <c r="G988" s="257"/>
      <c r="H988" s="258">
        <f>TRUNC(SUMIF(N985:N987, N984, H985:H987),0)</f>
        <v>0</v>
      </c>
      <c r="I988" s="257"/>
      <c r="J988" s="258">
        <f>TRUNC(SUMIF(N985:N987, N984, J985:J987),0)</f>
        <v>0</v>
      </c>
      <c r="K988" s="257"/>
      <c r="L988" s="258">
        <f>F988+H988+J988</f>
        <v>0</v>
      </c>
      <c r="M988" s="248" t="s">
        <v>52</v>
      </c>
      <c r="N988" s="1" t="s">
        <v>71</v>
      </c>
      <c r="O988" s="1" t="s">
        <v>71</v>
      </c>
      <c r="P988" s="1" t="s">
        <v>52</v>
      </c>
      <c r="Q988" s="1" t="s">
        <v>52</v>
      </c>
      <c r="R988" s="1" t="s">
        <v>52</v>
      </c>
      <c r="AV988" s="1" t="s">
        <v>52</v>
      </c>
      <c r="AW988" s="1" t="s">
        <v>52</v>
      </c>
      <c r="AX988" s="1" t="s">
        <v>52</v>
      </c>
      <c r="AY988" s="1" t="s">
        <v>52</v>
      </c>
      <c r="AZ988" s="1" t="s">
        <v>52</v>
      </c>
    </row>
    <row r="989" spans="1:52" ht="30" customHeight="1">
      <c r="A989" s="249"/>
      <c r="B989" s="249"/>
      <c r="C989" s="249"/>
      <c r="D989" s="249"/>
      <c r="E989" s="257"/>
      <c r="F989" s="258"/>
      <c r="G989" s="257"/>
      <c r="H989" s="258"/>
      <c r="I989" s="257"/>
      <c r="J989" s="258"/>
      <c r="K989" s="257"/>
      <c r="L989" s="258"/>
      <c r="M989" s="249"/>
    </row>
    <row r="990" spans="1:52" ht="30" customHeight="1">
      <c r="A990" s="250" t="s">
        <v>2560</v>
      </c>
      <c r="B990" s="253"/>
      <c r="C990" s="253"/>
      <c r="D990" s="253"/>
      <c r="E990" s="254"/>
      <c r="F990" s="255"/>
      <c r="G990" s="254"/>
      <c r="H990" s="255"/>
      <c r="I990" s="254"/>
      <c r="J990" s="255"/>
      <c r="K990" s="254"/>
      <c r="L990" s="255"/>
      <c r="M990" s="256"/>
      <c r="N990" s="1" t="s">
        <v>282</v>
      </c>
    </row>
    <row r="991" spans="1:52" ht="30" customHeight="1">
      <c r="A991" s="248" t="s">
        <v>2052</v>
      </c>
      <c r="B991" s="248" t="s">
        <v>2141</v>
      </c>
      <c r="C991" s="248" t="s">
        <v>76</v>
      </c>
      <c r="D991" s="249">
        <v>3.28</v>
      </c>
      <c r="E991" s="257">
        <f>일위대가목록!E110</f>
        <v>0</v>
      </c>
      <c r="F991" s="258">
        <f>TRUNC(E991*D991,1)</f>
        <v>0</v>
      </c>
      <c r="G991" s="257">
        <f>일위대가목록!F110</f>
        <v>0</v>
      </c>
      <c r="H991" s="258">
        <f>TRUNC(G991*D991,1)</f>
        <v>0</v>
      </c>
      <c r="I991" s="257">
        <f>일위대가목록!G110</f>
        <v>0</v>
      </c>
      <c r="J991" s="258">
        <f>TRUNC(I991*D991,1)</f>
        <v>0</v>
      </c>
      <c r="K991" s="257">
        <f t="shared" ref="K991:L995" si="155">TRUNC(E991+G991+I991,1)</f>
        <v>0</v>
      </c>
      <c r="L991" s="258">
        <f t="shared" si="155"/>
        <v>0</v>
      </c>
      <c r="M991" s="248" t="s">
        <v>2142</v>
      </c>
      <c r="N991" s="1" t="s">
        <v>282</v>
      </c>
      <c r="O991" s="1" t="s">
        <v>2140</v>
      </c>
      <c r="P991" s="1" t="s">
        <v>63</v>
      </c>
      <c r="Q991" s="1" t="s">
        <v>64</v>
      </c>
      <c r="R991" s="1" t="s">
        <v>64</v>
      </c>
      <c r="AV991" s="1" t="s">
        <v>52</v>
      </c>
      <c r="AW991" s="1" t="s">
        <v>2561</v>
      </c>
      <c r="AX991" s="1" t="s">
        <v>52</v>
      </c>
      <c r="AY991" s="1" t="s">
        <v>52</v>
      </c>
      <c r="AZ991" s="1" t="s">
        <v>52</v>
      </c>
    </row>
    <row r="992" spans="1:52" ht="30" customHeight="1">
      <c r="A992" s="248" t="s">
        <v>279</v>
      </c>
      <c r="B992" s="248" t="s">
        <v>2562</v>
      </c>
      <c r="C992" s="248" t="s">
        <v>223</v>
      </c>
      <c r="D992" s="249">
        <v>0.625</v>
      </c>
      <c r="E992" s="257">
        <f>단가대비표!O132</f>
        <v>0</v>
      </c>
      <c r="F992" s="258">
        <f>TRUNC(E992*D992,1)</f>
        <v>0</v>
      </c>
      <c r="G992" s="257">
        <f>단가대비표!P132</f>
        <v>0</v>
      </c>
      <c r="H992" s="258">
        <f>TRUNC(G992*D992,1)</f>
        <v>0</v>
      </c>
      <c r="I992" s="257">
        <f>단가대비표!V132</f>
        <v>0</v>
      </c>
      <c r="J992" s="258">
        <f>TRUNC(I992*D992,1)</f>
        <v>0</v>
      </c>
      <c r="K992" s="257">
        <f t="shared" si="155"/>
        <v>0</v>
      </c>
      <c r="L992" s="258">
        <f t="shared" si="155"/>
        <v>0</v>
      </c>
      <c r="M992" s="248" t="s">
        <v>2563</v>
      </c>
      <c r="N992" s="1" t="s">
        <v>282</v>
      </c>
      <c r="O992" s="1" t="s">
        <v>2564</v>
      </c>
      <c r="P992" s="1" t="s">
        <v>64</v>
      </c>
      <c r="Q992" s="1" t="s">
        <v>64</v>
      </c>
      <c r="R992" s="1" t="s">
        <v>63</v>
      </c>
      <c r="AV992" s="1" t="s">
        <v>52</v>
      </c>
      <c r="AW992" s="1" t="s">
        <v>2565</v>
      </c>
      <c r="AX992" s="1" t="s">
        <v>52</v>
      </c>
      <c r="AY992" s="1" t="s">
        <v>52</v>
      </c>
      <c r="AZ992" s="1" t="s">
        <v>52</v>
      </c>
    </row>
    <row r="993" spans="1:52" ht="30" customHeight="1">
      <c r="A993" s="248" t="s">
        <v>2566</v>
      </c>
      <c r="B993" s="248" t="s">
        <v>989</v>
      </c>
      <c r="C993" s="248" t="s">
        <v>401</v>
      </c>
      <c r="D993" s="249">
        <v>4.4999999999999998E-2</v>
      </c>
      <c r="E993" s="257">
        <f>단가대비표!O260</f>
        <v>0</v>
      </c>
      <c r="F993" s="258">
        <f>TRUNC(E993*D993,1)</f>
        <v>0</v>
      </c>
      <c r="G993" s="257">
        <f>단가대비표!P260</f>
        <v>0</v>
      </c>
      <c r="H993" s="258">
        <f>TRUNC(G993*D993,1)</f>
        <v>0</v>
      </c>
      <c r="I993" s="257">
        <f>단가대비표!V260</f>
        <v>0</v>
      </c>
      <c r="J993" s="258">
        <f>TRUNC(I993*D993,1)</f>
        <v>0</v>
      </c>
      <c r="K993" s="257">
        <f t="shared" si="155"/>
        <v>0</v>
      </c>
      <c r="L993" s="258">
        <f t="shared" si="155"/>
        <v>0</v>
      </c>
      <c r="M993" s="248" t="s">
        <v>2567</v>
      </c>
      <c r="N993" s="1" t="s">
        <v>282</v>
      </c>
      <c r="O993" s="1" t="s">
        <v>2568</v>
      </c>
      <c r="P993" s="1" t="s">
        <v>64</v>
      </c>
      <c r="Q993" s="1" t="s">
        <v>64</v>
      </c>
      <c r="R993" s="1" t="s">
        <v>63</v>
      </c>
      <c r="AV993" s="1" t="s">
        <v>52</v>
      </c>
      <c r="AW993" s="1" t="s">
        <v>2569</v>
      </c>
      <c r="AX993" s="1" t="s">
        <v>52</v>
      </c>
      <c r="AY993" s="1" t="s">
        <v>52</v>
      </c>
      <c r="AZ993" s="1" t="s">
        <v>52</v>
      </c>
    </row>
    <row r="994" spans="1:52" ht="30" customHeight="1">
      <c r="A994" s="248" t="s">
        <v>1243</v>
      </c>
      <c r="B994" s="248" t="s">
        <v>989</v>
      </c>
      <c r="C994" s="248" t="s">
        <v>401</v>
      </c>
      <c r="D994" s="249">
        <v>1.7999999999999999E-2</v>
      </c>
      <c r="E994" s="257">
        <f>단가대비표!O237</f>
        <v>0</v>
      </c>
      <c r="F994" s="258">
        <f>TRUNC(E994*D994,1)</f>
        <v>0</v>
      </c>
      <c r="G994" s="257">
        <f>단가대비표!P237</f>
        <v>0</v>
      </c>
      <c r="H994" s="258">
        <f>TRUNC(G994*D994,1)</f>
        <v>0</v>
      </c>
      <c r="I994" s="257">
        <f>단가대비표!V237</f>
        <v>0</v>
      </c>
      <c r="J994" s="258">
        <f>TRUNC(I994*D994,1)</f>
        <v>0</v>
      </c>
      <c r="K994" s="257">
        <f t="shared" si="155"/>
        <v>0</v>
      </c>
      <c r="L994" s="258">
        <f t="shared" si="155"/>
        <v>0</v>
      </c>
      <c r="M994" s="248" t="s">
        <v>1244</v>
      </c>
      <c r="N994" s="1" t="s">
        <v>282</v>
      </c>
      <c r="O994" s="1" t="s">
        <v>1245</v>
      </c>
      <c r="P994" s="1" t="s">
        <v>64</v>
      </c>
      <c r="Q994" s="1" t="s">
        <v>64</v>
      </c>
      <c r="R994" s="1" t="s">
        <v>63</v>
      </c>
      <c r="AV994" s="1" t="s">
        <v>52</v>
      </c>
      <c r="AW994" s="1" t="s">
        <v>2570</v>
      </c>
      <c r="AX994" s="1" t="s">
        <v>52</v>
      </c>
      <c r="AY994" s="1" t="s">
        <v>52</v>
      </c>
      <c r="AZ994" s="1" t="s">
        <v>52</v>
      </c>
    </row>
    <row r="995" spans="1:52" ht="30" customHeight="1">
      <c r="A995" s="248" t="s">
        <v>425</v>
      </c>
      <c r="B995" s="248" t="s">
        <v>426</v>
      </c>
      <c r="C995" s="248" t="s">
        <v>76</v>
      </c>
      <c r="D995" s="249">
        <v>1</v>
      </c>
      <c r="E995" s="257">
        <f>일위대가목록!E76</f>
        <v>0</v>
      </c>
      <c r="F995" s="258">
        <f>TRUNC(E995*D995,1)</f>
        <v>0</v>
      </c>
      <c r="G995" s="257">
        <f>일위대가목록!F76</f>
        <v>0</v>
      </c>
      <c r="H995" s="258">
        <f>TRUNC(G995*D995,1)</f>
        <v>0</v>
      </c>
      <c r="I995" s="257">
        <f>일위대가목록!G76</f>
        <v>0</v>
      </c>
      <c r="J995" s="258">
        <f>TRUNC(I995*D995,1)</f>
        <v>0</v>
      </c>
      <c r="K995" s="257">
        <f t="shared" si="155"/>
        <v>0</v>
      </c>
      <c r="L995" s="258">
        <f t="shared" si="155"/>
        <v>0</v>
      </c>
      <c r="M995" s="248" t="s">
        <v>427</v>
      </c>
      <c r="N995" s="1" t="s">
        <v>282</v>
      </c>
      <c r="O995" s="1" t="s">
        <v>428</v>
      </c>
      <c r="P995" s="1" t="s">
        <v>63</v>
      </c>
      <c r="Q995" s="1" t="s">
        <v>64</v>
      </c>
      <c r="R995" s="1" t="s">
        <v>64</v>
      </c>
      <c r="AV995" s="1" t="s">
        <v>52</v>
      </c>
      <c r="AW995" s="1" t="s">
        <v>2571</v>
      </c>
      <c r="AX995" s="1" t="s">
        <v>52</v>
      </c>
      <c r="AY995" s="1" t="s">
        <v>52</v>
      </c>
      <c r="AZ995" s="1" t="s">
        <v>52</v>
      </c>
    </row>
    <row r="996" spans="1:52" ht="30" customHeight="1">
      <c r="A996" s="248" t="s">
        <v>993</v>
      </c>
      <c r="B996" s="248" t="s">
        <v>52</v>
      </c>
      <c r="C996" s="248" t="s">
        <v>52</v>
      </c>
      <c r="D996" s="249"/>
      <c r="E996" s="257"/>
      <c r="F996" s="258">
        <f>TRUNC(SUMIF(N991:N995, N990, F991:F995),0)</f>
        <v>0</v>
      </c>
      <c r="G996" s="257"/>
      <c r="H996" s="258">
        <f>TRUNC(SUMIF(N991:N995, N990, H991:H995),0)</f>
        <v>0</v>
      </c>
      <c r="I996" s="257"/>
      <c r="J996" s="258">
        <f>TRUNC(SUMIF(N991:N995, N990, J991:J995),0)</f>
        <v>0</v>
      </c>
      <c r="K996" s="257"/>
      <c r="L996" s="258">
        <f>F996+H996+J996</f>
        <v>0</v>
      </c>
      <c r="M996" s="248" t="s">
        <v>52</v>
      </c>
      <c r="N996" s="1" t="s">
        <v>71</v>
      </c>
      <c r="O996" s="1" t="s">
        <v>71</v>
      </c>
      <c r="P996" s="1" t="s">
        <v>52</v>
      </c>
      <c r="Q996" s="1" t="s">
        <v>52</v>
      </c>
      <c r="R996" s="1" t="s">
        <v>52</v>
      </c>
      <c r="AV996" s="1" t="s">
        <v>52</v>
      </c>
      <c r="AW996" s="1" t="s">
        <v>52</v>
      </c>
      <c r="AX996" s="1" t="s">
        <v>52</v>
      </c>
      <c r="AY996" s="1" t="s">
        <v>52</v>
      </c>
      <c r="AZ996" s="1" t="s">
        <v>52</v>
      </c>
    </row>
    <row r="997" spans="1:52" ht="30" customHeight="1">
      <c r="A997" s="249"/>
      <c r="B997" s="249"/>
      <c r="C997" s="249"/>
      <c r="D997" s="249"/>
      <c r="E997" s="257"/>
      <c r="F997" s="258"/>
      <c r="G997" s="257"/>
      <c r="H997" s="258"/>
      <c r="I997" s="257"/>
      <c r="J997" s="258"/>
      <c r="K997" s="257"/>
      <c r="L997" s="258"/>
      <c r="M997" s="249"/>
    </row>
    <row r="998" spans="1:52" ht="30" customHeight="1">
      <c r="A998" s="250" t="s">
        <v>2572</v>
      </c>
      <c r="B998" s="253"/>
      <c r="C998" s="253"/>
      <c r="D998" s="253"/>
      <c r="E998" s="254"/>
      <c r="F998" s="255"/>
      <c r="G998" s="254"/>
      <c r="H998" s="255"/>
      <c r="I998" s="254"/>
      <c r="J998" s="255"/>
      <c r="K998" s="254"/>
      <c r="L998" s="255"/>
      <c r="M998" s="256"/>
      <c r="N998" s="1" t="s">
        <v>287</v>
      </c>
    </row>
    <row r="999" spans="1:52" ht="30" customHeight="1">
      <c r="A999" s="248" t="s">
        <v>2540</v>
      </c>
      <c r="B999" s="248" t="s">
        <v>2573</v>
      </c>
      <c r="C999" s="248" t="s">
        <v>82</v>
      </c>
      <c r="D999" s="249">
        <v>0.16500000000000001</v>
      </c>
      <c r="E999" s="257">
        <f>단가대비표!O68</f>
        <v>0</v>
      </c>
      <c r="F999" s="258">
        <f>TRUNC(E999*D999,1)</f>
        <v>0</v>
      </c>
      <c r="G999" s="257">
        <f>단가대비표!P68</f>
        <v>0</v>
      </c>
      <c r="H999" s="258">
        <f>TRUNC(G999*D999,1)</f>
        <v>0</v>
      </c>
      <c r="I999" s="257">
        <f>단가대비표!V68</f>
        <v>0</v>
      </c>
      <c r="J999" s="258">
        <f>TRUNC(I999*D999,1)</f>
        <v>0</v>
      </c>
      <c r="K999" s="257">
        <f t="shared" ref="K999:L1002" si="156">TRUNC(E999+G999+I999,1)</f>
        <v>0</v>
      </c>
      <c r="L999" s="258">
        <f t="shared" si="156"/>
        <v>0</v>
      </c>
      <c r="M999" s="248" t="s">
        <v>2574</v>
      </c>
      <c r="N999" s="1" t="s">
        <v>287</v>
      </c>
      <c r="O999" s="1" t="s">
        <v>2575</v>
      </c>
      <c r="P999" s="1" t="s">
        <v>64</v>
      </c>
      <c r="Q999" s="1" t="s">
        <v>64</v>
      </c>
      <c r="R999" s="1" t="s">
        <v>63</v>
      </c>
      <c r="AV999" s="1" t="s">
        <v>52</v>
      </c>
      <c r="AW999" s="1" t="s">
        <v>2576</v>
      </c>
      <c r="AX999" s="1" t="s">
        <v>52</v>
      </c>
      <c r="AY999" s="1" t="s">
        <v>52</v>
      </c>
      <c r="AZ999" s="1" t="s">
        <v>52</v>
      </c>
    </row>
    <row r="1000" spans="1:52" ht="30" customHeight="1">
      <c r="A1000" s="248" t="s">
        <v>2522</v>
      </c>
      <c r="B1000" s="248" t="s">
        <v>1573</v>
      </c>
      <c r="C1000" s="248" t="s">
        <v>115</v>
      </c>
      <c r="D1000" s="249">
        <v>4.4999999999999997E-3</v>
      </c>
      <c r="E1000" s="257">
        <f>일위대가목록!E156</f>
        <v>0</v>
      </c>
      <c r="F1000" s="258">
        <f>TRUNC(E1000*D1000,1)</f>
        <v>0</v>
      </c>
      <c r="G1000" s="257">
        <f>일위대가목록!F156</f>
        <v>0</v>
      </c>
      <c r="H1000" s="258">
        <f>TRUNC(G1000*D1000,1)</f>
        <v>0</v>
      </c>
      <c r="I1000" s="257">
        <f>일위대가목록!G156</f>
        <v>0</v>
      </c>
      <c r="J1000" s="258">
        <f>TRUNC(I1000*D1000,1)</f>
        <v>0</v>
      </c>
      <c r="K1000" s="257">
        <f t="shared" si="156"/>
        <v>0</v>
      </c>
      <c r="L1000" s="258">
        <f t="shared" si="156"/>
        <v>0</v>
      </c>
      <c r="M1000" s="248" t="s">
        <v>2523</v>
      </c>
      <c r="N1000" s="1" t="s">
        <v>287</v>
      </c>
      <c r="O1000" s="1" t="s">
        <v>2521</v>
      </c>
      <c r="P1000" s="1" t="s">
        <v>63</v>
      </c>
      <c r="Q1000" s="1" t="s">
        <v>64</v>
      </c>
      <c r="R1000" s="1" t="s">
        <v>64</v>
      </c>
      <c r="AV1000" s="1" t="s">
        <v>52</v>
      </c>
      <c r="AW1000" s="1" t="s">
        <v>2577</v>
      </c>
      <c r="AX1000" s="1" t="s">
        <v>52</v>
      </c>
      <c r="AY1000" s="1" t="s">
        <v>52</v>
      </c>
      <c r="AZ1000" s="1" t="s">
        <v>52</v>
      </c>
    </row>
    <row r="1001" spans="1:52" ht="30" customHeight="1">
      <c r="A1001" s="248" t="s">
        <v>2548</v>
      </c>
      <c r="B1001" s="248" t="s">
        <v>2549</v>
      </c>
      <c r="C1001" s="248" t="s">
        <v>82</v>
      </c>
      <c r="D1001" s="249">
        <v>0.15</v>
      </c>
      <c r="E1001" s="257">
        <f>일위대가목록!E159</f>
        <v>0</v>
      </c>
      <c r="F1001" s="258">
        <f>TRUNC(E1001*D1001,1)</f>
        <v>0</v>
      </c>
      <c r="G1001" s="257">
        <f>일위대가목록!F159</f>
        <v>0</v>
      </c>
      <c r="H1001" s="258">
        <f>TRUNC(G1001*D1001,1)</f>
        <v>0</v>
      </c>
      <c r="I1001" s="257">
        <f>일위대가목록!G159</f>
        <v>0</v>
      </c>
      <c r="J1001" s="258">
        <f>TRUNC(I1001*D1001,1)</f>
        <v>0</v>
      </c>
      <c r="K1001" s="257">
        <f t="shared" si="156"/>
        <v>0</v>
      </c>
      <c r="L1001" s="258">
        <f t="shared" si="156"/>
        <v>0</v>
      </c>
      <c r="M1001" s="248" t="s">
        <v>2550</v>
      </c>
      <c r="N1001" s="1" t="s">
        <v>287</v>
      </c>
      <c r="O1001" s="1" t="s">
        <v>2547</v>
      </c>
      <c r="P1001" s="1" t="s">
        <v>63</v>
      </c>
      <c r="Q1001" s="1" t="s">
        <v>64</v>
      </c>
      <c r="R1001" s="1" t="s">
        <v>64</v>
      </c>
      <c r="AV1001" s="1" t="s">
        <v>52</v>
      </c>
      <c r="AW1001" s="1" t="s">
        <v>2578</v>
      </c>
      <c r="AX1001" s="1" t="s">
        <v>52</v>
      </c>
      <c r="AY1001" s="1" t="s">
        <v>52</v>
      </c>
      <c r="AZ1001" s="1" t="s">
        <v>52</v>
      </c>
    </row>
    <row r="1002" spans="1:52" ht="30" customHeight="1">
      <c r="A1002" s="248" t="s">
        <v>425</v>
      </c>
      <c r="B1002" s="248" t="s">
        <v>426</v>
      </c>
      <c r="C1002" s="248" t="s">
        <v>76</v>
      </c>
      <c r="D1002" s="249">
        <v>1</v>
      </c>
      <c r="E1002" s="257">
        <f>일위대가목록!E76</f>
        <v>0</v>
      </c>
      <c r="F1002" s="258">
        <f>TRUNC(E1002*D1002,1)</f>
        <v>0</v>
      </c>
      <c r="G1002" s="257">
        <f>일위대가목록!F76</f>
        <v>0</v>
      </c>
      <c r="H1002" s="258">
        <f>TRUNC(G1002*D1002,1)</f>
        <v>0</v>
      </c>
      <c r="I1002" s="257">
        <f>일위대가목록!G76</f>
        <v>0</v>
      </c>
      <c r="J1002" s="258">
        <f>TRUNC(I1002*D1002,1)</f>
        <v>0</v>
      </c>
      <c r="K1002" s="257">
        <f t="shared" si="156"/>
        <v>0</v>
      </c>
      <c r="L1002" s="258">
        <f t="shared" si="156"/>
        <v>0</v>
      </c>
      <c r="M1002" s="248" t="s">
        <v>427</v>
      </c>
      <c r="N1002" s="1" t="s">
        <v>287</v>
      </c>
      <c r="O1002" s="1" t="s">
        <v>428</v>
      </c>
      <c r="P1002" s="1" t="s">
        <v>63</v>
      </c>
      <c r="Q1002" s="1" t="s">
        <v>64</v>
      </c>
      <c r="R1002" s="1" t="s">
        <v>64</v>
      </c>
      <c r="AV1002" s="1" t="s">
        <v>52</v>
      </c>
      <c r="AW1002" s="1" t="s">
        <v>2579</v>
      </c>
      <c r="AX1002" s="1" t="s">
        <v>52</v>
      </c>
      <c r="AY1002" s="1" t="s">
        <v>52</v>
      </c>
      <c r="AZ1002" s="1" t="s">
        <v>52</v>
      </c>
    </row>
    <row r="1003" spans="1:52" ht="30" customHeight="1">
      <c r="A1003" s="248" t="s">
        <v>993</v>
      </c>
      <c r="B1003" s="248" t="s">
        <v>52</v>
      </c>
      <c r="C1003" s="248" t="s">
        <v>52</v>
      </c>
      <c r="D1003" s="249"/>
      <c r="E1003" s="257"/>
      <c r="F1003" s="258">
        <f>TRUNC(SUMIF(N999:N1002, N998, F999:F1002),0)</f>
        <v>0</v>
      </c>
      <c r="G1003" s="257"/>
      <c r="H1003" s="258">
        <f>TRUNC(SUMIF(N999:N1002, N998, H999:H1002),0)</f>
        <v>0</v>
      </c>
      <c r="I1003" s="257"/>
      <c r="J1003" s="258">
        <f>TRUNC(SUMIF(N999:N1002, N998, J999:J1002),0)</f>
        <v>0</v>
      </c>
      <c r="K1003" s="257"/>
      <c r="L1003" s="258">
        <f>F1003+H1003+J1003</f>
        <v>0</v>
      </c>
      <c r="M1003" s="248" t="s">
        <v>52</v>
      </c>
      <c r="N1003" s="1" t="s">
        <v>71</v>
      </c>
      <c r="O1003" s="1" t="s">
        <v>71</v>
      </c>
      <c r="P1003" s="1" t="s">
        <v>52</v>
      </c>
      <c r="Q1003" s="1" t="s">
        <v>52</v>
      </c>
      <c r="R1003" s="1" t="s">
        <v>52</v>
      </c>
      <c r="AV1003" s="1" t="s">
        <v>52</v>
      </c>
      <c r="AW1003" s="1" t="s">
        <v>52</v>
      </c>
      <c r="AX1003" s="1" t="s">
        <v>52</v>
      </c>
      <c r="AY1003" s="1" t="s">
        <v>52</v>
      </c>
      <c r="AZ1003" s="1" t="s">
        <v>52</v>
      </c>
    </row>
    <row r="1004" spans="1:52" ht="30" customHeight="1">
      <c r="A1004" s="249"/>
      <c r="B1004" s="249"/>
      <c r="C1004" s="249"/>
      <c r="D1004" s="249"/>
      <c r="E1004" s="257"/>
      <c r="F1004" s="258"/>
      <c r="G1004" s="257"/>
      <c r="H1004" s="258"/>
      <c r="I1004" s="257"/>
      <c r="J1004" s="258"/>
      <c r="K1004" s="257"/>
      <c r="L1004" s="258"/>
      <c r="M1004" s="249"/>
    </row>
    <row r="1005" spans="1:52" ht="30" customHeight="1">
      <c r="A1005" s="250" t="s">
        <v>2580</v>
      </c>
      <c r="B1005" s="253"/>
      <c r="C1005" s="253"/>
      <c r="D1005" s="253"/>
      <c r="E1005" s="254"/>
      <c r="F1005" s="255"/>
      <c r="G1005" s="254"/>
      <c r="H1005" s="255"/>
      <c r="I1005" s="254"/>
      <c r="J1005" s="255"/>
      <c r="K1005" s="254"/>
      <c r="L1005" s="255"/>
      <c r="M1005" s="256"/>
      <c r="N1005" s="1" t="s">
        <v>291</v>
      </c>
    </row>
    <row r="1006" spans="1:52" ht="30" customHeight="1">
      <c r="A1006" s="248" t="s">
        <v>2540</v>
      </c>
      <c r="B1006" s="248" t="s">
        <v>2573</v>
      </c>
      <c r="C1006" s="248" t="s">
        <v>82</v>
      </c>
      <c r="D1006" s="249">
        <v>0.16500000000000001</v>
      </c>
      <c r="E1006" s="257">
        <f>단가대비표!O68</f>
        <v>0</v>
      </c>
      <c r="F1006" s="258">
        <f>TRUNC(E1006*D1006,1)</f>
        <v>0</v>
      </c>
      <c r="G1006" s="257">
        <f>단가대비표!P68</f>
        <v>0</v>
      </c>
      <c r="H1006" s="258">
        <f>TRUNC(G1006*D1006,1)</f>
        <v>0</v>
      </c>
      <c r="I1006" s="257">
        <f>단가대비표!V68</f>
        <v>0</v>
      </c>
      <c r="J1006" s="258">
        <f>TRUNC(I1006*D1006,1)</f>
        <v>0</v>
      </c>
      <c r="K1006" s="257">
        <f t="shared" ref="K1006:L1009" si="157">TRUNC(E1006+G1006+I1006,1)</f>
        <v>0</v>
      </c>
      <c r="L1006" s="258">
        <f t="shared" si="157"/>
        <v>0</v>
      </c>
      <c r="M1006" s="248" t="s">
        <v>2574</v>
      </c>
      <c r="N1006" s="1" t="s">
        <v>291</v>
      </c>
      <c r="O1006" s="1" t="s">
        <v>2575</v>
      </c>
      <c r="P1006" s="1" t="s">
        <v>64</v>
      </c>
      <c r="Q1006" s="1" t="s">
        <v>64</v>
      </c>
      <c r="R1006" s="1" t="s">
        <v>63</v>
      </c>
      <c r="AV1006" s="1" t="s">
        <v>52</v>
      </c>
      <c r="AW1006" s="1" t="s">
        <v>2581</v>
      </c>
      <c r="AX1006" s="1" t="s">
        <v>52</v>
      </c>
      <c r="AY1006" s="1" t="s">
        <v>52</v>
      </c>
      <c r="AZ1006" s="1" t="s">
        <v>52</v>
      </c>
    </row>
    <row r="1007" spans="1:52" ht="30" customHeight="1">
      <c r="A1007" s="248" t="s">
        <v>2522</v>
      </c>
      <c r="B1007" s="248" t="s">
        <v>1573</v>
      </c>
      <c r="C1007" s="248" t="s">
        <v>115</v>
      </c>
      <c r="D1007" s="249">
        <v>4.4999999999999997E-3</v>
      </c>
      <c r="E1007" s="257">
        <f>일위대가목록!E156</f>
        <v>0</v>
      </c>
      <c r="F1007" s="258">
        <f>TRUNC(E1007*D1007,1)</f>
        <v>0</v>
      </c>
      <c r="G1007" s="257">
        <f>일위대가목록!F156</f>
        <v>0</v>
      </c>
      <c r="H1007" s="258">
        <f>TRUNC(G1007*D1007,1)</f>
        <v>0</v>
      </c>
      <c r="I1007" s="257">
        <f>일위대가목록!G156</f>
        <v>0</v>
      </c>
      <c r="J1007" s="258">
        <f>TRUNC(I1007*D1007,1)</f>
        <v>0</v>
      </c>
      <c r="K1007" s="257">
        <f t="shared" si="157"/>
        <v>0</v>
      </c>
      <c r="L1007" s="258">
        <f t="shared" si="157"/>
        <v>0</v>
      </c>
      <c r="M1007" s="248" t="s">
        <v>2523</v>
      </c>
      <c r="N1007" s="1" t="s">
        <v>291</v>
      </c>
      <c r="O1007" s="1" t="s">
        <v>2521</v>
      </c>
      <c r="P1007" s="1" t="s">
        <v>63</v>
      </c>
      <c r="Q1007" s="1" t="s">
        <v>64</v>
      </c>
      <c r="R1007" s="1" t="s">
        <v>64</v>
      </c>
      <c r="AV1007" s="1" t="s">
        <v>52</v>
      </c>
      <c r="AW1007" s="1" t="s">
        <v>2582</v>
      </c>
      <c r="AX1007" s="1" t="s">
        <v>52</v>
      </c>
      <c r="AY1007" s="1" t="s">
        <v>52</v>
      </c>
      <c r="AZ1007" s="1" t="s">
        <v>52</v>
      </c>
    </row>
    <row r="1008" spans="1:52" ht="30" customHeight="1">
      <c r="A1008" s="248" t="s">
        <v>2548</v>
      </c>
      <c r="B1008" s="248" t="s">
        <v>2549</v>
      </c>
      <c r="C1008" s="248" t="s">
        <v>82</v>
      </c>
      <c r="D1008" s="249">
        <v>0.15</v>
      </c>
      <c r="E1008" s="257">
        <f>일위대가목록!E159</f>
        <v>0</v>
      </c>
      <c r="F1008" s="258">
        <f>TRUNC(E1008*D1008,1)</f>
        <v>0</v>
      </c>
      <c r="G1008" s="257">
        <f>일위대가목록!F159</f>
        <v>0</v>
      </c>
      <c r="H1008" s="258">
        <f>TRUNC(G1008*D1008,1)</f>
        <v>0</v>
      </c>
      <c r="I1008" s="257">
        <f>일위대가목록!G159</f>
        <v>0</v>
      </c>
      <c r="J1008" s="258">
        <f>TRUNC(I1008*D1008,1)</f>
        <v>0</v>
      </c>
      <c r="K1008" s="257">
        <f t="shared" si="157"/>
        <v>0</v>
      </c>
      <c r="L1008" s="258">
        <f t="shared" si="157"/>
        <v>0</v>
      </c>
      <c r="M1008" s="248" t="s">
        <v>2550</v>
      </c>
      <c r="N1008" s="1" t="s">
        <v>291</v>
      </c>
      <c r="O1008" s="1" t="s">
        <v>2547</v>
      </c>
      <c r="P1008" s="1" t="s">
        <v>63</v>
      </c>
      <c r="Q1008" s="1" t="s">
        <v>64</v>
      </c>
      <c r="R1008" s="1" t="s">
        <v>64</v>
      </c>
      <c r="AV1008" s="1" t="s">
        <v>52</v>
      </c>
      <c r="AW1008" s="1" t="s">
        <v>2583</v>
      </c>
      <c r="AX1008" s="1" t="s">
        <v>52</v>
      </c>
      <c r="AY1008" s="1" t="s">
        <v>52</v>
      </c>
      <c r="AZ1008" s="1" t="s">
        <v>52</v>
      </c>
    </row>
    <row r="1009" spans="1:52" ht="30" customHeight="1">
      <c r="A1009" s="248" t="s">
        <v>425</v>
      </c>
      <c r="B1009" s="248" t="s">
        <v>426</v>
      </c>
      <c r="C1009" s="248" t="s">
        <v>76</v>
      </c>
      <c r="D1009" s="249">
        <v>1</v>
      </c>
      <c r="E1009" s="257">
        <f>일위대가목록!E76</f>
        <v>0</v>
      </c>
      <c r="F1009" s="258">
        <f>TRUNC(E1009*D1009,1)</f>
        <v>0</v>
      </c>
      <c r="G1009" s="257">
        <f>일위대가목록!F76</f>
        <v>0</v>
      </c>
      <c r="H1009" s="258">
        <f>TRUNC(G1009*D1009,1)</f>
        <v>0</v>
      </c>
      <c r="I1009" s="257">
        <f>일위대가목록!G76</f>
        <v>0</v>
      </c>
      <c r="J1009" s="258">
        <f>TRUNC(I1009*D1009,1)</f>
        <v>0</v>
      </c>
      <c r="K1009" s="257">
        <f t="shared" si="157"/>
        <v>0</v>
      </c>
      <c r="L1009" s="258">
        <f t="shared" si="157"/>
        <v>0</v>
      </c>
      <c r="M1009" s="248" t="s">
        <v>427</v>
      </c>
      <c r="N1009" s="1" t="s">
        <v>291</v>
      </c>
      <c r="O1009" s="1" t="s">
        <v>428</v>
      </c>
      <c r="P1009" s="1" t="s">
        <v>63</v>
      </c>
      <c r="Q1009" s="1" t="s">
        <v>64</v>
      </c>
      <c r="R1009" s="1" t="s">
        <v>64</v>
      </c>
      <c r="AV1009" s="1" t="s">
        <v>52</v>
      </c>
      <c r="AW1009" s="1" t="s">
        <v>2584</v>
      </c>
      <c r="AX1009" s="1" t="s">
        <v>52</v>
      </c>
      <c r="AY1009" s="1" t="s">
        <v>52</v>
      </c>
      <c r="AZ1009" s="1" t="s">
        <v>52</v>
      </c>
    </row>
    <row r="1010" spans="1:52" ht="30" customHeight="1">
      <c r="A1010" s="248" t="s">
        <v>993</v>
      </c>
      <c r="B1010" s="248" t="s">
        <v>52</v>
      </c>
      <c r="C1010" s="248" t="s">
        <v>52</v>
      </c>
      <c r="D1010" s="249"/>
      <c r="E1010" s="257"/>
      <c r="F1010" s="258">
        <f>TRUNC(SUMIF(N1006:N1009, N1005, F1006:F1009),0)</f>
        <v>0</v>
      </c>
      <c r="G1010" s="257"/>
      <c r="H1010" s="258">
        <f>TRUNC(SUMIF(N1006:N1009, N1005, H1006:H1009),0)</f>
        <v>0</v>
      </c>
      <c r="I1010" s="257"/>
      <c r="J1010" s="258">
        <f>TRUNC(SUMIF(N1006:N1009, N1005, J1006:J1009),0)</f>
        <v>0</v>
      </c>
      <c r="K1010" s="257"/>
      <c r="L1010" s="258">
        <f>F1010+H1010+J1010</f>
        <v>0</v>
      </c>
      <c r="M1010" s="248" t="s">
        <v>52</v>
      </c>
      <c r="N1010" s="1" t="s">
        <v>71</v>
      </c>
      <c r="O1010" s="1" t="s">
        <v>71</v>
      </c>
      <c r="P1010" s="1" t="s">
        <v>52</v>
      </c>
      <c r="Q1010" s="1" t="s">
        <v>52</v>
      </c>
      <c r="R1010" s="1" t="s">
        <v>52</v>
      </c>
      <c r="AV1010" s="1" t="s">
        <v>52</v>
      </c>
      <c r="AW1010" s="1" t="s">
        <v>52</v>
      </c>
      <c r="AX1010" s="1" t="s">
        <v>52</v>
      </c>
      <c r="AY1010" s="1" t="s">
        <v>52</v>
      </c>
      <c r="AZ1010" s="1" t="s">
        <v>52</v>
      </c>
    </row>
    <row r="1011" spans="1:52" ht="30" customHeight="1">
      <c r="A1011" s="249"/>
      <c r="B1011" s="249"/>
      <c r="C1011" s="249"/>
      <c r="D1011" s="249"/>
      <c r="E1011" s="257"/>
      <c r="F1011" s="258"/>
      <c r="G1011" s="257"/>
      <c r="H1011" s="258"/>
      <c r="I1011" s="257"/>
      <c r="J1011" s="258"/>
      <c r="K1011" s="257"/>
      <c r="L1011" s="258"/>
      <c r="M1011" s="249"/>
    </row>
    <row r="1012" spans="1:52" ht="30" customHeight="1">
      <c r="A1012" s="250" t="s">
        <v>2585</v>
      </c>
      <c r="B1012" s="253"/>
      <c r="C1012" s="253"/>
      <c r="D1012" s="253"/>
      <c r="E1012" s="254"/>
      <c r="F1012" s="255"/>
      <c r="G1012" s="254"/>
      <c r="H1012" s="255"/>
      <c r="I1012" s="254"/>
      <c r="J1012" s="255"/>
      <c r="K1012" s="254"/>
      <c r="L1012" s="255"/>
      <c r="M1012" s="256"/>
      <c r="N1012" s="1" t="s">
        <v>295</v>
      </c>
    </row>
    <row r="1013" spans="1:52" ht="30" customHeight="1">
      <c r="A1013" s="248" t="s">
        <v>2540</v>
      </c>
      <c r="B1013" s="248" t="s">
        <v>2573</v>
      </c>
      <c r="C1013" s="248" t="s">
        <v>82</v>
      </c>
      <c r="D1013" s="249">
        <v>0.16500000000000001</v>
      </c>
      <c r="E1013" s="257">
        <f>단가대비표!O68</f>
        <v>0</v>
      </c>
      <c r="F1013" s="258">
        <f>TRUNC(E1013*D1013,1)</f>
        <v>0</v>
      </c>
      <c r="G1013" s="257">
        <f>단가대비표!P68</f>
        <v>0</v>
      </c>
      <c r="H1013" s="258">
        <f>TRUNC(G1013*D1013,1)</f>
        <v>0</v>
      </c>
      <c r="I1013" s="257">
        <f>단가대비표!V68</f>
        <v>0</v>
      </c>
      <c r="J1013" s="258">
        <f>TRUNC(I1013*D1013,1)</f>
        <v>0</v>
      </c>
      <c r="K1013" s="257">
        <f t="shared" ref="K1013:L1016" si="158">TRUNC(E1013+G1013+I1013,1)</f>
        <v>0</v>
      </c>
      <c r="L1013" s="258">
        <f t="shared" si="158"/>
        <v>0</v>
      </c>
      <c r="M1013" s="248" t="s">
        <v>2574</v>
      </c>
      <c r="N1013" s="1" t="s">
        <v>295</v>
      </c>
      <c r="O1013" s="1" t="s">
        <v>2575</v>
      </c>
      <c r="P1013" s="1" t="s">
        <v>64</v>
      </c>
      <c r="Q1013" s="1" t="s">
        <v>64</v>
      </c>
      <c r="R1013" s="1" t="s">
        <v>63</v>
      </c>
      <c r="AV1013" s="1" t="s">
        <v>52</v>
      </c>
      <c r="AW1013" s="1" t="s">
        <v>2586</v>
      </c>
      <c r="AX1013" s="1" t="s">
        <v>52</v>
      </c>
      <c r="AY1013" s="1" t="s">
        <v>52</v>
      </c>
      <c r="AZ1013" s="1" t="s">
        <v>52</v>
      </c>
    </row>
    <row r="1014" spans="1:52" ht="30" customHeight="1">
      <c r="A1014" s="248" t="s">
        <v>2522</v>
      </c>
      <c r="B1014" s="248" t="s">
        <v>1573</v>
      </c>
      <c r="C1014" s="248" t="s">
        <v>115</v>
      </c>
      <c r="D1014" s="249">
        <v>4.4999999999999997E-3</v>
      </c>
      <c r="E1014" s="257">
        <f>일위대가목록!E156</f>
        <v>0</v>
      </c>
      <c r="F1014" s="258">
        <f>TRUNC(E1014*D1014,1)</f>
        <v>0</v>
      </c>
      <c r="G1014" s="257">
        <f>일위대가목록!F156</f>
        <v>0</v>
      </c>
      <c r="H1014" s="258">
        <f>TRUNC(G1014*D1014,1)</f>
        <v>0</v>
      </c>
      <c r="I1014" s="257">
        <f>일위대가목록!G156</f>
        <v>0</v>
      </c>
      <c r="J1014" s="258">
        <f>TRUNC(I1014*D1014,1)</f>
        <v>0</v>
      </c>
      <c r="K1014" s="257">
        <f t="shared" si="158"/>
        <v>0</v>
      </c>
      <c r="L1014" s="258">
        <f t="shared" si="158"/>
        <v>0</v>
      </c>
      <c r="M1014" s="248" t="s">
        <v>2523</v>
      </c>
      <c r="N1014" s="1" t="s">
        <v>295</v>
      </c>
      <c r="O1014" s="1" t="s">
        <v>2521</v>
      </c>
      <c r="P1014" s="1" t="s">
        <v>63</v>
      </c>
      <c r="Q1014" s="1" t="s">
        <v>64</v>
      </c>
      <c r="R1014" s="1" t="s">
        <v>64</v>
      </c>
      <c r="AV1014" s="1" t="s">
        <v>52</v>
      </c>
      <c r="AW1014" s="1" t="s">
        <v>2587</v>
      </c>
      <c r="AX1014" s="1" t="s">
        <v>52</v>
      </c>
      <c r="AY1014" s="1" t="s">
        <v>52</v>
      </c>
      <c r="AZ1014" s="1" t="s">
        <v>52</v>
      </c>
    </row>
    <row r="1015" spans="1:52" ht="30" customHeight="1">
      <c r="A1015" s="248" t="s">
        <v>2548</v>
      </c>
      <c r="B1015" s="248" t="s">
        <v>2549</v>
      </c>
      <c r="C1015" s="248" t="s">
        <v>82</v>
      </c>
      <c r="D1015" s="249">
        <v>0.15</v>
      </c>
      <c r="E1015" s="257">
        <f>일위대가목록!E159</f>
        <v>0</v>
      </c>
      <c r="F1015" s="258">
        <f>TRUNC(E1015*D1015,1)</f>
        <v>0</v>
      </c>
      <c r="G1015" s="257">
        <f>일위대가목록!F159</f>
        <v>0</v>
      </c>
      <c r="H1015" s="258">
        <f>TRUNC(G1015*D1015,1)</f>
        <v>0</v>
      </c>
      <c r="I1015" s="257">
        <f>일위대가목록!G159</f>
        <v>0</v>
      </c>
      <c r="J1015" s="258">
        <f>TRUNC(I1015*D1015,1)</f>
        <v>0</v>
      </c>
      <c r="K1015" s="257">
        <f t="shared" si="158"/>
        <v>0</v>
      </c>
      <c r="L1015" s="258">
        <f t="shared" si="158"/>
        <v>0</v>
      </c>
      <c r="M1015" s="248" t="s">
        <v>2550</v>
      </c>
      <c r="N1015" s="1" t="s">
        <v>295</v>
      </c>
      <c r="O1015" s="1" t="s">
        <v>2547</v>
      </c>
      <c r="P1015" s="1" t="s">
        <v>63</v>
      </c>
      <c r="Q1015" s="1" t="s">
        <v>64</v>
      </c>
      <c r="R1015" s="1" t="s">
        <v>64</v>
      </c>
      <c r="AV1015" s="1" t="s">
        <v>52</v>
      </c>
      <c r="AW1015" s="1" t="s">
        <v>2588</v>
      </c>
      <c r="AX1015" s="1" t="s">
        <v>52</v>
      </c>
      <c r="AY1015" s="1" t="s">
        <v>52</v>
      </c>
      <c r="AZ1015" s="1" t="s">
        <v>52</v>
      </c>
    </row>
    <row r="1016" spans="1:52" ht="30" customHeight="1">
      <c r="A1016" s="248" t="s">
        <v>425</v>
      </c>
      <c r="B1016" s="248" t="s">
        <v>426</v>
      </c>
      <c r="C1016" s="248" t="s">
        <v>76</v>
      </c>
      <c r="D1016" s="249">
        <v>1</v>
      </c>
      <c r="E1016" s="257">
        <f>일위대가목록!E76</f>
        <v>0</v>
      </c>
      <c r="F1016" s="258">
        <f>TRUNC(E1016*D1016,1)</f>
        <v>0</v>
      </c>
      <c r="G1016" s="257">
        <f>일위대가목록!F76</f>
        <v>0</v>
      </c>
      <c r="H1016" s="258">
        <f>TRUNC(G1016*D1016,1)</f>
        <v>0</v>
      </c>
      <c r="I1016" s="257">
        <f>일위대가목록!G76</f>
        <v>0</v>
      </c>
      <c r="J1016" s="258">
        <f>TRUNC(I1016*D1016,1)</f>
        <v>0</v>
      </c>
      <c r="K1016" s="257">
        <f t="shared" si="158"/>
        <v>0</v>
      </c>
      <c r="L1016" s="258">
        <f t="shared" si="158"/>
        <v>0</v>
      </c>
      <c r="M1016" s="248" t="s">
        <v>427</v>
      </c>
      <c r="N1016" s="1" t="s">
        <v>295</v>
      </c>
      <c r="O1016" s="1" t="s">
        <v>428</v>
      </c>
      <c r="P1016" s="1" t="s">
        <v>63</v>
      </c>
      <c r="Q1016" s="1" t="s">
        <v>64</v>
      </c>
      <c r="R1016" s="1" t="s">
        <v>64</v>
      </c>
      <c r="AV1016" s="1" t="s">
        <v>52</v>
      </c>
      <c r="AW1016" s="1" t="s">
        <v>2589</v>
      </c>
      <c r="AX1016" s="1" t="s">
        <v>52</v>
      </c>
      <c r="AY1016" s="1" t="s">
        <v>52</v>
      </c>
      <c r="AZ1016" s="1" t="s">
        <v>52</v>
      </c>
    </row>
    <row r="1017" spans="1:52" ht="30" customHeight="1">
      <c r="A1017" s="248" t="s">
        <v>993</v>
      </c>
      <c r="B1017" s="248" t="s">
        <v>52</v>
      </c>
      <c r="C1017" s="248" t="s">
        <v>52</v>
      </c>
      <c r="D1017" s="249"/>
      <c r="E1017" s="257"/>
      <c r="F1017" s="258">
        <f>TRUNC(SUMIF(N1013:N1016, N1012, F1013:F1016),0)</f>
        <v>0</v>
      </c>
      <c r="G1017" s="257"/>
      <c r="H1017" s="258">
        <f>TRUNC(SUMIF(N1013:N1016, N1012, H1013:H1016),0)</f>
        <v>0</v>
      </c>
      <c r="I1017" s="257"/>
      <c r="J1017" s="258">
        <f>TRUNC(SUMIF(N1013:N1016, N1012, J1013:J1016),0)</f>
        <v>0</v>
      </c>
      <c r="K1017" s="257"/>
      <c r="L1017" s="258">
        <f>F1017+H1017+J1017</f>
        <v>0</v>
      </c>
      <c r="M1017" s="248" t="s">
        <v>52</v>
      </c>
      <c r="N1017" s="1" t="s">
        <v>71</v>
      </c>
      <c r="O1017" s="1" t="s">
        <v>71</v>
      </c>
      <c r="P1017" s="1" t="s">
        <v>52</v>
      </c>
      <c r="Q1017" s="1" t="s">
        <v>52</v>
      </c>
      <c r="R1017" s="1" t="s">
        <v>52</v>
      </c>
      <c r="AV1017" s="1" t="s">
        <v>52</v>
      </c>
      <c r="AW1017" s="1" t="s">
        <v>52</v>
      </c>
      <c r="AX1017" s="1" t="s">
        <v>52</v>
      </c>
      <c r="AY1017" s="1" t="s">
        <v>52</v>
      </c>
      <c r="AZ1017" s="1" t="s">
        <v>52</v>
      </c>
    </row>
    <row r="1018" spans="1:52" ht="30" customHeight="1">
      <c r="A1018" s="249"/>
      <c r="B1018" s="249"/>
      <c r="C1018" s="249"/>
      <c r="D1018" s="249"/>
      <c r="E1018" s="257"/>
      <c r="F1018" s="258"/>
      <c r="G1018" s="257"/>
      <c r="H1018" s="258"/>
      <c r="I1018" s="257"/>
      <c r="J1018" s="258"/>
      <c r="K1018" s="257"/>
      <c r="L1018" s="258"/>
      <c r="M1018" s="249"/>
    </row>
    <row r="1019" spans="1:52" ht="30" customHeight="1">
      <c r="A1019" s="250" t="s">
        <v>2590</v>
      </c>
      <c r="B1019" s="253"/>
      <c r="C1019" s="253"/>
      <c r="D1019" s="253"/>
      <c r="E1019" s="254"/>
      <c r="F1019" s="255"/>
      <c r="G1019" s="254"/>
      <c r="H1019" s="255"/>
      <c r="I1019" s="254"/>
      <c r="J1019" s="255"/>
      <c r="K1019" s="254"/>
      <c r="L1019" s="255"/>
      <c r="M1019" s="256"/>
      <c r="N1019" s="1" t="s">
        <v>2591</v>
      </c>
    </row>
    <row r="1020" spans="1:52" ht="30" customHeight="1">
      <c r="A1020" s="248" t="s">
        <v>2596</v>
      </c>
      <c r="B1020" s="248" t="s">
        <v>989</v>
      </c>
      <c r="C1020" s="248" t="s">
        <v>401</v>
      </c>
      <c r="D1020" s="249">
        <v>1.4999999999999999E-2</v>
      </c>
      <c r="E1020" s="257">
        <f>단가대비표!O255</f>
        <v>0</v>
      </c>
      <c r="F1020" s="258">
        <f>TRUNC(E1020*D1020,1)</f>
        <v>0</v>
      </c>
      <c r="G1020" s="257">
        <f>단가대비표!P255</f>
        <v>0</v>
      </c>
      <c r="H1020" s="258">
        <f>TRUNC(G1020*D1020,1)</f>
        <v>0</v>
      </c>
      <c r="I1020" s="257">
        <f>단가대비표!V255</f>
        <v>0</v>
      </c>
      <c r="J1020" s="258">
        <f>TRUNC(I1020*D1020,1)</f>
        <v>0</v>
      </c>
      <c r="K1020" s="257">
        <f t="shared" ref="K1020:L1022" si="159">TRUNC(E1020+G1020+I1020,1)</f>
        <v>0</v>
      </c>
      <c r="L1020" s="258">
        <f t="shared" si="159"/>
        <v>0</v>
      </c>
      <c r="M1020" s="248" t="s">
        <v>2597</v>
      </c>
      <c r="N1020" s="1" t="s">
        <v>2591</v>
      </c>
      <c r="O1020" s="1" t="s">
        <v>2598</v>
      </c>
      <c r="P1020" s="1" t="s">
        <v>64</v>
      </c>
      <c r="Q1020" s="1" t="s">
        <v>64</v>
      </c>
      <c r="R1020" s="1" t="s">
        <v>63</v>
      </c>
      <c r="V1020">
        <v>1</v>
      </c>
      <c r="AV1020" s="1" t="s">
        <v>52</v>
      </c>
      <c r="AW1020" s="1" t="s">
        <v>2599</v>
      </c>
      <c r="AX1020" s="1" t="s">
        <v>52</v>
      </c>
      <c r="AY1020" s="1" t="s">
        <v>52</v>
      </c>
      <c r="AZ1020" s="1" t="s">
        <v>52</v>
      </c>
    </row>
    <row r="1021" spans="1:52" ht="30" customHeight="1">
      <c r="A1021" s="248" t="s">
        <v>1243</v>
      </c>
      <c r="B1021" s="248" t="s">
        <v>989</v>
      </c>
      <c r="C1021" s="248" t="s">
        <v>401</v>
      </c>
      <c r="D1021" s="249">
        <v>3.0000000000000001E-3</v>
      </c>
      <c r="E1021" s="257">
        <f>단가대비표!O237</f>
        <v>0</v>
      </c>
      <c r="F1021" s="258">
        <f>TRUNC(E1021*D1021,1)</f>
        <v>0</v>
      </c>
      <c r="G1021" s="257">
        <f>단가대비표!P237</f>
        <v>0</v>
      </c>
      <c r="H1021" s="258">
        <f>TRUNC(G1021*D1021,1)</f>
        <v>0</v>
      </c>
      <c r="I1021" s="257">
        <f>단가대비표!V237</f>
        <v>0</v>
      </c>
      <c r="J1021" s="258">
        <f>TRUNC(I1021*D1021,1)</f>
        <v>0</v>
      </c>
      <c r="K1021" s="257">
        <f t="shared" si="159"/>
        <v>0</v>
      </c>
      <c r="L1021" s="258">
        <f t="shared" si="159"/>
        <v>0</v>
      </c>
      <c r="M1021" s="248" t="s">
        <v>1244</v>
      </c>
      <c r="N1021" s="1" t="s">
        <v>2591</v>
      </c>
      <c r="O1021" s="1" t="s">
        <v>1245</v>
      </c>
      <c r="P1021" s="1" t="s">
        <v>64</v>
      </c>
      <c r="Q1021" s="1" t="s">
        <v>64</v>
      </c>
      <c r="R1021" s="1" t="s">
        <v>63</v>
      </c>
      <c r="V1021">
        <v>1</v>
      </c>
      <c r="AV1021" s="1" t="s">
        <v>52</v>
      </c>
      <c r="AW1021" s="1" t="s">
        <v>2600</v>
      </c>
      <c r="AX1021" s="1" t="s">
        <v>52</v>
      </c>
      <c r="AY1021" s="1" t="s">
        <v>52</v>
      </c>
      <c r="AZ1021" s="1" t="s">
        <v>52</v>
      </c>
    </row>
    <row r="1022" spans="1:52" ht="30" customHeight="1">
      <c r="A1022" s="248" t="s">
        <v>2601</v>
      </c>
      <c r="B1022" s="248" t="s">
        <v>1486</v>
      </c>
      <c r="C1022" s="248" t="s">
        <v>555</v>
      </c>
      <c r="D1022" s="249">
        <v>1</v>
      </c>
      <c r="E1022" s="257">
        <f>TRUNC(SUMIF(V1020:V1022, RIGHTB(O1022, 1), H1020:H1022)*U1022, 2)</f>
        <v>0</v>
      </c>
      <c r="F1022" s="258">
        <f>TRUNC(E1022*D1022,1)</f>
        <v>0</v>
      </c>
      <c r="G1022" s="257">
        <v>0</v>
      </c>
      <c r="H1022" s="258">
        <f>TRUNC(G1022*D1022,1)</f>
        <v>0</v>
      </c>
      <c r="I1022" s="257">
        <v>0</v>
      </c>
      <c r="J1022" s="258">
        <f>TRUNC(I1022*D1022,1)</f>
        <v>0</v>
      </c>
      <c r="K1022" s="257">
        <f t="shared" si="159"/>
        <v>0</v>
      </c>
      <c r="L1022" s="258">
        <f t="shared" si="159"/>
        <v>0</v>
      </c>
      <c r="M1022" s="248" t="s">
        <v>52</v>
      </c>
      <c r="N1022" s="1" t="s">
        <v>2591</v>
      </c>
      <c r="O1022" s="1" t="s">
        <v>772</v>
      </c>
      <c r="P1022" s="1" t="s">
        <v>64</v>
      </c>
      <c r="Q1022" s="1" t="s">
        <v>64</v>
      </c>
      <c r="R1022" s="1" t="s">
        <v>64</v>
      </c>
      <c r="S1022">
        <v>1</v>
      </c>
      <c r="T1022">
        <v>0</v>
      </c>
      <c r="U1022">
        <v>0.02</v>
      </c>
      <c r="AV1022" s="1" t="s">
        <v>52</v>
      </c>
      <c r="AW1022" s="1" t="s">
        <v>2602</v>
      </c>
      <c r="AX1022" s="1" t="s">
        <v>52</v>
      </c>
      <c r="AY1022" s="1" t="s">
        <v>52</v>
      </c>
      <c r="AZ1022" s="1" t="s">
        <v>52</v>
      </c>
    </row>
    <row r="1023" spans="1:52" ht="30" customHeight="1">
      <c r="A1023" s="248" t="s">
        <v>993</v>
      </c>
      <c r="B1023" s="248" t="s">
        <v>52</v>
      </c>
      <c r="C1023" s="248" t="s">
        <v>52</v>
      </c>
      <c r="D1023" s="249"/>
      <c r="E1023" s="257"/>
      <c r="F1023" s="258">
        <f>TRUNC(SUMIF(N1020:N1022, N1019, F1020:F1022),0)</f>
        <v>0</v>
      </c>
      <c r="G1023" s="257"/>
      <c r="H1023" s="258">
        <f>TRUNC(SUMIF(N1020:N1022, N1019, H1020:H1022),0)</f>
        <v>0</v>
      </c>
      <c r="I1023" s="257"/>
      <c r="J1023" s="258">
        <f>TRUNC(SUMIF(N1020:N1022, N1019, J1020:J1022),0)</f>
        <v>0</v>
      </c>
      <c r="K1023" s="257"/>
      <c r="L1023" s="258">
        <f>F1023+H1023+J1023</f>
        <v>0</v>
      </c>
      <c r="M1023" s="248" t="s">
        <v>52</v>
      </c>
      <c r="N1023" s="1" t="s">
        <v>71</v>
      </c>
      <c r="O1023" s="1" t="s">
        <v>71</v>
      </c>
      <c r="P1023" s="1" t="s">
        <v>52</v>
      </c>
      <c r="Q1023" s="1" t="s">
        <v>52</v>
      </c>
      <c r="R1023" s="1" t="s">
        <v>52</v>
      </c>
      <c r="AV1023" s="1" t="s">
        <v>52</v>
      </c>
      <c r="AW1023" s="1" t="s">
        <v>52</v>
      </c>
      <c r="AX1023" s="1" t="s">
        <v>52</v>
      </c>
      <c r="AY1023" s="1" t="s">
        <v>52</v>
      </c>
      <c r="AZ1023" s="1" t="s">
        <v>52</v>
      </c>
    </row>
    <row r="1024" spans="1:52" ht="30" customHeight="1">
      <c r="A1024" s="249"/>
      <c r="B1024" s="249"/>
      <c r="C1024" s="249"/>
      <c r="D1024" s="249"/>
      <c r="E1024" s="257"/>
      <c r="F1024" s="258"/>
      <c r="G1024" s="257"/>
      <c r="H1024" s="258"/>
      <c r="I1024" s="257"/>
      <c r="J1024" s="258"/>
      <c r="K1024" s="257"/>
      <c r="L1024" s="258"/>
      <c r="M1024" s="249"/>
    </row>
    <row r="1025" spans="1:52" ht="30" customHeight="1">
      <c r="A1025" s="250" t="s">
        <v>2603</v>
      </c>
      <c r="B1025" s="253"/>
      <c r="C1025" s="253"/>
      <c r="D1025" s="253"/>
      <c r="E1025" s="254"/>
      <c r="F1025" s="255"/>
      <c r="G1025" s="254"/>
      <c r="H1025" s="255"/>
      <c r="I1025" s="254"/>
      <c r="J1025" s="255"/>
      <c r="K1025" s="254"/>
      <c r="L1025" s="255"/>
      <c r="M1025" s="256"/>
      <c r="N1025" s="1" t="s">
        <v>2604</v>
      </c>
    </row>
    <row r="1026" spans="1:52" ht="30" customHeight="1">
      <c r="A1026" s="248" t="s">
        <v>2608</v>
      </c>
      <c r="B1026" s="248" t="s">
        <v>2609</v>
      </c>
      <c r="C1026" s="248" t="s">
        <v>982</v>
      </c>
      <c r="D1026" s="249">
        <v>0.08</v>
      </c>
      <c r="E1026" s="257">
        <f>단가대비표!O207</f>
        <v>0</v>
      </c>
      <c r="F1026" s="258">
        <f>TRUNC(E1026*D1026,1)</f>
        <v>0</v>
      </c>
      <c r="G1026" s="257">
        <f>단가대비표!P207</f>
        <v>0</v>
      </c>
      <c r="H1026" s="258">
        <f>TRUNC(G1026*D1026,1)</f>
        <v>0</v>
      </c>
      <c r="I1026" s="257">
        <f>단가대비표!V207</f>
        <v>0</v>
      </c>
      <c r="J1026" s="258">
        <f>TRUNC(I1026*D1026,1)</f>
        <v>0</v>
      </c>
      <c r="K1026" s="257">
        <f>TRUNC(E1026+G1026+I1026,1)</f>
        <v>0</v>
      </c>
      <c r="L1026" s="258">
        <f>TRUNC(F1026+H1026+J1026,1)</f>
        <v>0</v>
      </c>
      <c r="M1026" s="248" t="s">
        <v>2610</v>
      </c>
      <c r="N1026" s="1" t="s">
        <v>2604</v>
      </c>
      <c r="O1026" s="1" t="s">
        <v>2611</v>
      </c>
      <c r="P1026" s="1" t="s">
        <v>64</v>
      </c>
      <c r="Q1026" s="1" t="s">
        <v>64</v>
      </c>
      <c r="R1026" s="1" t="s">
        <v>63</v>
      </c>
      <c r="AV1026" s="1" t="s">
        <v>52</v>
      </c>
      <c r="AW1026" s="1" t="s">
        <v>2612</v>
      </c>
      <c r="AX1026" s="1" t="s">
        <v>52</v>
      </c>
      <c r="AY1026" s="1" t="s">
        <v>52</v>
      </c>
      <c r="AZ1026" s="1" t="s">
        <v>52</v>
      </c>
    </row>
    <row r="1027" spans="1:52" ht="30" customHeight="1">
      <c r="A1027" s="248" t="s">
        <v>2613</v>
      </c>
      <c r="B1027" s="248" t="s">
        <v>2614</v>
      </c>
      <c r="C1027" s="248" t="s">
        <v>982</v>
      </c>
      <c r="D1027" s="249">
        <v>4.0000000000000001E-3</v>
      </c>
      <c r="E1027" s="257">
        <f>단가대비표!O212</f>
        <v>0</v>
      </c>
      <c r="F1027" s="258">
        <f>TRUNC(E1027*D1027,1)</f>
        <v>0</v>
      </c>
      <c r="G1027" s="257">
        <f>단가대비표!P212</f>
        <v>0</v>
      </c>
      <c r="H1027" s="258">
        <f>TRUNC(G1027*D1027,1)</f>
        <v>0</v>
      </c>
      <c r="I1027" s="257">
        <f>단가대비표!V212</f>
        <v>0</v>
      </c>
      <c r="J1027" s="258">
        <f>TRUNC(I1027*D1027,1)</f>
        <v>0</v>
      </c>
      <c r="K1027" s="257">
        <f>TRUNC(E1027+G1027+I1027,1)</f>
        <v>0</v>
      </c>
      <c r="L1027" s="258">
        <f>TRUNC(F1027+H1027+J1027,1)</f>
        <v>0</v>
      </c>
      <c r="M1027" s="248" t="s">
        <v>2615</v>
      </c>
      <c r="N1027" s="1" t="s">
        <v>2604</v>
      </c>
      <c r="O1027" s="1" t="s">
        <v>2616</v>
      </c>
      <c r="P1027" s="1" t="s">
        <v>64</v>
      </c>
      <c r="Q1027" s="1" t="s">
        <v>64</v>
      </c>
      <c r="R1027" s="1" t="s">
        <v>63</v>
      </c>
      <c r="AV1027" s="1" t="s">
        <v>52</v>
      </c>
      <c r="AW1027" s="1" t="s">
        <v>2617</v>
      </c>
      <c r="AX1027" s="1" t="s">
        <v>52</v>
      </c>
      <c r="AY1027" s="1" t="s">
        <v>52</v>
      </c>
      <c r="AZ1027" s="1" t="s">
        <v>52</v>
      </c>
    </row>
    <row r="1028" spans="1:52" ht="30" customHeight="1">
      <c r="A1028" s="248" t="s">
        <v>993</v>
      </c>
      <c r="B1028" s="248" t="s">
        <v>52</v>
      </c>
      <c r="C1028" s="248" t="s">
        <v>52</v>
      </c>
      <c r="D1028" s="249"/>
      <c r="E1028" s="257"/>
      <c r="F1028" s="258">
        <f>TRUNC(SUMIF(N1026:N1027, N1025, F1026:F1027),0)</f>
        <v>0</v>
      </c>
      <c r="G1028" s="257"/>
      <c r="H1028" s="258">
        <f>TRUNC(SUMIF(N1026:N1027, N1025, H1026:H1027),0)</f>
        <v>0</v>
      </c>
      <c r="I1028" s="257"/>
      <c r="J1028" s="258">
        <f>TRUNC(SUMIF(N1026:N1027, N1025, J1026:J1027),0)</f>
        <v>0</v>
      </c>
      <c r="K1028" s="257"/>
      <c r="L1028" s="258">
        <f>F1028+H1028+J1028</f>
        <v>0</v>
      </c>
      <c r="M1028" s="248" t="s">
        <v>52</v>
      </c>
      <c r="N1028" s="1" t="s">
        <v>71</v>
      </c>
      <c r="O1028" s="1" t="s">
        <v>71</v>
      </c>
      <c r="P1028" s="1" t="s">
        <v>52</v>
      </c>
      <c r="Q1028" s="1" t="s">
        <v>52</v>
      </c>
      <c r="R1028" s="1" t="s">
        <v>52</v>
      </c>
      <c r="AV1028" s="1" t="s">
        <v>52</v>
      </c>
      <c r="AW1028" s="1" t="s">
        <v>52</v>
      </c>
      <c r="AX1028" s="1" t="s">
        <v>52</v>
      </c>
      <c r="AY1028" s="1" t="s">
        <v>52</v>
      </c>
      <c r="AZ1028" s="1" t="s">
        <v>52</v>
      </c>
    </row>
    <row r="1029" spans="1:52" ht="30" customHeight="1">
      <c r="A1029" s="249"/>
      <c r="B1029" s="249"/>
      <c r="C1029" s="249"/>
      <c r="D1029" s="249"/>
      <c r="E1029" s="257"/>
      <c r="F1029" s="258"/>
      <c r="G1029" s="257"/>
      <c r="H1029" s="258"/>
      <c r="I1029" s="257"/>
      <c r="J1029" s="258"/>
      <c r="K1029" s="257"/>
      <c r="L1029" s="258"/>
      <c r="M1029" s="249"/>
    </row>
    <row r="1030" spans="1:52" ht="30" customHeight="1">
      <c r="A1030" s="250" t="s">
        <v>2618</v>
      </c>
      <c r="B1030" s="253"/>
      <c r="C1030" s="253"/>
      <c r="D1030" s="253"/>
      <c r="E1030" s="254"/>
      <c r="F1030" s="255"/>
      <c r="G1030" s="254"/>
      <c r="H1030" s="255"/>
      <c r="I1030" s="254"/>
      <c r="J1030" s="255"/>
      <c r="K1030" s="254"/>
      <c r="L1030" s="255"/>
      <c r="M1030" s="256"/>
      <c r="N1030" s="1" t="s">
        <v>2164</v>
      </c>
    </row>
    <row r="1031" spans="1:52" ht="30" customHeight="1">
      <c r="A1031" s="248" t="s">
        <v>2605</v>
      </c>
      <c r="B1031" s="248" t="s">
        <v>2606</v>
      </c>
      <c r="C1031" s="248" t="s">
        <v>82</v>
      </c>
      <c r="D1031" s="249">
        <v>1</v>
      </c>
      <c r="E1031" s="257">
        <f>일위대가목록!E166</f>
        <v>0</v>
      </c>
      <c r="F1031" s="258">
        <f>TRUNC(E1031*D1031,1)</f>
        <v>0</v>
      </c>
      <c r="G1031" s="257">
        <f>일위대가목록!F166</f>
        <v>0</v>
      </c>
      <c r="H1031" s="258">
        <f>TRUNC(G1031*D1031,1)</f>
        <v>0</v>
      </c>
      <c r="I1031" s="257">
        <f>일위대가목록!G166</f>
        <v>0</v>
      </c>
      <c r="J1031" s="258">
        <f>TRUNC(I1031*D1031,1)</f>
        <v>0</v>
      </c>
      <c r="K1031" s="257">
        <f>TRUNC(E1031+G1031+I1031,1)</f>
        <v>0</v>
      </c>
      <c r="L1031" s="258">
        <f>TRUNC(F1031+H1031+J1031,1)</f>
        <v>0</v>
      </c>
      <c r="M1031" s="248" t="s">
        <v>2607</v>
      </c>
      <c r="N1031" s="1" t="s">
        <v>2164</v>
      </c>
      <c r="O1031" s="1" t="s">
        <v>2604</v>
      </c>
      <c r="P1031" s="1" t="s">
        <v>63</v>
      </c>
      <c r="Q1031" s="1" t="s">
        <v>64</v>
      </c>
      <c r="R1031" s="1" t="s">
        <v>64</v>
      </c>
      <c r="AV1031" s="1" t="s">
        <v>52</v>
      </c>
      <c r="AW1031" s="1" t="s">
        <v>2619</v>
      </c>
      <c r="AX1031" s="1" t="s">
        <v>52</v>
      </c>
      <c r="AY1031" s="1" t="s">
        <v>52</v>
      </c>
      <c r="AZ1031" s="1" t="s">
        <v>52</v>
      </c>
    </row>
    <row r="1032" spans="1:52" ht="30" customHeight="1">
      <c r="A1032" s="248" t="s">
        <v>2592</v>
      </c>
      <c r="B1032" s="248" t="s">
        <v>2593</v>
      </c>
      <c r="C1032" s="248" t="s">
        <v>82</v>
      </c>
      <c r="D1032" s="249">
        <v>1</v>
      </c>
      <c r="E1032" s="257">
        <f>일위대가목록!E165</f>
        <v>0</v>
      </c>
      <c r="F1032" s="258">
        <f>TRUNC(E1032*D1032,1)</f>
        <v>0</v>
      </c>
      <c r="G1032" s="257">
        <f>일위대가목록!F165</f>
        <v>0</v>
      </c>
      <c r="H1032" s="258">
        <f>TRUNC(G1032*D1032,1)</f>
        <v>0</v>
      </c>
      <c r="I1032" s="257">
        <f>일위대가목록!G165</f>
        <v>0</v>
      </c>
      <c r="J1032" s="258">
        <f>TRUNC(I1032*D1032,1)</f>
        <v>0</v>
      </c>
      <c r="K1032" s="257">
        <f>TRUNC(E1032+G1032+I1032,1)</f>
        <v>0</v>
      </c>
      <c r="L1032" s="258">
        <f>TRUNC(F1032+H1032+J1032,1)</f>
        <v>0</v>
      </c>
      <c r="M1032" s="248" t="s">
        <v>2594</v>
      </c>
      <c r="N1032" s="1" t="s">
        <v>2164</v>
      </c>
      <c r="O1032" s="1" t="s">
        <v>2591</v>
      </c>
      <c r="P1032" s="1" t="s">
        <v>63</v>
      </c>
      <c r="Q1032" s="1" t="s">
        <v>64</v>
      </c>
      <c r="R1032" s="1" t="s">
        <v>64</v>
      </c>
      <c r="AV1032" s="1" t="s">
        <v>52</v>
      </c>
      <c r="AW1032" s="1" t="s">
        <v>2620</v>
      </c>
      <c r="AX1032" s="1" t="s">
        <v>52</v>
      </c>
      <c r="AY1032" s="1" t="s">
        <v>52</v>
      </c>
      <c r="AZ1032" s="1" t="s">
        <v>52</v>
      </c>
    </row>
    <row r="1033" spans="1:52" ht="30" customHeight="1">
      <c r="A1033" s="248" t="s">
        <v>993</v>
      </c>
      <c r="B1033" s="248" t="s">
        <v>52</v>
      </c>
      <c r="C1033" s="248" t="s">
        <v>52</v>
      </c>
      <c r="D1033" s="249"/>
      <c r="E1033" s="257"/>
      <c r="F1033" s="258">
        <f>TRUNC(SUMIF(N1031:N1032, N1030, F1031:F1032),0)</f>
        <v>0</v>
      </c>
      <c r="G1033" s="257"/>
      <c r="H1033" s="258">
        <f>TRUNC(SUMIF(N1031:N1032, N1030, H1031:H1032),0)</f>
        <v>0</v>
      </c>
      <c r="I1033" s="257"/>
      <c r="J1033" s="258">
        <f>TRUNC(SUMIF(N1031:N1032, N1030, J1031:J1032),0)</f>
        <v>0</v>
      </c>
      <c r="K1033" s="257"/>
      <c r="L1033" s="258">
        <f>F1033+H1033+J1033</f>
        <v>0</v>
      </c>
      <c r="M1033" s="248" t="s">
        <v>52</v>
      </c>
      <c r="N1033" s="1" t="s">
        <v>71</v>
      </c>
      <c r="O1033" s="1" t="s">
        <v>71</v>
      </c>
      <c r="P1033" s="1" t="s">
        <v>52</v>
      </c>
      <c r="Q1033" s="1" t="s">
        <v>52</v>
      </c>
      <c r="R1033" s="1" t="s">
        <v>52</v>
      </c>
      <c r="AV1033" s="1" t="s">
        <v>52</v>
      </c>
      <c r="AW1033" s="1" t="s">
        <v>52</v>
      </c>
      <c r="AX1033" s="1" t="s">
        <v>52</v>
      </c>
      <c r="AY1033" s="1" t="s">
        <v>52</v>
      </c>
      <c r="AZ1033" s="1" t="s">
        <v>52</v>
      </c>
    </row>
    <row r="1034" spans="1:52" ht="30" customHeight="1">
      <c r="A1034" s="249"/>
      <c r="B1034" s="249"/>
      <c r="C1034" s="249"/>
      <c r="D1034" s="249"/>
      <c r="E1034" s="257"/>
      <c r="F1034" s="258"/>
      <c r="G1034" s="257"/>
      <c r="H1034" s="258"/>
      <c r="I1034" s="257"/>
      <c r="J1034" s="258"/>
      <c r="K1034" s="257"/>
      <c r="L1034" s="258"/>
      <c r="M1034" s="249"/>
    </row>
    <row r="1035" spans="1:52" ht="30" customHeight="1">
      <c r="A1035" s="250" t="s">
        <v>2621</v>
      </c>
      <c r="B1035" s="253"/>
      <c r="C1035" s="253"/>
      <c r="D1035" s="253"/>
      <c r="E1035" s="254"/>
      <c r="F1035" s="255"/>
      <c r="G1035" s="254"/>
      <c r="H1035" s="255"/>
      <c r="I1035" s="254"/>
      <c r="J1035" s="255"/>
      <c r="K1035" s="254"/>
      <c r="L1035" s="255"/>
      <c r="M1035" s="256"/>
      <c r="N1035" s="1" t="s">
        <v>244</v>
      </c>
    </row>
    <row r="1036" spans="1:52" ht="30" customHeight="1">
      <c r="A1036" s="248" t="s">
        <v>2605</v>
      </c>
      <c r="B1036" s="248" t="s">
        <v>2606</v>
      </c>
      <c r="C1036" s="248" t="s">
        <v>82</v>
      </c>
      <c r="D1036" s="249">
        <v>1</v>
      </c>
      <c r="E1036" s="257">
        <f>일위대가목록!E166</f>
        <v>0</v>
      </c>
      <c r="F1036" s="258">
        <f>TRUNC(E1036*D1036,1)</f>
        <v>0</v>
      </c>
      <c r="G1036" s="257">
        <f>일위대가목록!F166</f>
        <v>0</v>
      </c>
      <c r="H1036" s="258">
        <f>TRUNC(G1036*D1036,1)</f>
        <v>0</v>
      </c>
      <c r="I1036" s="257">
        <f>일위대가목록!G166</f>
        <v>0</v>
      </c>
      <c r="J1036" s="258">
        <f>TRUNC(I1036*D1036,1)</f>
        <v>0</v>
      </c>
      <c r="K1036" s="257">
        <f>TRUNC(E1036+G1036+I1036,1)</f>
        <v>0</v>
      </c>
      <c r="L1036" s="258">
        <f>TRUNC(F1036+H1036+J1036,1)</f>
        <v>0</v>
      </c>
      <c r="M1036" s="248" t="s">
        <v>2607</v>
      </c>
      <c r="N1036" s="1" t="s">
        <v>244</v>
      </c>
      <c r="O1036" s="1" t="s">
        <v>2604</v>
      </c>
      <c r="P1036" s="1" t="s">
        <v>63</v>
      </c>
      <c r="Q1036" s="1" t="s">
        <v>64</v>
      </c>
      <c r="R1036" s="1" t="s">
        <v>64</v>
      </c>
      <c r="AV1036" s="1" t="s">
        <v>52</v>
      </c>
      <c r="AW1036" s="1" t="s">
        <v>2622</v>
      </c>
      <c r="AX1036" s="1" t="s">
        <v>52</v>
      </c>
      <c r="AY1036" s="1" t="s">
        <v>52</v>
      </c>
      <c r="AZ1036" s="1" t="s">
        <v>52</v>
      </c>
    </row>
    <row r="1037" spans="1:52" ht="30" customHeight="1">
      <c r="A1037" s="248" t="s">
        <v>2592</v>
      </c>
      <c r="B1037" s="248" t="s">
        <v>2593</v>
      </c>
      <c r="C1037" s="248" t="s">
        <v>82</v>
      </c>
      <c r="D1037" s="249">
        <v>1</v>
      </c>
      <c r="E1037" s="257">
        <f>일위대가목록!E165</f>
        <v>0</v>
      </c>
      <c r="F1037" s="258">
        <f>TRUNC(E1037*D1037,1)</f>
        <v>0</v>
      </c>
      <c r="G1037" s="257">
        <f>일위대가목록!F165</f>
        <v>0</v>
      </c>
      <c r="H1037" s="258">
        <f>TRUNC(G1037*D1037,1)</f>
        <v>0</v>
      </c>
      <c r="I1037" s="257">
        <f>일위대가목록!G165</f>
        <v>0</v>
      </c>
      <c r="J1037" s="258">
        <f>TRUNC(I1037*D1037,1)</f>
        <v>0</v>
      </c>
      <c r="K1037" s="257">
        <f>TRUNC(E1037+G1037+I1037,1)</f>
        <v>0</v>
      </c>
      <c r="L1037" s="258">
        <f>TRUNC(F1037+H1037+J1037,1)</f>
        <v>0</v>
      </c>
      <c r="M1037" s="248" t="s">
        <v>2594</v>
      </c>
      <c r="N1037" s="1" t="s">
        <v>244</v>
      </c>
      <c r="O1037" s="1" t="s">
        <v>2591</v>
      </c>
      <c r="P1037" s="1" t="s">
        <v>63</v>
      </c>
      <c r="Q1037" s="1" t="s">
        <v>64</v>
      </c>
      <c r="R1037" s="1" t="s">
        <v>64</v>
      </c>
      <c r="AV1037" s="1" t="s">
        <v>52</v>
      </c>
      <c r="AW1037" s="1" t="s">
        <v>2623</v>
      </c>
      <c r="AX1037" s="1" t="s">
        <v>52</v>
      </c>
      <c r="AY1037" s="1" t="s">
        <v>52</v>
      </c>
      <c r="AZ1037" s="1" t="s">
        <v>52</v>
      </c>
    </row>
    <row r="1038" spans="1:52" ht="30" customHeight="1">
      <c r="A1038" s="248" t="s">
        <v>993</v>
      </c>
      <c r="B1038" s="248" t="s">
        <v>52</v>
      </c>
      <c r="C1038" s="248" t="s">
        <v>52</v>
      </c>
      <c r="D1038" s="249"/>
      <c r="E1038" s="257"/>
      <c r="F1038" s="258">
        <f>TRUNC(SUMIF(N1036:N1037, N1035, F1036:F1037),0)</f>
        <v>0</v>
      </c>
      <c r="G1038" s="257"/>
      <c r="H1038" s="258">
        <f>TRUNC(SUMIF(N1036:N1037, N1035, H1036:H1037),0)</f>
        <v>0</v>
      </c>
      <c r="I1038" s="257"/>
      <c r="J1038" s="258">
        <f>TRUNC(SUMIF(N1036:N1037, N1035, J1036:J1037),0)</f>
        <v>0</v>
      </c>
      <c r="K1038" s="257"/>
      <c r="L1038" s="258">
        <f>F1038+H1038+J1038</f>
        <v>0</v>
      </c>
      <c r="M1038" s="248" t="s">
        <v>52</v>
      </c>
      <c r="N1038" s="1" t="s">
        <v>71</v>
      </c>
      <c r="O1038" s="1" t="s">
        <v>71</v>
      </c>
      <c r="P1038" s="1" t="s">
        <v>52</v>
      </c>
      <c r="Q1038" s="1" t="s">
        <v>52</v>
      </c>
      <c r="R1038" s="1" t="s">
        <v>52</v>
      </c>
      <c r="AV1038" s="1" t="s">
        <v>52</v>
      </c>
      <c r="AW1038" s="1" t="s">
        <v>52</v>
      </c>
      <c r="AX1038" s="1" t="s">
        <v>52</v>
      </c>
      <c r="AY1038" s="1" t="s">
        <v>52</v>
      </c>
      <c r="AZ1038" s="1" t="s">
        <v>52</v>
      </c>
    </row>
    <row r="1039" spans="1:52" ht="30" customHeight="1">
      <c r="A1039" s="249"/>
      <c r="B1039" s="249"/>
      <c r="C1039" s="249"/>
      <c r="D1039" s="249"/>
      <c r="E1039" s="257"/>
      <c r="F1039" s="258"/>
      <c r="G1039" s="257"/>
      <c r="H1039" s="258"/>
      <c r="I1039" s="257"/>
      <c r="J1039" s="258"/>
      <c r="K1039" s="257"/>
      <c r="L1039" s="258"/>
      <c r="M1039" s="249"/>
    </row>
    <row r="1040" spans="1:52" ht="30" customHeight="1">
      <c r="A1040" s="250" t="s">
        <v>2624</v>
      </c>
      <c r="B1040" s="253"/>
      <c r="C1040" s="253"/>
      <c r="D1040" s="253"/>
      <c r="E1040" s="254"/>
      <c r="F1040" s="255"/>
      <c r="G1040" s="254"/>
      <c r="H1040" s="255"/>
      <c r="I1040" s="254"/>
      <c r="J1040" s="255"/>
      <c r="K1040" s="254"/>
      <c r="L1040" s="255"/>
      <c r="M1040" s="256"/>
      <c r="N1040" s="1" t="s">
        <v>2625</v>
      </c>
    </row>
    <row r="1041" spans="1:52" ht="30" customHeight="1">
      <c r="A1041" s="248" t="s">
        <v>2596</v>
      </c>
      <c r="B1041" s="248" t="s">
        <v>989</v>
      </c>
      <c r="C1041" s="248" t="s">
        <v>401</v>
      </c>
      <c r="D1041" s="249">
        <v>6.7000000000000004E-2</v>
      </c>
      <c r="E1041" s="257">
        <f>단가대비표!O255</f>
        <v>0</v>
      </c>
      <c r="F1041" s="258">
        <f>TRUNC(E1041*D1041,1)</f>
        <v>0</v>
      </c>
      <c r="G1041" s="257">
        <f>단가대비표!P255</f>
        <v>0</v>
      </c>
      <c r="H1041" s="258">
        <f>TRUNC(G1041*D1041,1)</f>
        <v>0</v>
      </c>
      <c r="I1041" s="257">
        <f>단가대비표!V255</f>
        <v>0</v>
      </c>
      <c r="J1041" s="258">
        <f>TRUNC(I1041*D1041,1)</f>
        <v>0</v>
      </c>
      <c r="K1041" s="257">
        <f t="shared" ref="K1041:L1043" si="160">TRUNC(E1041+G1041+I1041,1)</f>
        <v>0</v>
      </c>
      <c r="L1041" s="258">
        <f t="shared" si="160"/>
        <v>0</v>
      </c>
      <c r="M1041" s="248" t="s">
        <v>2597</v>
      </c>
      <c r="N1041" s="1" t="s">
        <v>2625</v>
      </c>
      <c r="O1041" s="1" t="s">
        <v>2598</v>
      </c>
      <c r="P1041" s="1" t="s">
        <v>64</v>
      </c>
      <c r="Q1041" s="1" t="s">
        <v>64</v>
      </c>
      <c r="R1041" s="1" t="s">
        <v>63</v>
      </c>
      <c r="V1041">
        <v>1</v>
      </c>
      <c r="AV1041" s="1" t="s">
        <v>52</v>
      </c>
      <c r="AW1041" s="1" t="s">
        <v>2630</v>
      </c>
      <c r="AX1041" s="1" t="s">
        <v>52</v>
      </c>
      <c r="AY1041" s="1" t="s">
        <v>52</v>
      </c>
      <c r="AZ1041" s="1" t="s">
        <v>52</v>
      </c>
    </row>
    <row r="1042" spans="1:52" ht="30" customHeight="1">
      <c r="A1042" s="248" t="s">
        <v>1243</v>
      </c>
      <c r="B1042" s="248" t="s">
        <v>989</v>
      </c>
      <c r="C1042" s="248" t="s">
        <v>401</v>
      </c>
      <c r="D1042" s="249">
        <v>1.0999999999999999E-2</v>
      </c>
      <c r="E1042" s="257">
        <f>단가대비표!O237</f>
        <v>0</v>
      </c>
      <c r="F1042" s="258">
        <f>TRUNC(E1042*D1042,1)</f>
        <v>0</v>
      </c>
      <c r="G1042" s="257">
        <f>단가대비표!P237</f>
        <v>0</v>
      </c>
      <c r="H1042" s="258">
        <f>TRUNC(G1042*D1042,1)</f>
        <v>0</v>
      </c>
      <c r="I1042" s="257">
        <f>단가대비표!V237</f>
        <v>0</v>
      </c>
      <c r="J1042" s="258">
        <f>TRUNC(I1042*D1042,1)</f>
        <v>0</v>
      </c>
      <c r="K1042" s="257">
        <f t="shared" si="160"/>
        <v>0</v>
      </c>
      <c r="L1042" s="258">
        <f t="shared" si="160"/>
        <v>0</v>
      </c>
      <c r="M1042" s="248" t="s">
        <v>1244</v>
      </c>
      <c r="N1042" s="1" t="s">
        <v>2625</v>
      </c>
      <c r="O1042" s="1" t="s">
        <v>1245</v>
      </c>
      <c r="P1042" s="1" t="s">
        <v>64</v>
      </c>
      <c r="Q1042" s="1" t="s">
        <v>64</v>
      </c>
      <c r="R1042" s="1" t="s">
        <v>63</v>
      </c>
      <c r="V1042">
        <v>1</v>
      </c>
      <c r="AV1042" s="1" t="s">
        <v>52</v>
      </c>
      <c r="AW1042" s="1" t="s">
        <v>2631</v>
      </c>
      <c r="AX1042" s="1" t="s">
        <v>52</v>
      </c>
      <c r="AY1042" s="1" t="s">
        <v>52</v>
      </c>
      <c r="AZ1042" s="1" t="s">
        <v>52</v>
      </c>
    </row>
    <row r="1043" spans="1:52" ht="30" customHeight="1">
      <c r="A1043" s="248" t="s">
        <v>2601</v>
      </c>
      <c r="B1043" s="248" t="s">
        <v>1486</v>
      </c>
      <c r="C1043" s="248" t="s">
        <v>555</v>
      </c>
      <c r="D1043" s="249">
        <v>1</v>
      </c>
      <c r="E1043" s="257">
        <f>TRUNC(SUMIF(V1041:V1043, RIGHTB(O1043, 1), H1041:H1043)*U1043, 2)</f>
        <v>0</v>
      </c>
      <c r="F1043" s="258">
        <f>TRUNC(E1043*D1043,1)</f>
        <v>0</v>
      </c>
      <c r="G1043" s="257">
        <v>0</v>
      </c>
      <c r="H1043" s="258">
        <f>TRUNC(G1043*D1043,1)</f>
        <v>0</v>
      </c>
      <c r="I1043" s="257">
        <v>0</v>
      </c>
      <c r="J1043" s="258">
        <f>TRUNC(I1043*D1043,1)</f>
        <v>0</v>
      </c>
      <c r="K1043" s="257">
        <f t="shared" si="160"/>
        <v>0</v>
      </c>
      <c r="L1043" s="258">
        <f t="shared" si="160"/>
        <v>0</v>
      </c>
      <c r="M1043" s="248" t="s">
        <v>52</v>
      </c>
      <c r="N1043" s="1" t="s">
        <v>2625</v>
      </c>
      <c r="O1043" s="1" t="s">
        <v>772</v>
      </c>
      <c r="P1043" s="1" t="s">
        <v>64</v>
      </c>
      <c r="Q1043" s="1" t="s">
        <v>64</v>
      </c>
      <c r="R1043" s="1" t="s">
        <v>64</v>
      </c>
      <c r="S1043">
        <v>1</v>
      </c>
      <c r="T1043">
        <v>0</v>
      </c>
      <c r="U1043">
        <v>0.02</v>
      </c>
      <c r="AV1043" s="1" t="s">
        <v>52</v>
      </c>
      <c r="AW1043" s="1" t="s">
        <v>2632</v>
      </c>
      <c r="AX1043" s="1" t="s">
        <v>52</v>
      </c>
      <c r="AY1043" s="1" t="s">
        <v>52</v>
      </c>
      <c r="AZ1043" s="1" t="s">
        <v>52</v>
      </c>
    </row>
    <row r="1044" spans="1:52" ht="30" customHeight="1">
      <c r="A1044" s="248" t="s">
        <v>993</v>
      </c>
      <c r="B1044" s="248" t="s">
        <v>52</v>
      </c>
      <c r="C1044" s="248" t="s">
        <v>52</v>
      </c>
      <c r="D1044" s="249"/>
      <c r="E1044" s="257"/>
      <c r="F1044" s="258">
        <f>TRUNC(SUMIF(N1041:N1043, N1040, F1041:F1043),0)</f>
        <v>0</v>
      </c>
      <c r="G1044" s="257"/>
      <c r="H1044" s="258">
        <f>TRUNC(SUMIF(N1041:N1043, N1040, H1041:H1043),0)</f>
        <v>0</v>
      </c>
      <c r="I1044" s="257"/>
      <c r="J1044" s="258">
        <f>TRUNC(SUMIF(N1041:N1043, N1040, J1041:J1043),0)</f>
        <v>0</v>
      </c>
      <c r="K1044" s="257"/>
      <c r="L1044" s="258">
        <f>F1044+H1044+J1044</f>
        <v>0</v>
      </c>
      <c r="M1044" s="248" t="s">
        <v>52</v>
      </c>
      <c r="N1044" s="1" t="s">
        <v>71</v>
      </c>
      <c r="O1044" s="1" t="s">
        <v>71</v>
      </c>
      <c r="P1044" s="1" t="s">
        <v>52</v>
      </c>
      <c r="Q1044" s="1" t="s">
        <v>52</v>
      </c>
      <c r="R1044" s="1" t="s">
        <v>52</v>
      </c>
      <c r="AV1044" s="1" t="s">
        <v>52</v>
      </c>
      <c r="AW1044" s="1" t="s">
        <v>52</v>
      </c>
      <c r="AX1044" s="1" t="s">
        <v>52</v>
      </c>
      <c r="AY1044" s="1" t="s">
        <v>52</v>
      </c>
      <c r="AZ1044" s="1" t="s">
        <v>52</v>
      </c>
    </row>
    <row r="1045" spans="1:52" ht="30" customHeight="1">
      <c r="A1045" s="249"/>
      <c r="B1045" s="249"/>
      <c r="C1045" s="249"/>
      <c r="D1045" s="249"/>
      <c r="E1045" s="257"/>
      <c r="F1045" s="258"/>
      <c r="G1045" s="257"/>
      <c r="H1045" s="258"/>
      <c r="I1045" s="257"/>
      <c r="J1045" s="258"/>
      <c r="K1045" s="257"/>
      <c r="L1045" s="258"/>
      <c r="M1045" s="249"/>
    </row>
    <row r="1046" spans="1:52" ht="30" customHeight="1">
      <c r="A1046" s="250" t="s">
        <v>2633</v>
      </c>
      <c r="B1046" s="253"/>
      <c r="C1046" s="253"/>
      <c r="D1046" s="253"/>
      <c r="E1046" s="254"/>
      <c r="F1046" s="255"/>
      <c r="G1046" s="254"/>
      <c r="H1046" s="255"/>
      <c r="I1046" s="254"/>
      <c r="J1046" s="255"/>
      <c r="K1046" s="254"/>
      <c r="L1046" s="255"/>
      <c r="M1046" s="256"/>
      <c r="N1046" s="1" t="s">
        <v>2634</v>
      </c>
    </row>
    <row r="1047" spans="1:52" ht="30" customHeight="1">
      <c r="A1047" s="248" t="s">
        <v>2638</v>
      </c>
      <c r="B1047" s="248" t="s">
        <v>2639</v>
      </c>
      <c r="C1047" s="248" t="s">
        <v>982</v>
      </c>
      <c r="D1047" s="249">
        <v>0.26</v>
      </c>
      <c r="E1047" s="257">
        <f>단가대비표!O206</f>
        <v>0</v>
      </c>
      <c r="F1047" s="258">
        <f>TRUNC(E1047*D1047,1)</f>
        <v>0</v>
      </c>
      <c r="G1047" s="257">
        <f>단가대비표!P206</f>
        <v>0</v>
      </c>
      <c r="H1047" s="258">
        <f>TRUNC(G1047*D1047,1)</f>
        <v>0</v>
      </c>
      <c r="I1047" s="257">
        <f>단가대비표!V206</f>
        <v>0</v>
      </c>
      <c r="J1047" s="258">
        <f>TRUNC(I1047*D1047,1)</f>
        <v>0</v>
      </c>
      <c r="K1047" s="257">
        <f t="shared" ref="K1047:L1050" si="161">TRUNC(E1047+G1047+I1047,1)</f>
        <v>0</v>
      </c>
      <c r="L1047" s="258">
        <f t="shared" si="161"/>
        <v>0</v>
      </c>
      <c r="M1047" s="248" t="s">
        <v>2640</v>
      </c>
      <c r="N1047" s="1" t="s">
        <v>2634</v>
      </c>
      <c r="O1047" s="1" t="s">
        <v>2641</v>
      </c>
      <c r="P1047" s="1" t="s">
        <v>64</v>
      </c>
      <c r="Q1047" s="1" t="s">
        <v>64</v>
      </c>
      <c r="R1047" s="1" t="s">
        <v>63</v>
      </c>
      <c r="AV1047" s="1" t="s">
        <v>52</v>
      </c>
      <c r="AW1047" s="1" t="s">
        <v>2642</v>
      </c>
      <c r="AX1047" s="1" t="s">
        <v>52</v>
      </c>
      <c r="AY1047" s="1" t="s">
        <v>52</v>
      </c>
      <c r="AZ1047" s="1" t="s">
        <v>52</v>
      </c>
    </row>
    <row r="1048" spans="1:52" ht="30" customHeight="1">
      <c r="A1048" s="248" t="s">
        <v>2613</v>
      </c>
      <c r="B1048" s="248" t="s">
        <v>2614</v>
      </c>
      <c r="C1048" s="248" t="s">
        <v>982</v>
      </c>
      <c r="D1048" s="249">
        <v>0.05</v>
      </c>
      <c r="E1048" s="257">
        <f>단가대비표!O212</f>
        <v>0</v>
      </c>
      <c r="F1048" s="258">
        <f>TRUNC(E1048*D1048,1)</f>
        <v>0</v>
      </c>
      <c r="G1048" s="257">
        <f>단가대비표!P212</f>
        <v>0</v>
      </c>
      <c r="H1048" s="258">
        <f>TRUNC(G1048*D1048,1)</f>
        <v>0</v>
      </c>
      <c r="I1048" s="257">
        <f>단가대비표!V212</f>
        <v>0</v>
      </c>
      <c r="J1048" s="258">
        <f>TRUNC(I1048*D1048,1)</f>
        <v>0</v>
      </c>
      <c r="K1048" s="257">
        <f t="shared" si="161"/>
        <v>0</v>
      </c>
      <c r="L1048" s="258">
        <f t="shared" si="161"/>
        <v>0</v>
      </c>
      <c r="M1048" s="248" t="s">
        <v>2615</v>
      </c>
      <c r="N1048" s="1" t="s">
        <v>2634</v>
      </c>
      <c r="O1048" s="1" t="s">
        <v>2616</v>
      </c>
      <c r="P1048" s="1" t="s">
        <v>64</v>
      </c>
      <c r="Q1048" s="1" t="s">
        <v>64</v>
      </c>
      <c r="R1048" s="1" t="s">
        <v>63</v>
      </c>
      <c r="AV1048" s="1" t="s">
        <v>52</v>
      </c>
      <c r="AW1048" s="1" t="s">
        <v>2643</v>
      </c>
      <c r="AX1048" s="1" t="s">
        <v>52</v>
      </c>
      <c r="AY1048" s="1" t="s">
        <v>52</v>
      </c>
      <c r="AZ1048" s="1" t="s">
        <v>52</v>
      </c>
    </row>
    <row r="1049" spans="1:52" ht="30" customHeight="1">
      <c r="A1049" s="248" t="s">
        <v>2644</v>
      </c>
      <c r="B1049" s="248" t="s">
        <v>2645</v>
      </c>
      <c r="C1049" s="248" t="s">
        <v>1490</v>
      </c>
      <c r="D1049" s="249">
        <v>0.06</v>
      </c>
      <c r="E1049" s="257">
        <f>단가대비표!O188</f>
        <v>0</v>
      </c>
      <c r="F1049" s="258">
        <f>TRUNC(E1049*D1049,1)</f>
        <v>0</v>
      </c>
      <c r="G1049" s="257">
        <f>단가대비표!P188</f>
        <v>0</v>
      </c>
      <c r="H1049" s="258">
        <f>TRUNC(G1049*D1049,1)</f>
        <v>0</v>
      </c>
      <c r="I1049" s="257">
        <f>단가대비표!V188</f>
        <v>0</v>
      </c>
      <c r="J1049" s="258">
        <f>TRUNC(I1049*D1049,1)</f>
        <v>0</v>
      </c>
      <c r="K1049" s="257">
        <f t="shared" si="161"/>
        <v>0</v>
      </c>
      <c r="L1049" s="258">
        <f t="shared" si="161"/>
        <v>0</v>
      </c>
      <c r="M1049" s="248" t="s">
        <v>2646</v>
      </c>
      <c r="N1049" s="1" t="s">
        <v>2634</v>
      </c>
      <c r="O1049" s="1" t="s">
        <v>2647</v>
      </c>
      <c r="P1049" s="1" t="s">
        <v>64</v>
      </c>
      <c r="Q1049" s="1" t="s">
        <v>64</v>
      </c>
      <c r="R1049" s="1" t="s">
        <v>63</v>
      </c>
      <c r="AV1049" s="1" t="s">
        <v>52</v>
      </c>
      <c r="AW1049" s="1" t="s">
        <v>2648</v>
      </c>
      <c r="AX1049" s="1" t="s">
        <v>52</v>
      </c>
      <c r="AY1049" s="1" t="s">
        <v>52</v>
      </c>
      <c r="AZ1049" s="1" t="s">
        <v>52</v>
      </c>
    </row>
    <row r="1050" spans="1:52" ht="30" customHeight="1">
      <c r="A1050" s="248" t="s">
        <v>2649</v>
      </c>
      <c r="B1050" s="248" t="s">
        <v>2650</v>
      </c>
      <c r="C1050" s="248" t="s">
        <v>386</v>
      </c>
      <c r="D1050" s="249">
        <v>0.5</v>
      </c>
      <c r="E1050" s="257">
        <f>단가대비표!O184</f>
        <v>0</v>
      </c>
      <c r="F1050" s="258">
        <f>TRUNC(E1050*D1050,1)</f>
        <v>0</v>
      </c>
      <c r="G1050" s="257">
        <f>단가대비표!P184</f>
        <v>0</v>
      </c>
      <c r="H1050" s="258">
        <f>TRUNC(G1050*D1050,1)</f>
        <v>0</v>
      </c>
      <c r="I1050" s="257">
        <f>단가대비표!V184</f>
        <v>0</v>
      </c>
      <c r="J1050" s="258">
        <f>TRUNC(I1050*D1050,1)</f>
        <v>0</v>
      </c>
      <c r="K1050" s="257">
        <f t="shared" si="161"/>
        <v>0</v>
      </c>
      <c r="L1050" s="258">
        <f t="shared" si="161"/>
        <v>0</v>
      </c>
      <c r="M1050" s="248" t="s">
        <v>2651</v>
      </c>
      <c r="N1050" s="1" t="s">
        <v>2634</v>
      </c>
      <c r="O1050" s="1" t="s">
        <v>2652</v>
      </c>
      <c r="P1050" s="1" t="s">
        <v>64</v>
      </c>
      <c r="Q1050" s="1" t="s">
        <v>64</v>
      </c>
      <c r="R1050" s="1" t="s">
        <v>63</v>
      </c>
      <c r="AV1050" s="1" t="s">
        <v>52</v>
      </c>
      <c r="AW1050" s="1" t="s">
        <v>2653</v>
      </c>
      <c r="AX1050" s="1" t="s">
        <v>52</v>
      </c>
      <c r="AY1050" s="1" t="s">
        <v>52</v>
      </c>
      <c r="AZ1050" s="1" t="s">
        <v>52</v>
      </c>
    </row>
    <row r="1051" spans="1:52" ht="30" customHeight="1">
      <c r="A1051" s="248" t="s">
        <v>993</v>
      </c>
      <c r="B1051" s="248" t="s">
        <v>52</v>
      </c>
      <c r="C1051" s="248" t="s">
        <v>52</v>
      </c>
      <c r="D1051" s="249"/>
      <c r="E1051" s="257"/>
      <c r="F1051" s="258">
        <f>TRUNC(SUMIF(N1047:N1050, N1046, F1047:F1050),0)</f>
        <v>0</v>
      </c>
      <c r="G1051" s="257"/>
      <c r="H1051" s="258">
        <f>TRUNC(SUMIF(N1047:N1050, N1046, H1047:H1050),0)</f>
        <v>0</v>
      </c>
      <c r="I1051" s="257"/>
      <c r="J1051" s="258">
        <f>TRUNC(SUMIF(N1047:N1050, N1046, J1047:J1050),0)</f>
        <v>0</v>
      </c>
      <c r="K1051" s="257"/>
      <c r="L1051" s="258">
        <f>F1051+H1051+J1051</f>
        <v>0</v>
      </c>
      <c r="M1051" s="248" t="s">
        <v>52</v>
      </c>
      <c r="N1051" s="1" t="s">
        <v>71</v>
      </c>
      <c r="O1051" s="1" t="s">
        <v>71</v>
      </c>
      <c r="P1051" s="1" t="s">
        <v>52</v>
      </c>
      <c r="Q1051" s="1" t="s">
        <v>52</v>
      </c>
      <c r="R1051" s="1" t="s">
        <v>52</v>
      </c>
      <c r="AV1051" s="1" t="s">
        <v>52</v>
      </c>
      <c r="AW1051" s="1" t="s">
        <v>52</v>
      </c>
      <c r="AX1051" s="1" t="s">
        <v>52</v>
      </c>
      <c r="AY1051" s="1" t="s">
        <v>52</v>
      </c>
      <c r="AZ1051" s="1" t="s">
        <v>52</v>
      </c>
    </row>
    <row r="1052" spans="1:52" ht="30" customHeight="1">
      <c r="A1052" s="249"/>
      <c r="B1052" s="249"/>
      <c r="C1052" s="249"/>
      <c r="D1052" s="249"/>
      <c r="E1052" s="257"/>
      <c r="F1052" s="258"/>
      <c r="G1052" s="257"/>
      <c r="H1052" s="258"/>
      <c r="I1052" s="257"/>
      <c r="J1052" s="258"/>
      <c r="K1052" s="257"/>
      <c r="L1052" s="258"/>
      <c r="M1052" s="249"/>
    </row>
    <row r="1053" spans="1:52" ht="30" customHeight="1">
      <c r="A1053" s="250" t="s">
        <v>2654</v>
      </c>
      <c r="B1053" s="253"/>
      <c r="C1053" s="253"/>
      <c r="D1053" s="253"/>
      <c r="E1053" s="254"/>
      <c r="F1053" s="255"/>
      <c r="G1053" s="254"/>
      <c r="H1053" s="255"/>
      <c r="I1053" s="254"/>
      <c r="J1053" s="255"/>
      <c r="K1053" s="254"/>
      <c r="L1053" s="255"/>
      <c r="M1053" s="256"/>
      <c r="N1053" s="1" t="s">
        <v>756</v>
      </c>
    </row>
    <row r="1054" spans="1:52" ht="30" customHeight="1">
      <c r="A1054" s="248" t="s">
        <v>2655</v>
      </c>
      <c r="B1054" s="248" t="s">
        <v>2656</v>
      </c>
      <c r="C1054" s="248" t="s">
        <v>82</v>
      </c>
      <c r="D1054" s="249">
        <v>1</v>
      </c>
      <c r="E1054" s="257">
        <f>일위대가목록!E180</f>
        <v>0</v>
      </c>
      <c r="F1054" s="258">
        <f>TRUNC(E1054*D1054,1)</f>
        <v>0</v>
      </c>
      <c r="G1054" s="257">
        <f>일위대가목록!F180</f>
        <v>0</v>
      </c>
      <c r="H1054" s="258">
        <f>TRUNC(G1054*D1054,1)</f>
        <v>0</v>
      </c>
      <c r="I1054" s="257">
        <f>일위대가목록!G180</f>
        <v>0</v>
      </c>
      <c r="J1054" s="258">
        <f>TRUNC(I1054*D1054,1)</f>
        <v>0</v>
      </c>
      <c r="K1054" s="257">
        <f t="shared" ref="K1054:L1056" si="162">TRUNC(E1054+G1054+I1054,1)</f>
        <v>0</v>
      </c>
      <c r="L1054" s="258">
        <f t="shared" si="162"/>
        <v>0</v>
      </c>
      <c r="M1054" s="248" t="s">
        <v>2657</v>
      </c>
      <c r="N1054" s="1" t="s">
        <v>756</v>
      </c>
      <c r="O1054" s="1" t="s">
        <v>2658</v>
      </c>
      <c r="P1054" s="1" t="s">
        <v>63</v>
      </c>
      <c r="Q1054" s="1" t="s">
        <v>64</v>
      </c>
      <c r="R1054" s="1" t="s">
        <v>64</v>
      </c>
      <c r="AV1054" s="1" t="s">
        <v>52</v>
      </c>
      <c r="AW1054" s="1" t="s">
        <v>2659</v>
      </c>
      <c r="AX1054" s="1" t="s">
        <v>52</v>
      </c>
      <c r="AY1054" s="1" t="s">
        <v>52</v>
      </c>
      <c r="AZ1054" s="1" t="s">
        <v>52</v>
      </c>
    </row>
    <row r="1055" spans="1:52" ht="30" customHeight="1">
      <c r="A1055" s="248" t="s">
        <v>2635</v>
      </c>
      <c r="B1055" s="248" t="s">
        <v>2636</v>
      </c>
      <c r="C1055" s="248" t="s">
        <v>82</v>
      </c>
      <c r="D1055" s="249">
        <v>1</v>
      </c>
      <c r="E1055" s="257">
        <f>일위대가목록!E170</f>
        <v>0</v>
      </c>
      <c r="F1055" s="258">
        <f>TRUNC(E1055*D1055,1)</f>
        <v>0</v>
      </c>
      <c r="G1055" s="257">
        <f>일위대가목록!F170</f>
        <v>0</v>
      </c>
      <c r="H1055" s="258">
        <f>TRUNC(G1055*D1055,1)</f>
        <v>0</v>
      </c>
      <c r="I1055" s="257">
        <f>일위대가목록!G170</f>
        <v>0</v>
      </c>
      <c r="J1055" s="258">
        <f>TRUNC(I1055*D1055,1)</f>
        <v>0</v>
      </c>
      <c r="K1055" s="257">
        <f t="shared" si="162"/>
        <v>0</v>
      </c>
      <c r="L1055" s="258">
        <f t="shared" si="162"/>
        <v>0</v>
      </c>
      <c r="M1055" s="248" t="s">
        <v>2637</v>
      </c>
      <c r="N1055" s="1" t="s">
        <v>756</v>
      </c>
      <c r="O1055" s="1" t="s">
        <v>2634</v>
      </c>
      <c r="P1055" s="1" t="s">
        <v>63</v>
      </c>
      <c r="Q1055" s="1" t="s">
        <v>64</v>
      </c>
      <c r="R1055" s="1" t="s">
        <v>64</v>
      </c>
      <c r="AV1055" s="1" t="s">
        <v>52</v>
      </c>
      <c r="AW1055" s="1" t="s">
        <v>2660</v>
      </c>
      <c r="AX1055" s="1" t="s">
        <v>52</v>
      </c>
      <c r="AY1055" s="1" t="s">
        <v>52</v>
      </c>
      <c r="AZ1055" s="1" t="s">
        <v>52</v>
      </c>
    </row>
    <row r="1056" spans="1:52" ht="30" customHeight="1">
      <c r="A1056" s="248" t="s">
        <v>2626</v>
      </c>
      <c r="B1056" s="248" t="s">
        <v>2627</v>
      </c>
      <c r="C1056" s="248" t="s">
        <v>82</v>
      </c>
      <c r="D1056" s="249">
        <v>1</v>
      </c>
      <c r="E1056" s="257">
        <f>일위대가목록!E169</f>
        <v>0</v>
      </c>
      <c r="F1056" s="258">
        <f>TRUNC(E1056*D1056,1)</f>
        <v>0</v>
      </c>
      <c r="G1056" s="257">
        <f>일위대가목록!F169</f>
        <v>0</v>
      </c>
      <c r="H1056" s="258">
        <f>TRUNC(G1056*D1056,1)</f>
        <v>0</v>
      </c>
      <c r="I1056" s="257">
        <f>일위대가목록!G169</f>
        <v>0</v>
      </c>
      <c r="J1056" s="258">
        <f>TRUNC(I1056*D1056,1)</f>
        <v>0</v>
      </c>
      <c r="K1056" s="257">
        <f t="shared" si="162"/>
        <v>0</v>
      </c>
      <c r="L1056" s="258">
        <f t="shared" si="162"/>
        <v>0</v>
      </c>
      <c r="M1056" s="248" t="s">
        <v>2628</v>
      </c>
      <c r="N1056" s="1" t="s">
        <v>756</v>
      </c>
      <c r="O1056" s="1" t="s">
        <v>2625</v>
      </c>
      <c r="P1056" s="1" t="s">
        <v>63</v>
      </c>
      <c r="Q1056" s="1" t="s">
        <v>64</v>
      </c>
      <c r="R1056" s="1" t="s">
        <v>64</v>
      </c>
      <c r="AV1056" s="1" t="s">
        <v>52</v>
      </c>
      <c r="AW1056" s="1" t="s">
        <v>2661</v>
      </c>
      <c r="AX1056" s="1" t="s">
        <v>52</v>
      </c>
      <c r="AY1056" s="1" t="s">
        <v>52</v>
      </c>
      <c r="AZ1056" s="1" t="s">
        <v>52</v>
      </c>
    </row>
    <row r="1057" spans="1:52" ht="30" customHeight="1">
      <c r="A1057" s="248" t="s">
        <v>993</v>
      </c>
      <c r="B1057" s="248" t="s">
        <v>52</v>
      </c>
      <c r="C1057" s="248" t="s">
        <v>52</v>
      </c>
      <c r="D1057" s="249"/>
      <c r="E1057" s="257"/>
      <c r="F1057" s="258">
        <f>TRUNC(SUMIF(N1054:N1056, N1053, F1054:F1056),0)</f>
        <v>0</v>
      </c>
      <c r="G1057" s="257"/>
      <c r="H1057" s="258">
        <f>TRUNC(SUMIF(N1054:N1056, N1053, H1054:H1056),0)</f>
        <v>0</v>
      </c>
      <c r="I1057" s="257"/>
      <c r="J1057" s="258">
        <f>TRUNC(SUMIF(N1054:N1056, N1053, J1054:J1056),0)</f>
        <v>0</v>
      </c>
      <c r="K1057" s="257"/>
      <c r="L1057" s="258">
        <f>F1057+H1057+J1057</f>
        <v>0</v>
      </c>
      <c r="M1057" s="248" t="s">
        <v>52</v>
      </c>
      <c r="N1057" s="1" t="s">
        <v>71</v>
      </c>
      <c r="O1057" s="1" t="s">
        <v>71</v>
      </c>
      <c r="P1057" s="1" t="s">
        <v>52</v>
      </c>
      <c r="Q1057" s="1" t="s">
        <v>52</v>
      </c>
      <c r="R1057" s="1" t="s">
        <v>52</v>
      </c>
      <c r="AV1057" s="1" t="s">
        <v>52</v>
      </c>
      <c r="AW1057" s="1" t="s">
        <v>52</v>
      </c>
      <c r="AX1057" s="1" t="s">
        <v>52</v>
      </c>
      <c r="AY1057" s="1" t="s">
        <v>52</v>
      </c>
      <c r="AZ1057" s="1" t="s">
        <v>52</v>
      </c>
    </row>
    <row r="1058" spans="1:52" ht="30" customHeight="1">
      <c r="A1058" s="249"/>
      <c r="B1058" s="249"/>
      <c r="C1058" s="249"/>
      <c r="D1058" s="249"/>
      <c r="E1058" s="257"/>
      <c r="F1058" s="258"/>
      <c r="G1058" s="257"/>
      <c r="H1058" s="258"/>
      <c r="I1058" s="257"/>
      <c r="J1058" s="258"/>
      <c r="K1058" s="257"/>
      <c r="L1058" s="258"/>
      <c r="M1058" s="249"/>
    </row>
    <row r="1059" spans="1:52" ht="30" customHeight="1">
      <c r="A1059" s="250" t="s">
        <v>2662</v>
      </c>
      <c r="B1059" s="253"/>
      <c r="C1059" s="253"/>
      <c r="D1059" s="253"/>
      <c r="E1059" s="254"/>
      <c r="F1059" s="255"/>
      <c r="G1059" s="254"/>
      <c r="H1059" s="255"/>
      <c r="I1059" s="254"/>
      <c r="J1059" s="255"/>
      <c r="K1059" s="254"/>
      <c r="L1059" s="255"/>
      <c r="M1059" s="256"/>
      <c r="N1059" s="1" t="s">
        <v>2663</v>
      </c>
    </row>
    <row r="1060" spans="1:52" ht="30" customHeight="1">
      <c r="A1060" s="248" t="s">
        <v>2596</v>
      </c>
      <c r="B1060" s="248" t="s">
        <v>989</v>
      </c>
      <c r="C1060" s="248" t="s">
        <v>401</v>
      </c>
      <c r="D1060" s="249">
        <v>1.2E-2</v>
      </c>
      <c r="E1060" s="257">
        <f>단가대비표!O255</f>
        <v>0</v>
      </c>
      <c r="F1060" s="258">
        <f>TRUNC(E1060*D1060,1)</f>
        <v>0</v>
      </c>
      <c r="G1060" s="257">
        <f>단가대비표!P255</f>
        <v>0</v>
      </c>
      <c r="H1060" s="258">
        <f>TRUNC(G1060*D1060,1)</f>
        <v>0</v>
      </c>
      <c r="I1060" s="257">
        <f>단가대비표!V255</f>
        <v>0</v>
      </c>
      <c r="J1060" s="258">
        <f>TRUNC(I1060*D1060,1)</f>
        <v>0</v>
      </c>
      <c r="K1060" s="257">
        <f t="shared" ref="K1060:L1064" si="163">TRUNC(E1060+G1060+I1060,1)</f>
        <v>0</v>
      </c>
      <c r="L1060" s="258">
        <f t="shared" si="163"/>
        <v>0</v>
      </c>
      <c r="M1060" s="248" t="s">
        <v>2597</v>
      </c>
      <c r="N1060" s="1" t="s">
        <v>2663</v>
      </c>
      <c r="O1060" s="1" t="s">
        <v>2598</v>
      </c>
      <c r="P1060" s="1" t="s">
        <v>64</v>
      </c>
      <c r="Q1060" s="1" t="s">
        <v>64</v>
      </c>
      <c r="R1060" s="1" t="s">
        <v>63</v>
      </c>
      <c r="V1060">
        <v>1</v>
      </c>
      <c r="AV1060" s="1" t="s">
        <v>52</v>
      </c>
      <c r="AW1060" s="1" t="s">
        <v>2668</v>
      </c>
      <c r="AX1060" s="1" t="s">
        <v>52</v>
      </c>
      <c r="AY1060" s="1" t="s">
        <v>52</v>
      </c>
      <c r="AZ1060" s="1" t="s">
        <v>52</v>
      </c>
    </row>
    <row r="1061" spans="1:52" ht="30" customHeight="1">
      <c r="A1061" s="248" t="s">
        <v>1243</v>
      </c>
      <c r="B1061" s="248" t="s">
        <v>989</v>
      </c>
      <c r="C1061" s="248" t="s">
        <v>401</v>
      </c>
      <c r="D1061" s="249">
        <v>2E-3</v>
      </c>
      <c r="E1061" s="257">
        <f>단가대비표!O237</f>
        <v>0</v>
      </c>
      <c r="F1061" s="258">
        <f>TRUNC(E1061*D1061,1)</f>
        <v>0</v>
      </c>
      <c r="G1061" s="257">
        <f>단가대비표!P237</f>
        <v>0</v>
      </c>
      <c r="H1061" s="258">
        <f>TRUNC(G1061*D1061,1)</f>
        <v>0</v>
      </c>
      <c r="I1061" s="257">
        <f>단가대비표!V237</f>
        <v>0</v>
      </c>
      <c r="J1061" s="258">
        <f>TRUNC(I1061*D1061,1)</f>
        <v>0</v>
      </c>
      <c r="K1061" s="257">
        <f t="shared" si="163"/>
        <v>0</v>
      </c>
      <c r="L1061" s="258">
        <f t="shared" si="163"/>
        <v>0</v>
      </c>
      <c r="M1061" s="248" t="s">
        <v>1244</v>
      </c>
      <c r="N1061" s="1" t="s">
        <v>2663</v>
      </c>
      <c r="O1061" s="1" t="s">
        <v>1245</v>
      </c>
      <c r="P1061" s="1" t="s">
        <v>64</v>
      </c>
      <c r="Q1061" s="1" t="s">
        <v>64</v>
      </c>
      <c r="R1061" s="1" t="s">
        <v>63</v>
      </c>
      <c r="V1061">
        <v>1</v>
      </c>
      <c r="AV1061" s="1" t="s">
        <v>52</v>
      </c>
      <c r="AW1061" s="1" t="s">
        <v>2669</v>
      </c>
      <c r="AX1061" s="1" t="s">
        <v>52</v>
      </c>
      <c r="AY1061" s="1" t="s">
        <v>52</v>
      </c>
      <c r="AZ1061" s="1" t="s">
        <v>52</v>
      </c>
    </row>
    <row r="1062" spans="1:52" ht="30" customHeight="1">
      <c r="A1062" s="248" t="s">
        <v>2596</v>
      </c>
      <c r="B1062" s="248" t="s">
        <v>989</v>
      </c>
      <c r="C1062" s="248" t="s">
        <v>401</v>
      </c>
      <c r="D1062" s="249">
        <v>1.2E-2</v>
      </c>
      <c r="E1062" s="257">
        <f>단가대비표!O255</f>
        <v>0</v>
      </c>
      <c r="F1062" s="258">
        <f>TRUNC(E1062*D1062,1)</f>
        <v>0</v>
      </c>
      <c r="G1062" s="257">
        <f>단가대비표!P255</f>
        <v>0</v>
      </c>
      <c r="H1062" s="258">
        <f>TRUNC(G1062*D1062,1)</f>
        <v>0</v>
      </c>
      <c r="I1062" s="257">
        <f>단가대비표!V255</f>
        <v>0</v>
      </c>
      <c r="J1062" s="258">
        <f>TRUNC(I1062*D1062,1)</f>
        <v>0</v>
      </c>
      <c r="K1062" s="257">
        <f t="shared" si="163"/>
        <v>0</v>
      </c>
      <c r="L1062" s="258">
        <f t="shared" si="163"/>
        <v>0</v>
      </c>
      <c r="M1062" s="248" t="s">
        <v>2597</v>
      </c>
      <c r="N1062" s="1" t="s">
        <v>2663</v>
      </c>
      <c r="O1062" s="1" t="s">
        <v>2598</v>
      </c>
      <c r="P1062" s="1" t="s">
        <v>64</v>
      </c>
      <c r="Q1062" s="1" t="s">
        <v>64</v>
      </c>
      <c r="R1062" s="1" t="s">
        <v>63</v>
      </c>
      <c r="V1062">
        <v>1</v>
      </c>
      <c r="AV1062" s="1" t="s">
        <v>52</v>
      </c>
      <c r="AW1062" s="1" t="s">
        <v>2668</v>
      </c>
      <c r="AX1062" s="1" t="s">
        <v>52</v>
      </c>
      <c r="AY1062" s="1" t="s">
        <v>52</v>
      </c>
      <c r="AZ1062" s="1" t="s">
        <v>52</v>
      </c>
    </row>
    <row r="1063" spans="1:52" ht="30" customHeight="1">
      <c r="A1063" s="248" t="s">
        <v>1243</v>
      </c>
      <c r="B1063" s="248" t="s">
        <v>989</v>
      </c>
      <c r="C1063" s="248" t="s">
        <v>401</v>
      </c>
      <c r="D1063" s="249">
        <v>2E-3</v>
      </c>
      <c r="E1063" s="257">
        <f>단가대비표!O237</f>
        <v>0</v>
      </c>
      <c r="F1063" s="258">
        <f>TRUNC(E1063*D1063,1)</f>
        <v>0</v>
      </c>
      <c r="G1063" s="257">
        <f>단가대비표!P237</f>
        <v>0</v>
      </c>
      <c r="H1063" s="258">
        <f>TRUNC(G1063*D1063,1)</f>
        <v>0</v>
      </c>
      <c r="I1063" s="257">
        <f>단가대비표!V237</f>
        <v>0</v>
      </c>
      <c r="J1063" s="258">
        <f>TRUNC(I1063*D1063,1)</f>
        <v>0</v>
      </c>
      <c r="K1063" s="257">
        <f t="shared" si="163"/>
        <v>0</v>
      </c>
      <c r="L1063" s="258">
        <f t="shared" si="163"/>
        <v>0</v>
      </c>
      <c r="M1063" s="248" t="s">
        <v>1244</v>
      </c>
      <c r="N1063" s="1" t="s">
        <v>2663</v>
      </c>
      <c r="O1063" s="1" t="s">
        <v>1245</v>
      </c>
      <c r="P1063" s="1" t="s">
        <v>64</v>
      </c>
      <c r="Q1063" s="1" t="s">
        <v>64</v>
      </c>
      <c r="R1063" s="1" t="s">
        <v>63</v>
      </c>
      <c r="V1063">
        <v>1</v>
      </c>
      <c r="AV1063" s="1" t="s">
        <v>52</v>
      </c>
      <c r="AW1063" s="1" t="s">
        <v>2669</v>
      </c>
      <c r="AX1063" s="1" t="s">
        <v>52</v>
      </c>
      <c r="AY1063" s="1" t="s">
        <v>52</v>
      </c>
      <c r="AZ1063" s="1" t="s">
        <v>52</v>
      </c>
    </row>
    <row r="1064" spans="1:52" ht="30" customHeight="1">
      <c r="A1064" s="248" t="s">
        <v>2601</v>
      </c>
      <c r="B1064" s="248" t="s">
        <v>1486</v>
      </c>
      <c r="C1064" s="248" t="s">
        <v>555</v>
      </c>
      <c r="D1064" s="249">
        <v>1</v>
      </c>
      <c r="E1064" s="257">
        <f>TRUNC(SUMIF(V1060:V1064, RIGHTB(O1064, 1), H1060:H1064)*U1064, 2)</f>
        <v>0</v>
      </c>
      <c r="F1064" s="258">
        <f>TRUNC(E1064*D1064,1)</f>
        <v>0</v>
      </c>
      <c r="G1064" s="257">
        <v>0</v>
      </c>
      <c r="H1064" s="258">
        <f>TRUNC(G1064*D1064,1)</f>
        <v>0</v>
      </c>
      <c r="I1064" s="257">
        <v>0</v>
      </c>
      <c r="J1064" s="258">
        <f>TRUNC(I1064*D1064,1)</f>
        <v>0</v>
      </c>
      <c r="K1064" s="257">
        <f t="shared" si="163"/>
        <v>0</v>
      </c>
      <c r="L1064" s="258">
        <f t="shared" si="163"/>
        <v>0</v>
      </c>
      <c r="M1064" s="248" t="s">
        <v>52</v>
      </c>
      <c r="N1064" s="1" t="s">
        <v>2663</v>
      </c>
      <c r="O1064" s="1" t="s">
        <v>772</v>
      </c>
      <c r="P1064" s="1" t="s">
        <v>64</v>
      </c>
      <c r="Q1064" s="1" t="s">
        <v>64</v>
      </c>
      <c r="R1064" s="1" t="s">
        <v>64</v>
      </c>
      <c r="S1064">
        <v>1</v>
      </c>
      <c r="T1064">
        <v>0</v>
      </c>
      <c r="U1064">
        <v>0.02</v>
      </c>
      <c r="AV1064" s="1" t="s">
        <v>52</v>
      </c>
      <c r="AW1064" s="1" t="s">
        <v>2670</v>
      </c>
      <c r="AX1064" s="1" t="s">
        <v>52</v>
      </c>
      <c r="AY1064" s="1" t="s">
        <v>52</v>
      </c>
      <c r="AZ1064" s="1" t="s">
        <v>52</v>
      </c>
    </row>
    <row r="1065" spans="1:52" ht="30" customHeight="1">
      <c r="A1065" s="248" t="s">
        <v>993</v>
      </c>
      <c r="B1065" s="248" t="s">
        <v>52</v>
      </c>
      <c r="C1065" s="248" t="s">
        <v>52</v>
      </c>
      <c r="D1065" s="249"/>
      <c r="E1065" s="257"/>
      <c r="F1065" s="258">
        <f>TRUNC(SUMIF(N1060:N1064, N1059, F1060:F1064),0)</f>
        <v>0</v>
      </c>
      <c r="G1065" s="257"/>
      <c r="H1065" s="258">
        <f>TRUNC(SUMIF(N1060:N1064, N1059, H1060:H1064),0)</f>
        <v>0</v>
      </c>
      <c r="I1065" s="257"/>
      <c r="J1065" s="258">
        <f>TRUNC(SUMIF(N1060:N1064, N1059, J1060:J1064),0)</f>
        <v>0</v>
      </c>
      <c r="K1065" s="257"/>
      <c r="L1065" s="258">
        <f>F1065+H1065+J1065</f>
        <v>0</v>
      </c>
      <c r="M1065" s="248" t="s">
        <v>52</v>
      </c>
      <c r="N1065" s="1" t="s">
        <v>71</v>
      </c>
      <c r="O1065" s="1" t="s">
        <v>71</v>
      </c>
      <c r="P1065" s="1" t="s">
        <v>52</v>
      </c>
      <c r="Q1065" s="1" t="s">
        <v>52</v>
      </c>
      <c r="R1065" s="1" t="s">
        <v>52</v>
      </c>
      <c r="AV1065" s="1" t="s">
        <v>52</v>
      </c>
      <c r="AW1065" s="1" t="s">
        <v>52</v>
      </c>
      <c r="AX1065" s="1" t="s">
        <v>52</v>
      </c>
      <c r="AY1065" s="1" t="s">
        <v>52</v>
      </c>
      <c r="AZ1065" s="1" t="s">
        <v>52</v>
      </c>
    </row>
    <row r="1066" spans="1:52" ht="30" customHeight="1">
      <c r="A1066" s="249"/>
      <c r="B1066" s="249"/>
      <c r="C1066" s="249"/>
      <c r="D1066" s="249"/>
      <c r="E1066" s="257"/>
      <c r="F1066" s="258"/>
      <c r="G1066" s="257"/>
      <c r="H1066" s="258"/>
      <c r="I1066" s="257"/>
      <c r="J1066" s="258"/>
      <c r="K1066" s="257"/>
      <c r="L1066" s="258"/>
      <c r="M1066" s="249"/>
    </row>
    <row r="1067" spans="1:52" ht="30" customHeight="1">
      <c r="A1067" s="250" t="s">
        <v>3589</v>
      </c>
      <c r="B1067" s="253"/>
      <c r="C1067" s="253"/>
      <c r="D1067" s="253"/>
      <c r="E1067" s="254"/>
      <c r="F1067" s="255"/>
      <c r="G1067" s="254"/>
      <c r="H1067" s="255"/>
      <c r="I1067" s="254"/>
      <c r="J1067" s="255"/>
      <c r="K1067" s="254"/>
      <c r="L1067" s="255"/>
      <c r="M1067" s="256"/>
      <c r="N1067" s="1" t="s">
        <v>2671</v>
      </c>
    </row>
    <row r="1068" spans="1:52" ht="30" customHeight="1">
      <c r="A1068" s="248" t="s">
        <v>2596</v>
      </c>
      <c r="B1068" s="248" t="s">
        <v>989</v>
      </c>
      <c r="C1068" s="248" t="s">
        <v>401</v>
      </c>
      <c r="D1068" s="249">
        <v>1.2E-2</v>
      </c>
      <c r="E1068" s="257">
        <f>단가대비표!O255</f>
        <v>0</v>
      </c>
      <c r="F1068" s="258">
        <f t="shared" ref="F1068:F1073" si="164">TRUNC(E1068*D1068,1)</f>
        <v>0</v>
      </c>
      <c r="G1068" s="257">
        <f>단가대비표!P255</f>
        <v>0</v>
      </c>
      <c r="H1068" s="258">
        <f t="shared" ref="H1068:H1073" si="165">TRUNC(G1068*D1068,1)</f>
        <v>0</v>
      </c>
      <c r="I1068" s="257">
        <f>단가대비표!V255</f>
        <v>0</v>
      </c>
      <c r="J1068" s="258">
        <f t="shared" ref="J1068:J1073" si="166">TRUNC(I1068*D1068,1)</f>
        <v>0</v>
      </c>
      <c r="K1068" s="257">
        <f t="shared" ref="K1068:L1073" si="167">TRUNC(E1068+G1068+I1068,1)</f>
        <v>0</v>
      </c>
      <c r="L1068" s="258">
        <f t="shared" si="167"/>
        <v>0</v>
      </c>
      <c r="M1068" s="248" t="s">
        <v>2597</v>
      </c>
      <c r="N1068" s="1" t="s">
        <v>2671</v>
      </c>
      <c r="O1068" s="1" t="s">
        <v>2598</v>
      </c>
      <c r="P1068" s="1" t="s">
        <v>64</v>
      </c>
      <c r="Q1068" s="1" t="s">
        <v>64</v>
      </c>
      <c r="R1068" s="1" t="s">
        <v>63</v>
      </c>
      <c r="V1068">
        <v>1</v>
      </c>
      <c r="W1068">
        <v>2</v>
      </c>
      <c r="AV1068" s="1" t="s">
        <v>52</v>
      </c>
      <c r="AW1068" s="1" t="s">
        <v>2674</v>
      </c>
      <c r="AX1068" s="1" t="s">
        <v>52</v>
      </c>
      <c r="AY1068" s="1" t="s">
        <v>52</v>
      </c>
      <c r="AZ1068" s="1" t="s">
        <v>52</v>
      </c>
    </row>
    <row r="1069" spans="1:52" ht="30" customHeight="1">
      <c r="A1069" s="248" t="s">
        <v>1243</v>
      </c>
      <c r="B1069" s="248" t="s">
        <v>989</v>
      </c>
      <c r="C1069" s="248" t="s">
        <v>401</v>
      </c>
      <c r="D1069" s="249">
        <v>2E-3</v>
      </c>
      <c r="E1069" s="257">
        <f>단가대비표!O237</f>
        <v>0</v>
      </c>
      <c r="F1069" s="258">
        <f t="shared" si="164"/>
        <v>0</v>
      </c>
      <c r="G1069" s="257">
        <f>단가대비표!P237</f>
        <v>0</v>
      </c>
      <c r="H1069" s="258">
        <f t="shared" si="165"/>
        <v>0</v>
      </c>
      <c r="I1069" s="257">
        <f>단가대비표!V237</f>
        <v>0</v>
      </c>
      <c r="J1069" s="258">
        <f t="shared" si="166"/>
        <v>0</v>
      </c>
      <c r="K1069" s="257">
        <f t="shared" si="167"/>
        <v>0</v>
      </c>
      <c r="L1069" s="258">
        <f t="shared" si="167"/>
        <v>0</v>
      </c>
      <c r="M1069" s="248" t="s">
        <v>1244</v>
      </c>
      <c r="N1069" s="1" t="s">
        <v>2671</v>
      </c>
      <c r="O1069" s="1" t="s">
        <v>1245</v>
      </c>
      <c r="P1069" s="1" t="s">
        <v>64</v>
      </c>
      <c r="Q1069" s="1" t="s">
        <v>64</v>
      </c>
      <c r="R1069" s="1" t="s">
        <v>63</v>
      </c>
      <c r="V1069">
        <v>1</v>
      </c>
      <c r="W1069">
        <v>2</v>
      </c>
      <c r="AV1069" s="1" t="s">
        <v>52</v>
      </c>
      <c r="AW1069" s="1" t="s">
        <v>2675</v>
      </c>
      <c r="AX1069" s="1" t="s">
        <v>52</v>
      </c>
      <c r="AY1069" s="1" t="s">
        <v>52</v>
      </c>
      <c r="AZ1069" s="1" t="s">
        <v>52</v>
      </c>
    </row>
    <row r="1070" spans="1:52" ht="30" customHeight="1">
      <c r="A1070" s="248" t="s">
        <v>2596</v>
      </c>
      <c r="B1070" s="248" t="s">
        <v>989</v>
      </c>
      <c r="C1070" s="248" t="s">
        <v>401</v>
      </c>
      <c r="D1070" s="249">
        <v>1.2E-2</v>
      </c>
      <c r="E1070" s="257">
        <f>단가대비표!O255</f>
        <v>0</v>
      </c>
      <c r="F1070" s="258">
        <f t="shared" si="164"/>
        <v>0</v>
      </c>
      <c r="G1070" s="257">
        <f>단가대비표!P255</f>
        <v>0</v>
      </c>
      <c r="H1070" s="258">
        <f t="shared" si="165"/>
        <v>0</v>
      </c>
      <c r="I1070" s="257">
        <f>단가대비표!V255</f>
        <v>0</v>
      </c>
      <c r="J1070" s="258">
        <f t="shared" si="166"/>
        <v>0</v>
      </c>
      <c r="K1070" s="257">
        <f t="shared" si="167"/>
        <v>0</v>
      </c>
      <c r="L1070" s="258">
        <f t="shared" si="167"/>
        <v>0</v>
      </c>
      <c r="M1070" s="248" t="s">
        <v>2597</v>
      </c>
      <c r="N1070" s="1" t="s">
        <v>2671</v>
      </c>
      <c r="O1070" s="1" t="s">
        <v>2598</v>
      </c>
      <c r="P1070" s="1" t="s">
        <v>64</v>
      </c>
      <c r="Q1070" s="1" t="s">
        <v>64</v>
      </c>
      <c r="R1070" s="1" t="s">
        <v>63</v>
      </c>
      <c r="V1070">
        <v>1</v>
      </c>
      <c r="W1070">
        <v>2</v>
      </c>
      <c r="AV1070" s="1" t="s">
        <v>52</v>
      </c>
      <c r="AW1070" s="1" t="s">
        <v>2674</v>
      </c>
      <c r="AX1070" s="1" t="s">
        <v>52</v>
      </c>
      <c r="AY1070" s="1" t="s">
        <v>52</v>
      </c>
      <c r="AZ1070" s="1" t="s">
        <v>52</v>
      </c>
    </row>
    <row r="1071" spans="1:52" ht="30" customHeight="1">
      <c r="A1071" s="248" t="s">
        <v>1243</v>
      </c>
      <c r="B1071" s="248" t="s">
        <v>989</v>
      </c>
      <c r="C1071" s="248" t="s">
        <v>401</v>
      </c>
      <c r="D1071" s="249">
        <v>2E-3</v>
      </c>
      <c r="E1071" s="257">
        <f>단가대비표!O237</f>
        <v>0</v>
      </c>
      <c r="F1071" s="258">
        <f t="shared" si="164"/>
        <v>0</v>
      </c>
      <c r="G1071" s="257">
        <f>단가대비표!P237</f>
        <v>0</v>
      </c>
      <c r="H1071" s="258">
        <f t="shared" si="165"/>
        <v>0</v>
      </c>
      <c r="I1071" s="257">
        <f>단가대비표!V237</f>
        <v>0</v>
      </c>
      <c r="J1071" s="258">
        <f t="shared" si="166"/>
        <v>0</v>
      </c>
      <c r="K1071" s="257">
        <f t="shared" si="167"/>
        <v>0</v>
      </c>
      <c r="L1071" s="258">
        <f t="shared" si="167"/>
        <v>0</v>
      </c>
      <c r="M1071" s="248" t="s">
        <v>1244</v>
      </c>
      <c r="N1071" s="1" t="s">
        <v>2671</v>
      </c>
      <c r="O1071" s="1" t="s">
        <v>1245</v>
      </c>
      <c r="P1071" s="1" t="s">
        <v>64</v>
      </c>
      <c r="Q1071" s="1" t="s">
        <v>64</v>
      </c>
      <c r="R1071" s="1" t="s">
        <v>63</v>
      </c>
      <c r="V1071">
        <v>1</v>
      </c>
      <c r="W1071">
        <v>2</v>
      </c>
      <c r="AV1071" s="1" t="s">
        <v>52</v>
      </c>
      <c r="AW1071" s="1" t="s">
        <v>2675</v>
      </c>
      <c r="AX1071" s="1" t="s">
        <v>52</v>
      </c>
      <c r="AY1071" s="1" t="s">
        <v>52</v>
      </c>
      <c r="AZ1071" s="1" t="s">
        <v>52</v>
      </c>
    </row>
    <row r="1072" spans="1:52" ht="30" customHeight="1">
      <c r="A1072" s="248" t="s">
        <v>2601</v>
      </c>
      <c r="B1072" s="248" t="s">
        <v>1486</v>
      </c>
      <c r="C1072" s="248" t="s">
        <v>555</v>
      </c>
      <c r="D1072" s="249">
        <v>1</v>
      </c>
      <c r="E1072" s="257">
        <f>TRUNC(SUMIF(V1068:V1073, RIGHTB(O1072, 1), H1068:H1073)*U1072, 2)</f>
        <v>0</v>
      </c>
      <c r="F1072" s="258">
        <f t="shared" si="164"/>
        <v>0</v>
      </c>
      <c r="G1072" s="257">
        <v>0</v>
      </c>
      <c r="H1072" s="258">
        <f t="shared" si="165"/>
        <v>0</v>
      </c>
      <c r="I1072" s="257">
        <v>0</v>
      </c>
      <c r="J1072" s="258">
        <f t="shared" si="166"/>
        <v>0</v>
      </c>
      <c r="K1072" s="257">
        <f t="shared" si="167"/>
        <v>0</v>
      </c>
      <c r="L1072" s="258">
        <f t="shared" si="167"/>
        <v>0</v>
      </c>
      <c r="M1072" s="248" t="s">
        <v>52</v>
      </c>
      <c r="N1072" s="1" t="s">
        <v>2671</v>
      </c>
      <c r="O1072" s="1" t="s">
        <v>772</v>
      </c>
      <c r="P1072" s="1" t="s">
        <v>64</v>
      </c>
      <c r="Q1072" s="1" t="s">
        <v>64</v>
      </c>
      <c r="R1072" s="1" t="s">
        <v>64</v>
      </c>
      <c r="S1072">
        <v>1</v>
      </c>
      <c r="T1072">
        <v>0</v>
      </c>
      <c r="U1072">
        <v>0.02</v>
      </c>
      <c r="AV1072" s="1" t="s">
        <v>52</v>
      </c>
      <c r="AW1072" s="1" t="s">
        <v>2676</v>
      </c>
      <c r="AX1072" s="1" t="s">
        <v>52</v>
      </c>
      <c r="AY1072" s="1" t="s">
        <v>52</v>
      </c>
      <c r="AZ1072" s="1" t="s">
        <v>52</v>
      </c>
    </row>
    <row r="1073" spans="1:52" ht="30" customHeight="1">
      <c r="A1073" s="248" t="s">
        <v>1660</v>
      </c>
      <c r="B1073" s="248" t="s">
        <v>2677</v>
      </c>
      <c r="C1073" s="248" t="s">
        <v>555</v>
      </c>
      <c r="D1073" s="249">
        <v>1</v>
      </c>
      <c r="E1073" s="257">
        <v>0</v>
      </c>
      <c r="F1073" s="258">
        <f t="shared" si="164"/>
        <v>0</v>
      </c>
      <c r="G1073" s="257">
        <f>TRUNC(SUMIF(W1068:W1073, RIGHTB(O1073, 1), H1068:H1073)*U1073, 2)</f>
        <v>0</v>
      </c>
      <c r="H1073" s="258">
        <f t="shared" si="165"/>
        <v>0</v>
      </c>
      <c r="I1073" s="257">
        <v>0</v>
      </c>
      <c r="J1073" s="258">
        <f t="shared" si="166"/>
        <v>0</v>
      </c>
      <c r="K1073" s="257">
        <f t="shared" si="167"/>
        <v>0</v>
      </c>
      <c r="L1073" s="258">
        <f t="shared" si="167"/>
        <v>0</v>
      </c>
      <c r="M1073" s="248" t="s">
        <v>52</v>
      </c>
      <c r="N1073" s="1" t="s">
        <v>2671</v>
      </c>
      <c r="O1073" s="1" t="s">
        <v>1237</v>
      </c>
      <c r="P1073" s="1" t="s">
        <v>64</v>
      </c>
      <c r="Q1073" s="1" t="s">
        <v>64</v>
      </c>
      <c r="R1073" s="1" t="s">
        <v>64</v>
      </c>
      <c r="S1073">
        <v>1</v>
      </c>
      <c r="T1073">
        <v>1</v>
      </c>
      <c r="U1073">
        <v>0.2</v>
      </c>
      <c r="AV1073" s="1" t="s">
        <v>52</v>
      </c>
      <c r="AW1073" s="1" t="s">
        <v>2678</v>
      </c>
      <c r="AX1073" s="1" t="s">
        <v>52</v>
      </c>
      <c r="AY1073" s="1" t="s">
        <v>52</v>
      </c>
      <c r="AZ1073" s="1" t="s">
        <v>52</v>
      </c>
    </row>
    <row r="1074" spans="1:52" ht="30" customHeight="1">
      <c r="A1074" s="248" t="s">
        <v>993</v>
      </c>
      <c r="B1074" s="248" t="s">
        <v>52</v>
      </c>
      <c r="C1074" s="248" t="s">
        <v>52</v>
      </c>
      <c r="D1074" s="249"/>
      <c r="E1074" s="257"/>
      <c r="F1074" s="258">
        <f>TRUNC(SUMIF(N1068:N1073, N1067, F1068:F1073),0)</f>
        <v>0</v>
      </c>
      <c r="G1074" s="257"/>
      <c r="H1074" s="258">
        <f>TRUNC(SUMIF(N1068:N1073, N1067, H1068:H1073),0)</f>
        <v>0</v>
      </c>
      <c r="I1074" s="257"/>
      <c r="J1074" s="258">
        <f>TRUNC(SUMIF(N1068:N1073, N1067, J1068:J1073),0)</f>
        <v>0</v>
      </c>
      <c r="K1074" s="257"/>
      <c r="L1074" s="258">
        <f>F1074+H1074+J1074</f>
        <v>0</v>
      </c>
      <c r="M1074" s="248" t="s">
        <v>52</v>
      </c>
      <c r="N1074" s="1" t="s">
        <v>71</v>
      </c>
      <c r="O1074" s="1" t="s">
        <v>71</v>
      </c>
      <c r="P1074" s="1" t="s">
        <v>52</v>
      </c>
      <c r="Q1074" s="1" t="s">
        <v>52</v>
      </c>
      <c r="R1074" s="1" t="s">
        <v>52</v>
      </c>
      <c r="AV1074" s="1" t="s">
        <v>52</v>
      </c>
      <c r="AW1074" s="1" t="s">
        <v>52</v>
      </c>
      <c r="AX1074" s="1" t="s">
        <v>52</v>
      </c>
      <c r="AY1074" s="1" t="s">
        <v>52</v>
      </c>
      <c r="AZ1074" s="1" t="s">
        <v>52</v>
      </c>
    </row>
    <row r="1075" spans="1:52" ht="30" customHeight="1">
      <c r="A1075" s="249"/>
      <c r="B1075" s="249"/>
      <c r="C1075" s="249"/>
      <c r="D1075" s="249"/>
      <c r="E1075" s="257"/>
      <c r="F1075" s="258"/>
      <c r="G1075" s="257"/>
      <c r="H1075" s="258"/>
      <c r="I1075" s="257"/>
      <c r="J1075" s="258"/>
      <c r="K1075" s="257"/>
      <c r="L1075" s="258"/>
      <c r="M1075" s="249"/>
    </row>
    <row r="1076" spans="1:52" ht="30" customHeight="1">
      <c r="A1076" s="250" t="s">
        <v>2679</v>
      </c>
      <c r="B1076" s="253"/>
      <c r="C1076" s="253"/>
      <c r="D1076" s="253"/>
      <c r="E1076" s="254"/>
      <c r="F1076" s="255"/>
      <c r="G1076" s="254"/>
      <c r="H1076" s="255"/>
      <c r="I1076" s="254"/>
      <c r="J1076" s="255"/>
      <c r="K1076" s="254"/>
      <c r="L1076" s="255"/>
      <c r="M1076" s="256"/>
      <c r="N1076" s="1" t="s">
        <v>2680</v>
      </c>
    </row>
    <row r="1077" spans="1:52" ht="30" customHeight="1">
      <c r="A1077" s="248" t="s">
        <v>2684</v>
      </c>
      <c r="B1077" s="248" t="s">
        <v>2685</v>
      </c>
      <c r="C1077" s="248" t="s">
        <v>982</v>
      </c>
      <c r="D1077" s="249">
        <v>0.19700000000000001</v>
      </c>
      <c r="E1077" s="257">
        <f>단가대비표!O205</f>
        <v>0</v>
      </c>
      <c r="F1077" s="258">
        <f>TRUNC(E1077*D1077,1)</f>
        <v>0</v>
      </c>
      <c r="G1077" s="257">
        <f>단가대비표!P205</f>
        <v>0</v>
      </c>
      <c r="H1077" s="258">
        <f>TRUNC(G1077*D1077,1)</f>
        <v>0</v>
      </c>
      <c r="I1077" s="257">
        <f>단가대비표!V205</f>
        <v>0</v>
      </c>
      <c r="J1077" s="258">
        <f>TRUNC(I1077*D1077,1)</f>
        <v>0</v>
      </c>
      <c r="K1077" s="257">
        <f>TRUNC(E1077+G1077+I1077,1)</f>
        <v>0</v>
      </c>
      <c r="L1077" s="258">
        <f>TRUNC(F1077+H1077+J1077,1)</f>
        <v>0</v>
      </c>
      <c r="M1077" s="248" t="s">
        <v>2686</v>
      </c>
      <c r="N1077" s="1" t="s">
        <v>2680</v>
      </c>
      <c r="O1077" s="1" t="s">
        <v>2687</v>
      </c>
      <c r="P1077" s="1" t="s">
        <v>64</v>
      </c>
      <c r="Q1077" s="1" t="s">
        <v>64</v>
      </c>
      <c r="R1077" s="1" t="s">
        <v>63</v>
      </c>
      <c r="AV1077" s="1" t="s">
        <v>52</v>
      </c>
      <c r="AW1077" s="1" t="s">
        <v>2688</v>
      </c>
      <c r="AX1077" s="1" t="s">
        <v>52</v>
      </c>
      <c r="AY1077" s="1" t="s">
        <v>52</v>
      </c>
      <c r="AZ1077" s="1" t="s">
        <v>52</v>
      </c>
    </row>
    <row r="1078" spans="1:52" ht="30" customHeight="1">
      <c r="A1078" s="248" t="s">
        <v>993</v>
      </c>
      <c r="B1078" s="248" t="s">
        <v>52</v>
      </c>
      <c r="C1078" s="248" t="s">
        <v>52</v>
      </c>
      <c r="D1078" s="249"/>
      <c r="E1078" s="257"/>
      <c r="F1078" s="258">
        <f>TRUNC(SUMIF(N1077:N1077, N1076, F1077:F1077),0)</f>
        <v>0</v>
      </c>
      <c r="G1078" s="257"/>
      <c r="H1078" s="258">
        <f>TRUNC(SUMIF(N1077:N1077, N1076, H1077:H1077),0)</f>
        <v>0</v>
      </c>
      <c r="I1078" s="257"/>
      <c r="J1078" s="258">
        <f>TRUNC(SUMIF(N1077:N1077, N1076, J1077:J1077),0)</f>
        <v>0</v>
      </c>
      <c r="K1078" s="257"/>
      <c r="L1078" s="258">
        <f>F1078+H1078+J1078</f>
        <v>0</v>
      </c>
      <c r="M1078" s="248" t="s">
        <v>52</v>
      </c>
      <c r="N1078" s="1" t="s">
        <v>71</v>
      </c>
      <c r="O1078" s="1" t="s">
        <v>71</v>
      </c>
      <c r="P1078" s="1" t="s">
        <v>52</v>
      </c>
      <c r="Q1078" s="1" t="s">
        <v>52</v>
      </c>
      <c r="R1078" s="1" t="s">
        <v>52</v>
      </c>
      <c r="AV1078" s="1" t="s">
        <v>52</v>
      </c>
      <c r="AW1078" s="1" t="s">
        <v>52</v>
      </c>
      <c r="AX1078" s="1" t="s">
        <v>52</v>
      </c>
      <c r="AY1078" s="1" t="s">
        <v>52</v>
      </c>
      <c r="AZ1078" s="1" t="s">
        <v>52</v>
      </c>
    </row>
    <row r="1079" spans="1:52" ht="30" customHeight="1">
      <c r="A1079" s="249"/>
      <c r="B1079" s="249"/>
      <c r="C1079" s="249"/>
      <c r="D1079" s="249"/>
      <c r="E1079" s="257"/>
      <c r="F1079" s="258"/>
      <c r="G1079" s="257"/>
      <c r="H1079" s="258"/>
      <c r="I1079" s="257"/>
      <c r="J1079" s="258"/>
      <c r="K1079" s="257"/>
      <c r="L1079" s="258"/>
      <c r="M1079" s="249"/>
    </row>
    <row r="1080" spans="1:52" ht="30" customHeight="1">
      <c r="A1080" s="250" t="s">
        <v>2689</v>
      </c>
      <c r="B1080" s="253"/>
      <c r="C1080" s="253"/>
      <c r="D1080" s="253"/>
      <c r="E1080" s="254"/>
      <c r="F1080" s="255"/>
      <c r="G1080" s="254"/>
      <c r="H1080" s="255"/>
      <c r="I1080" s="254"/>
      <c r="J1080" s="255"/>
      <c r="K1080" s="254"/>
      <c r="L1080" s="255"/>
      <c r="M1080" s="256"/>
      <c r="N1080" s="1" t="s">
        <v>738</v>
      </c>
    </row>
    <row r="1081" spans="1:52" ht="30" customHeight="1">
      <c r="A1081" s="248" t="s">
        <v>2691</v>
      </c>
      <c r="B1081" s="248" t="s">
        <v>2692</v>
      </c>
      <c r="C1081" s="248" t="s">
        <v>82</v>
      </c>
      <c r="D1081" s="249">
        <v>1</v>
      </c>
      <c r="E1081" s="257">
        <f>일위대가목록!E184</f>
        <v>0</v>
      </c>
      <c r="F1081" s="258">
        <f>TRUNC(E1081*D1081,1)</f>
        <v>0</v>
      </c>
      <c r="G1081" s="257">
        <f>일위대가목록!F184</f>
        <v>0</v>
      </c>
      <c r="H1081" s="258">
        <f>TRUNC(G1081*D1081,1)</f>
        <v>0</v>
      </c>
      <c r="I1081" s="257">
        <f>일위대가목록!G184</f>
        <v>0</v>
      </c>
      <c r="J1081" s="258">
        <f>TRUNC(I1081*D1081,1)</f>
        <v>0</v>
      </c>
      <c r="K1081" s="257">
        <f t="shared" ref="K1081:L1083" si="168">TRUNC(E1081+G1081+I1081,1)</f>
        <v>0</v>
      </c>
      <c r="L1081" s="258">
        <f t="shared" si="168"/>
        <v>0</v>
      </c>
      <c r="M1081" s="248" t="s">
        <v>2693</v>
      </c>
      <c r="N1081" s="1" t="s">
        <v>738</v>
      </c>
      <c r="O1081" s="1" t="s">
        <v>2694</v>
      </c>
      <c r="P1081" s="1" t="s">
        <v>63</v>
      </c>
      <c r="Q1081" s="1" t="s">
        <v>64</v>
      </c>
      <c r="R1081" s="1" t="s">
        <v>64</v>
      </c>
      <c r="AV1081" s="1" t="s">
        <v>52</v>
      </c>
      <c r="AW1081" s="1" t="s">
        <v>2695</v>
      </c>
      <c r="AX1081" s="1" t="s">
        <v>52</v>
      </c>
      <c r="AY1081" s="1" t="s">
        <v>52</v>
      </c>
      <c r="AZ1081" s="1" t="s">
        <v>52</v>
      </c>
    </row>
    <row r="1082" spans="1:52" ht="30" customHeight="1">
      <c r="A1082" s="248" t="s">
        <v>2681</v>
      </c>
      <c r="B1082" s="248" t="s">
        <v>2682</v>
      </c>
      <c r="C1082" s="248" t="s">
        <v>82</v>
      </c>
      <c r="D1082" s="249">
        <v>1</v>
      </c>
      <c r="E1082" s="257">
        <f>일위대가목록!E174</f>
        <v>0</v>
      </c>
      <c r="F1082" s="258">
        <f>TRUNC(E1082*D1082,1)</f>
        <v>0</v>
      </c>
      <c r="G1082" s="257">
        <f>일위대가목록!F174</f>
        <v>0</v>
      </c>
      <c r="H1082" s="258">
        <f>TRUNC(G1082*D1082,1)</f>
        <v>0</v>
      </c>
      <c r="I1082" s="257">
        <f>일위대가목록!G174</f>
        <v>0</v>
      </c>
      <c r="J1082" s="258">
        <f>TRUNC(I1082*D1082,1)</f>
        <v>0</v>
      </c>
      <c r="K1082" s="257">
        <f t="shared" si="168"/>
        <v>0</v>
      </c>
      <c r="L1082" s="258">
        <f t="shared" si="168"/>
        <v>0</v>
      </c>
      <c r="M1082" s="248" t="s">
        <v>2683</v>
      </c>
      <c r="N1082" s="1" t="s">
        <v>738</v>
      </c>
      <c r="O1082" s="1" t="s">
        <v>2680</v>
      </c>
      <c r="P1082" s="1" t="s">
        <v>63</v>
      </c>
      <c r="Q1082" s="1" t="s">
        <v>64</v>
      </c>
      <c r="R1082" s="1" t="s">
        <v>64</v>
      </c>
      <c r="AV1082" s="1" t="s">
        <v>52</v>
      </c>
      <c r="AW1082" s="1" t="s">
        <v>2696</v>
      </c>
      <c r="AX1082" s="1" t="s">
        <v>52</v>
      </c>
      <c r="AY1082" s="1" t="s">
        <v>52</v>
      </c>
      <c r="AZ1082" s="1" t="s">
        <v>52</v>
      </c>
    </row>
    <row r="1083" spans="1:52" ht="30" customHeight="1">
      <c r="A1083" s="248" t="s">
        <v>2664</v>
      </c>
      <c r="B1083" s="248" t="s">
        <v>2665</v>
      </c>
      <c r="C1083" s="248" t="s">
        <v>82</v>
      </c>
      <c r="D1083" s="249">
        <v>1</v>
      </c>
      <c r="E1083" s="257">
        <f>일위대가목록!E172</f>
        <v>0</v>
      </c>
      <c r="F1083" s="258">
        <f>TRUNC(E1083*D1083,1)</f>
        <v>0</v>
      </c>
      <c r="G1083" s="257">
        <f>일위대가목록!F172</f>
        <v>0</v>
      </c>
      <c r="H1083" s="258">
        <f>TRUNC(G1083*D1083,1)</f>
        <v>0</v>
      </c>
      <c r="I1083" s="257">
        <f>일위대가목록!G172</f>
        <v>0</v>
      </c>
      <c r="J1083" s="258">
        <f>TRUNC(I1083*D1083,1)</f>
        <v>0</v>
      </c>
      <c r="K1083" s="257">
        <f t="shared" si="168"/>
        <v>0</v>
      </c>
      <c r="L1083" s="258">
        <f t="shared" si="168"/>
        <v>0</v>
      </c>
      <c r="M1083" s="248" t="s">
        <v>2666</v>
      </c>
      <c r="N1083" s="1" t="s">
        <v>738</v>
      </c>
      <c r="O1083" s="1" t="s">
        <v>2663</v>
      </c>
      <c r="P1083" s="1" t="s">
        <v>63</v>
      </c>
      <c r="Q1083" s="1" t="s">
        <v>64</v>
      </c>
      <c r="R1083" s="1" t="s">
        <v>64</v>
      </c>
      <c r="AV1083" s="1" t="s">
        <v>52</v>
      </c>
      <c r="AW1083" s="1" t="s">
        <v>2697</v>
      </c>
      <c r="AX1083" s="1" t="s">
        <v>52</v>
      </c>
      <c r="AY1083" s="1" t="s">
        <v>52</v>
      </c>
      <c r="AZ1083" s="1" t="s">
        <v>52</v>
      </c>
    </row>
    <row r="1084" spans="1:52" ht="30" customHeight="1">
      <c r="A1084" s="248" t="s">
        <v>993</v>
      </c>
      <c r="B1084" s="248" t="s">
        <v>52</v>
      </c>
      <c r="C1084" s="248" t="s">
        <v>52</v>
      </c>
      <c r="D1084" s="249"/>
      <c r="E1084" s="257"/>
      <c r="F1084" s="258">
        <f>TRUNC(SUMIF(N1081:N1083, N1080, F1081:F1083),0)</f>
        <v>0</v>
      </c>
      <c r="G1084" s="257"/>
      <c r="H1084" s="258">
        <f>TRUNC(SUMIF(N1081:N1083, N1080, H1081:H1083),0)</f>
        <v>0</v>
      </c>
      <c r="I1084" s="257"/>
      <c r="J1084" s="258">
        <f>TRUNC(SUMIF(N1081:N1083, N1080, J1081:J1083),0)</f>
        <v>0</v>
      </c>
      <c r="K1084" s="257"/>
      <c r="L1084" s="258">
        <f>F1084+H1084+J1084</f>
        <v>0</v>
      </c>
      <c r="M1084" s="248" t="s">
        <v>52</v>
      </c>
      <c r="N1084" s="1" t="s">
        <v>71</v>
      </c>
      <c r="O1084" s="1" t="s">
        <v>71</v>
      </c>
      <c r="P1084" s="1" t="s">
        <v>52</v>
      </c>
      <c r="Q1084" s="1" t="s">
        <v>52</v>
      </c>
      <c r="R1084" s="1" t="s">
        <v>52</v>
      </c>
      <c r="AV1084" s="1" t="s">
        <v>52</v>
      </c>
      <c r="AW1084" s="1" t="s">
        <v>52</v>
      </c>
      <c r="AX1084" s="1" t="s">
        <v>52</v>
      </c>
      <c r="AY1084" s="1" t="s">
        <v>52</v>
      </c>
      <c r="AZ1084" s="1" t="s">
        <v>52</v>
      </c>
    </row>
    <row r="1085" spans="1:52" ht="30" customHeight="1">
      <c r="A1085" s="249"/>
      <c r="B1085" s="249"/>
      <c r="C1085" s="249"/>
      <c r="D1085" s="249"/>
      <c r="E1085" s="257"/>
      <c r="F1085" s="258"/>
      <c r="G1085" s="257"/>
      <c r="H1085" s="258"/>
      <c r="I1085" s="257"/>
      <c r="J1085" s="258"/>
      <c r="K1085" s="257"/>
      <c r="L1085" s="258"/>
      <c r="M1085" s="249"/>
    </row>
    <row r="1086" spans="1:52" ht="30" customHeight="1">
      <c r="A1086" s="250" t="s">
        <v>2698</v>
      </c>
      <c r="B1086" s="253"/>
      <c r="C1086" s="253"/>
      <c r="D1086" s="253"/>
      <c r="E1086" s="254"/>
      <c r="F1086" s="255"/>
      <c r="G1086" s="254"/>
      <c r="H1086" s="255"/>
      <c r="I1086" s="254"/>
      <c r="J1086" s="255"/>
      <c r="K1086" s="254"/>
      <c r="L1086" s="255"/>
      <c r="M1086" s="256"/>
      <c r="N1086" s="1" t="s">
        <v>742</v>
      </c>
    </row>
    <row r="1087" spans="1:52" ht="30" customHeight="1">
      <c r="A1087" s="248" t="s">
        <v>2700</v>
      </c>
      <c r="B1087" s="248" t="s">
        <v>2701</v>
      </c>
      <c r="C1087" s="248" t="s">
        <v>82</v>
      </c>
      <c r="D1087" s="249">
        <v>1</v>
      </c>
      <c r="E1087" s="257">
        <f>일위대가목록!E182</f>
        <v>0</v>
      </c>
      <c r="F1087" s="258">
        <f>TRUNC(E1087*D1087,1)</f>
        <v>0</v>
      </c>
      <c r="G1087" s="257">
        <f>일위대가목록!F182</f>
        <v>0</v>
      </c>
      <c r="H1087" s="258">
        <f>TRUNC(G1087*D1087,1)</f>
        <v>0</v>
      </c>
      <c r="I1087" s="257">
        <f>일위대가목록!G182</f>
        <v>0</v>
      </c>
      <c r="J1087" s="258">
        <f>TRUNC(I1087*D1087,1)</f>
        <v>0</v>
      </c>
      <c r="K1087" s="257">
        <f t="shared" ref="K1087:L1089" si="169">TRUNC(E1087+G1087+I1087,1)</f>
        <v>0</v>
      </c>
      <c r="L1087" s="258">
        <f t="shared" si="169"/>
        <v>0</v>
      </c>
      <c r="M1087" s="248" t="s">
        <v>2702</v>
      </c>
      <c r="N1087" s="1" t="s">
        <v>742</v>
      </c>
      <c r="O1087" s="1" t="s">
        <v>2703</v>
      </c>
      <c r="P1087" s="1" t="s">
        <v>63</v>
      </c>
      <c r="Q1087" s="1" t="s">
        <v>64</v>
      </c>
      <c r="R1087" s="1" t="s">
        <v>64</v>
      </c>
      <c r="AV1087" s="1" t="s">
        <v>52</v>
      </c>
      <c r="AW1087" s="1" t="s">
        <v>2704</v>
      </c>
      <c r="AX1087" s="1" t="s">
        <v>52</v>
      </c>
      <c r="AY1087" s="1" t="s">
        <v>52</v>
      </c>
      <c r="AZ1087" s="1" t="s">
        <v>52</v>
      </c>
    </row>
    <row r="1088" spans="1:52" ht="30" customHeight="1">
      <c r="A1088" s="248" t="s">
        <v>2681</v>
      </c>
      <c r="B1088" s="248" t="s">
        <v>2682</v>
      </c>
      <c r="C1088" s="248" t="s">
        <v>82</v>
      </c>
      <c r="D1088" s="249">
        <v>1</v>
      </c>
      <c r="E1088" s="257">
        <f>일위대가목록!E174</f>
        <v>0</v>
      </c>
      <c r="F1088" s="258">
        <f>TRUNC(E1088*D1088,1)</f>
        <v>0</v>
      </c>
      <c r="G1088" s="257">
        <f>일위대가목록!F174</f>
        <v>0</v>
      </c>
      <c r="H1088" s="258">
        <f>TRUNC(G1088*D1088,1)</f>
        <v>0</v>
      </c>
      <c r="I1088" s="257">
        <f>일위대가목록!G174</f>
        <v>0</v>
      </c>
      <c r="J1088" s="258">
        <f>TRUNC(I1088*D1088,1)</f>
        <v>0</v>
      </c>
      <c r="K1088" s="257">
        <f t="shared" si="169"/>
        <v>0</v>
      </c>
      <c r="L1088" s="258">
        <f t="shared" si="169"/>
        <v>0</v>
      </c>
      <c r="M1088" s="248" t="s">
        <v>2683</v>
      </c>
      <c r="N1088" s="1" t="s">
        <v>742</v>
      </c>
      <c r="O1088" s="1" t="s">
        <v>2680</v>
      </c>
      <c r="P1088" s="1" t="s">
        <v>63</v>
      </c>
      <c r="Q1088" s="1" t="s">
        <v>64</v>
      </c>
      <c r="R1088" s="1" t="s">
        <v>64</v>
      </c>
      <c r="AV1088" s="1" t="s">
        <v>52</v>
      </c>
      <c r="AW1088" s="1" t="s">
        <v>2705</v>
      </c>
      <c r="AX1088" s="1" t="s">
        <v>52</v>
      </c>
      <c r="AY1088" s="1" t="s">
        <v>52</v>
      </c>
      <c r="AZ1088" s="1" t="s">
        <v>52</v>
      </c>
    </row>
    <row r="1089" spans="1:52" ht="30" customHeight="1">
      <c r="A1089" s="248" t="s">
        <v>2664</v>
      </c>
      <c r="B1089" s="248" t="s">
        <v>2665</v>
      </c>
      <c r="C1089" s="248" t="s">
        <v>82</v>
      </c>
      <c r="D1089" s="249">
        <v>1</v>
      </c>
      <c r="E1089" s="257">
        <f>일위대가목록!E172</f>
        <v>0</v>
      </c>
      <c r="F1089" s="258">
        <f>TRUNC(E1089*D1089,1)</f>
        <v>0</v>
      </c>
      <c r="G1089" s="257">
        <f>일위대가목록!F172</f>
        <v>0</v>
      </c>
      <c r="H1089" s="258">
        <f>TRUNC(G1089*D1089,1)</f>
        <v>0</v>
      </c>
      <c r="I1089" s="257">
        <f>일위대가목록!G172</f>
        <v>0</v>
      </c>
      <c r="J1089" s="258">
        <f>TRUNC(I1089*D1089,1)</f>
        <v>0</v>
      </c>
      <c r="K1089" s="257">
        <f t="shared" si="169"/>
        <v>0</v>
      </c>
      <c r="L1089" s="258">
        <f t="shared" si="169"/>
        <v>0</v>
      </c>
      <c r="M1089" s="248" t="s">
        <v>2666</v>
      </c>
      <c r="N1089" s="1" t="s">
        <v>742</v>
      </c>
      <c r="O1089" s="1" t="s">
        <v>2663</v>
      </c>
      <c r="P1089" s="1" t="s">
        <v>63</v>
      </c>
      <c r="Q1089" s="1" t="s">
        <v>64</v>
      </c>
      <c r="R1089" s="1" t="s">
        <v>64</v>
      </c>
      <c r="AV1089" s="1" t="s">
        <v>52</v>
      </c>
      <c r="AW1089" s="1" t="s">
        <v>2706</v>
      </c>
      <c r="AX1089" s="1" t="s">
        <v>52</v>
      </c>
      <c r="AY1089" s="1" t="s">
        <v>52</v>
      </c>
      <c r="AZ1089" s="1" t="s">
        <v>52</v>
      </c>
    </row>
    <row r="1090" spans="1:52" ht="30" customHeight="1">
      <c r="A1090" s="248" t="s">
        <v>993</v>
      </c>
      <c r="B1090" s="248" t="s">
        <v>52</v>
      </c>
      <c r="C1090" s="248" t="s">
        <v>52</v>
      </c>
      <c r="D1090" s="249"/>
      <c r="E1090" s="257"/>
      <c r="F1090" s="258">
        <f>TRUNC(SUMIF(N1087:N1089, N1086, F1087:F1089),0)</f>
        <v>0</v>
      </c>
      <c r="G1090" s="257"/>
      <c r="H1090" s="258">
        <f>TRUNC(SUMIF(N1087:N1089, N1086, H1087:H1089),0)</f>
        <v>0</v>
      </c>
      <c r="I1090" s="257"/>
      <c r="J1090" s="258">
        <f>TRUNC(SUMIF(N1087:N1089, N1086, J1087:J1089),0)</f>
        <v>0</v>
      </c>
      <c r="K1090" s="257"/>
      <c r="L1090" s="258">
        <f>F1090+H1090+J1090</f>
        <v>0</v>
      </c>
      <c r="M1090" s="248" t="s">
        <v>52</v>
      </c>
      <c r="N1090" s="1" t="s">
        <v>71</v>
      </c>
      <c r="O1090" s="1" t="s">
        <v>71</v>
      </c>
      <c r="P1090" s="1" t="s">
        <v>52</v>
      </c>
      <c r="Q1090" s="1" t="s">
        <v>52</v>
      </c>
      <c r="R1090" s="1" t="s">
        <v>52</v>
      </c>
      <c r="AV1090" s="1" t="s">
        <v>52</v>
      </c>
      <c r="AW1090" s="1" t="s">
        <v>52</v>
      </c>
      <c r="AX1090" s="1" t="s">
        <v>52</v>
      </c>
      <c r="AY1090" s="1" t="s">
        <v>52</v>
      </c>
      <c r="AZ1090" s="1" t="s">
        <v>52</v>
      </c>
    </row>
    <row r="1091" spans="1:52" ht="30" customHeight="1">
      <c r="A1091" s="249"/>
      <c r="B1091" s="249"/>
      <c r="C1091" s="249"/>
      <c r="D1091" s="249"/>
      <c r="E1091" s="257"/>
      <c r="F1091" s="258"/>
      <c r="G1091" s="257"/>
      <c r="H1091" s="258"/>
      <c r="I1091" s="257"/>
      <c r="J1091" s="258"/>
      <c r="K1091" s="257"/>
      <c r="L1091" s="258"/>
      <c r="M1091" s="249"/>
    </row>
    <row r="1092" spans="1:52" ht="30" customHeight="1">
      <c r="A1092" s="250" t="s">
        <v>2707</v>
      </c>
      <c r="B1092" s="253"/>
      <c r="C1092" s="253"/>
      <c r="D1092" s="253"/>
      <c r="E1092" s="254"/>
      <c r="F1092" s="255"/>
      <c r="G1092" s="254"/>
      <c r="H1092" s="255"/>
      <c r="I1092" s="254"/>
      <c r="J1092" s="255"/>
      <c r="K1092" s="254"/>
      <c r="L1092" s="255"/>
      <c r="M1092" s="256"/>
      <c r="N1092" s="1" t="s">
        <v>746</v>
      </c>
    </row>
    <row r="1093" spans="1:52" ht="30" customHeight="1">
      <c r="A1093" s="248" t="s">
        <v>2700</v>
      </c>
      <c r="B1093" s="248" t="s">
        <v>2708</v>
      </c>
      <c r="C1093" s="248" t="s">
        <v>82</v>
      </c>
      <c r="D1093" s="249">
        <v>1</v>
      </c>
      <c r="E1093" s="257">
        <f>일위대가목록!E183</f>
        <v>0</v>
      </c>
      <c r="F1093" s="258">
        <f>TRUNC(E1093*D1093,1)</f>
        <v>0</v>
      </c>
      <c r="G1093" s="257">
        <f>일위대가목록!F183</f>
        <v>0</v>
      </c>
      <c r="H1093" s="258">
        <f>TRUNC(G1093*D1093,1)</f>
        <v>0</v>
      </c>
      <c r="I1093" s="257">
        <f>일위대가목록!G183</f>
        <v>0</v>
      </c>
      <c r="J1093" s="258">
        <f>TRUNC(I1093*D1093,1)</f>
        <v>0</v>
      </c>
      <c r="K1093" s="257">
        <f t="shared" ref="K1093:L1095" si="170">TRUNC(E1093+G1093+I1093,1)</f>
        <v>0</v>
      </c>
      <c r="L1093" s="258">
        <f t="shared" si="170"/>
        <v>0</v>
      </c>
      <c r="M1093" s="248" t="s">
        <v>2709</v>
      </c>
      <c r="N1093" s="1" t="s">
        <v>746</v>
      </c>
      <c r="O1093" s="1" t="s">
        <v>2710</v>
      </c>
      <c r="P1093" s="1" t="s">
        <v>63</v>
      </c>
      <c r="Q1093" s="1" t="s">
        <v>64</v>
      </c>
      <c r="R1093" s="1" t="s">
        <v>64</v>
      </c>
      <c r="AV1093" s="1" t="s">
        <v>52</v>
      </c>
      <c r="AW1093" s="1" t="s">
        <v>2711</v>
      </c>
      <c r="AX1093" s="1" t="s">
        <v>52</v>
      </c>
      <c r="AY1093" s="1" t="s">
        <v>52</v>
      </c>
      <c r="AZ1093" s="1" t="s">
        <v>52</v>
      </c>
    </row>
    <row r="1094" spans="1:52" ht="30" customHeight="1">
      <c r="A1094" s="248" t="s">
        <v>2681</v>
      </c>
      <c r="B1094" s="248" t="s">
        <v>2682</v>
      </c>
      <c r="C1094" s="248" t="s">
        <v>82</v>
      </c>
      <c r="D1094" s="249">
        <v>1</v>
      </c>
      <c r="E1094" s="257">
        <f>일위대가목록!E174</f>
        <v>0</v>
      </c>
      <c r="F1094" s="258">
        <f>TRUNC(E1094*D1094,1)</f>
        <v>0</v>
      </c>
      <c r="G1094" s="257">
        <f>일위대가목록!F174</f>
        <v>0</v>
      </c>
      <c r="H1094" s="258">
        <f>TRUNC(G1094*D1094,1)</f>
        <v>0</v>
      </c>
      <c r="I1094" s="257">
        <f>일위대가목록!G174</f>
        <v>0</v>
      </c>
      <c r="J1094" s="258">
        <f>TRUNC(I1094*D1094,1)</f>
        <v>0</v>
      </c>
      <c r="K1094" s="257">
        <f t="shared" si="170"/>
        <v>0</v>
      </c>
      <c r="L1094" s="258">
        <f t="shared" si="170"/>
        <v>0</v>
      </c>
      <c r="M1094" s="248" t="s">
        <v>2683</v>
      </c>
      <c r="N1094" s="1" t="s">
        <v>746</v>
      </c>
      <c r="O1094" s="1" t="s">
        <v>2680</v>
      </c>
      <c r="P1094" s="1" t="s">
        <v>63</v>
      </c>
      <c r="Q1094" s="1" t="s">
        <v>64</v>
      </c>
      <c r="R1094" s="1" t="s">
        <v>64</v>
      </c>
      <c r="AV1094" s="1" t="s">
        <v>52</v>
      </c>
      <c r="AW1094" s="1" t="s">
        <v>2712</v>
      </c>
      <c r="AX1094" s="1" t="s">
        <v>52</v>
      </c>
      <c r="AY1094" s="1" t="s">
        <v>52</v>
      </c>
      <c r="AZ1094" s="1" t="s">
        <v>52</v>
      </c>
    </row>
    <row r="1095" spans="1:52" ht="30" customHeight="1">
      <c r="A1095" s="248" t="s">
        <v>2664</v>
      </c>
      <c r="B1095" s="248" t="s">
        <v>2672</v>
      </c>
      <c r="C1095" s="248" t="s">
        <v>82</v>
      </c>
      <c r="D1095" s="249">
        <v>1</v>
      </c>
      <c r="E1095" s="257">
        <f>일위대가목록!E173</f>
        <v>0</v>
      </c>
      <c r="F1095" s="258">
        <f>TRUNC(E1095*D1095,1)</f>
        <v>0</v>
      </c>
      <c r="G1095" s="257">
        <f>일위대가목록!F173</f>
        <v>0</v>
      </c>
      <c r="H1095" s="258">
        <f>TRUNC(G1095*D1095,1)</f>
        <v>0</v>
      </c>
      <c r="I1095" s="257">
        <f>일위대가목록!G173</f>
        <v>0</v>
      </c>
      <c r="J1095" s="258">
        <f>TRUNC(I1095*D1095,1)</f>
        <v>0</v>
      </c>
      <c r="K1095" s="257">
        <f t="shared" si="170"/>
        <v>0</v>
      </c>
      <c r="L1095" s="258">
        <f t="shared" si="170"/>
        <v>0</v>
      </c>
      <c r="M1095" s="248" t="s">
        <v>2673</v>
      </c>
      <c r="N1095" s="1" t="s">
        <v>746</v>
      </c>
      <c r="O1095" s="1" t="s">
        <v>2671</v>
      </c>
      <c r="P1095" s="1" t="s">
        <v>63</v>
      </c>
      <c r="Q1095" s="1" t="s">
        <v>64</v>
      </c>
      <c r="R1095" s="1" t="s">
        <v>64</v>
      </c>
      <c r="AV1095" s="1" t="s">
        <v>52</v>
      </c>
      <c r="AW1095" s="1" t="s">
        <v>2713</v>
      </c>
      <c r="AX1095" s="1" t="s">
        <v>52</v>
      </c>
      <c r="AY1095" s="1" t="s">
        <v>52</v>
      </c>
      <c r="AZ1095" s="1" t="s">
        <v>52</v>
      </c>
    </row>
    <row r="1096" spans="1:52" ht="30" customHeight="1">
      <c r="A1096" s="248" t="s">
        <v>993</v>
      </c>
      <c r="B1096" s="248" t="s">
        <v>52</v>
      </c>
      <c r="C1096" s="248" t="s">
        <v>52</v>
      </c>
      <c r="D1096" s="249"/>
      <c r="E1096" s="257"/>
      <c r="F1096" s="258">
        <f>TRUNC(SUMIF(N1093:N1095, N1092, F1093:F1095),0)</f>
        <v>0</v>
      </c>
      <c r="G1096" s="257"/>
      <c r="H1096" s="258">
        <f>TRUNC(SUMIF(N1093:N1095, N1092, H1093:H1095),0)</f>
        <v>0</v>
      </c>
      <c r="I1096" s="257"/>
      <c r="J1096" s="258">
        <f>TRUNC(SUMIF(N1093:N1095, N1092, J1093:J1095),0)</f>
        <v>0</v>
      </c>
      <c r="K1096" s="257"/>
      <c r="L1096" s="258">
        <f>F1096+H1096+J1096</f>
        <v>0</v>
      </c>
      <c r="M1096" s="248" t="s">
        <v>52</v>
      </c>
      <c r="N1096" s="1" t="s">
        <v>71</v>
      </c>
      <c r="O1096" s="1" t="s">
        <v>71</v>
      </c>
      <c r="P1096" s="1" t="s">
        <v>52</v>
      </c>
      <c r="Q1096" s="1" t="s">
        <v>52</v>
      </c>
      <c r="R1096" s="1" t="s">
        <v>52</v>
      </c>
      <c r="AV1096" s="1" t="s">
        <v>52</v>
      </c>
      <c r="AW1096" s="1" t="s">
        <v>52</v>
      </c>
      <c r="AX1096" s="1" t="s">
        <v>52</v>
      </c>
      <c r="AY1096" s="1" t="s">
        <v>52</v>
      </c>
      <c r="AZ1096" s="1" t="s">
        <v>52</v>
      </c>
    </row>
    <row r="1097" spans="1:52" ht="30" customHeight="1">
      <c r="A1097" s="249"/>
      <c r="B1097" s="249"/>
      <c r="C1097" s="249"/>
      <c r="D1097" s="249"/>
      <c r="E1097" s="257"/>
      <c r="F1097" s="258"/>
      <c r="G1097" s="257"/>
      <c r="H1097" s="258"/>
      <c r="I1097" s="257"/>
      <c r="J1097" s="258"/>
      <c r="K1097" s="257"/>
      <c r="L1097" s="258"/>
      <c r="M1097" s="249"/>
    </row>
    <row r="1098" spans="1:52" ht="30" customHeight="1">
      <c r="A1098" s="250" t="s">
        <v>2714</v>
      </c>
      <c r="B1098" s="253"/>
      <c r="C1098" s="253"/>
      <c r="D1098" s="253"/>
      <c r="E1098" s="254"/>
      <c r="F1098" s="255"/>
      <c r="G1098" s="254"/>
      <c r="H1098" s="255"/>
      <c r="I1098" s="254"/>
      <c r="J1098" s="255"/>
      <c r="K1098" s="254"/>
      <c r="L1098" s="255"/>
      <c r="M1098" s="256"/>
      <c r="N1098" s="1" t="s">
        <v>2715</v>
      </c>
    </row>
    <row r="1099" spans="1:52" ht="30" customHeight="1">
      <c r="A1099" s="248" t="s">
        <v>2684</v>
      </c>
      <c r="B1099" s="248" t="s">
        <v>2719</v>
      </c>
      <c r="C1099" s="248" t="s">
        <v>982</v>
      </c>
      <c r="D1099" s="249">
        <v>0.22</v>
      </c>
      <c r="E1099" s="257">
        <f>단가대비표!O204</f>
        <v>0</v>
      </c>
      <c r="F1099" s="258">
        <f>TRUNC(E1099*D1099,1)</f>
        <v>0</v>
      </c>
      <c r="G1099" s="257">
        <f>단가대비표!P204</f>
        <v>0</v>
      </c>
      <c r="H1099" s="258">
        <f>TRUNC(G1099*D1099,1)</f>
        <v>0</v>
      </c>
      <c r="I1099" s="257">
        <f>단가대비표!V204</f>
        <v>0</v>
      </c>
      <c r="J1099" s="258">
        <f>TRUNC(I1099*D1099,1)</f>
        <v>0</v>
      </c>
      <c r="K1099" s="257">
        <f t="shared" ref="K1099:L1102" si="171">TRUNC(E1099+G1099+I1099,1)</f>
        <v>0</v>
      </c>
      <c r="L1099" s="258">
        <f t="shared" si="171"/>
        <v>0</v>
      </c>
      <c r="M1099" s="248" t="s">
        <v>2720</v>
      </c>
      <c r="N1099" s="1" t="s">
        <v>2715</v>
      </c>
      <c r="O1099" s="1" t="s">
        <v>2721</v>
      </c>
      <c r="P1099" s="1" t="s">
        <v>64</v>
      </c>
      <c r="Q1099" s="1" t="s">
        <v>64</v>
      </c>
      <c r="R1099" s="1" t="s">
        <v>63</v>
      </c>
      <c r="AV1099" s="1" t="s">
        <v>52</v>
      </c>
      <c r="AW1099" s="1" t="s">
        <v>2722</v>
      </c>
      <c r="AX1099" s="1" t="s">
        <v>52</v>
      </c>
      <c r="AY1099" s="1" t="s">
        <v>52</v>
      </c>
      <c r="AZ1099" s="1" t="s">
        <v>52</v>
      </c>
    </row>
    <row r="1100" spans="1:52" ht="30" customHeight="1">
      <c r="A1100" s="248" t="s">
        <v>2613</v>
      </c>
      <c r="B1100" s="248" t="s">
        <v>2614</v>
      </c>
      <c r="C1100" s="248" t="s">
        <v>982</v>
      </c>
      <c r="D1100" s="249">
        <v>0.05</v>
      </c>
      <c r="E1100" s="257">
        <f>단가대비표!O212</f>
        <v>0</v>
      </c>
      <c r="F1100" s="258">
        <f>TRUNC(E1100*D1100,1)</f>
        <v>0</v>
      </c>
      <c r="G1100" s="257">
        <f>단가대비표!P212</f>
        <v>0</v>
      </c>
      <c r="H1100" s="258">
        <f>TRUNC(G1100*D1100,1)</f>
        <v>0</v>
      </c>
      <c r="I1100" s="257">
        <f>단가대비표!V212</f>
        <v>0</v>
      </c>
      <c r="J1100" s="258">
        <f>TRUNC(I1100*D1100,1)</f>
        <v>0</v>
      </c>
      <c r="K1100" s="257">
        <f t="shared" si="171"/>
        <v>0</v>
      </c>
      <c r="L1100" s="258">
        <f t="shared" si="171"/>
        <v>0</v>
      </c>
      <c r="M1100" s="248" t="s">
        <v>2615</v>
      </c>
      <c r="N1100" s="1" t="s">
        <v>2715</v>
      </c>
      <c r="O1100" s="1" t="s">
        <v>2616</v>
      </c>
      <c r="P1100" s="1" t="s">
        <v>64</v>
      </c>
      <c r="Q1100" s="1" t="s">
        <v>64</v>
      </c>
      <c r="R1100" s="1" t="s">
        <v>63</v>
      </c>
      <c r="AV1100" s="1" t="s">
        <v>52</v>
      </c>
      <c r="AW1100" s="1" t="s">
        <v>2723</v>
      </c>
      <c r="AX1100" s="1" t="s">
        <v>52</v>
      </c>
      <c r="AY1100" s="1" t="s">
        <v>52</v>
      </c>
      <c r="AZ1100" s="1" t="s">
        <v>52</v>
      </c>
    </row>
    <row r="1101" spans="1:52" ht="30" customHeight="1">
      <c r="A1101" s="248" t="s">
        <v>2644</v>
      </c>
      <c r="B1101" s="248" t="s">
        <v>2724</v>
      </c>
      <c r="C1101" s="248" t="s">
        <v>1490</v>
      </c>
      <c r="D1101" s="249">
        <v>0.06</v>
      </c>
      <c r="E1101" s="257">
        <f>단가대비표!O189</f>
        <v>0</v>
      </c>
      <c r="F1101" s="258">
        <f>TRUNC(E1101*D1101,1)</f>
        <v>0</v>
      </c>
      <c r="G1101" s="257">
        <f>단가대비표!P189</f>
        <v>0</v>
      </c>
      <c r="H1101" s="258">
        <f>TRUNC(G1101*D1101,1)</f>
        <v>0</v>
      </c>
      <c r="I1101" s="257">
        <f>단가대비표!V189</f>
        <v>0</v>
      </c>
      <c r="J1101" s="258">
        <f>TRUNC(I1101*D1101,1)</f>
        <v>0</v>
      </c>
      <c r="K1101" s="257">
        <f t="shared" si="171"/>
        <v>0</v>
      </c>
      <c r="L1101" s="258">
        <f t="shared" si="171"/>
        <v>0</v>
      </c>
      <c r="M1101" s="248" t="s">
        <v>2725</v>
      </c>
      <c r="N1101" s="1" t="s">
        <v>2715</v>
      </c>
      <c r="O1101" s="1" t="s">
        <v>2726</v>
      </c>
      <c r="P1101" s="1" t="s">
        <v>64</v>
      </c>
      <c r="Q1101" s="1" t="s">
        <v>64</v>
      </c>
      <c r="R1101" s="1" t="s">
        <v>63</v>
      </c>
      <c r="AV1101" s="1" t="s">
        <v>52</v>
      </c>
      <c r="AW1101" s="1" t="s">
        <v>2727</v>
      </c>
      <c r="AX1101" s="1" t="s">
        <v>52</v>
      </c>
      <c r="AY1101" s="1" t="s">
        <v>52</v>
      </c>
      <c r="AZ1101" s="1" t="s">
        <v>52</v>
      </c>
    </row>
    <row r="1102" spans="1:52" ht="30" customHeight="1">
      <c r="A1102" s="248" t="s">
        <v>2649</v>
      </c>
      <c r="B1102" s="248" t="s">
        <v>2650</v>
      </c>
      <c r="C1102" s="248" t="s">
        <v>386</v>
      </c>
      <c r="D1102" s="249">
        <v>0.5</v>
      </c>
      <c r="E1102" s="257">
        <f>단가대비표!O184</f>
        <v>0</v>
      </c>
      <c r="F1102" s="258">
        <f>TRUNC(E1102*D1102,1)</f>
        <v>0</v>
      </c>
      <c r="G1102" s="257">
        <f>단가대비표!P184</f>
        <v>0</v>
      </c>
      <c r="H1102" s="258">
        <f>TRUNC(G1102*D1102,1)</f>
        <v>0</v>
      </c>
      <c r="I1102" s="257">
        <f>단가대비표!V184</f>
        <v>0</v>
      </c>
      <c r="J1102" s="258">
        <f>TRUNC(I1102*D1102,1)</f>
        <v>0</v>
      </c>
      <c r="K1102" s="257">
        <f t="shared" si="171"/>
        <v>0</v>
      </c>
      <c r="L1102" s="258">
        <f t="shared" si="171"/>
        <v>0</v>
      </c>
      <c r="M1102" s="248" t="s">
        <v>2651</v>
      </c>
      <c r="N1102" s="1" t="s">
        <v>2715</v>
      </c>
      <c r="O1102" s="1" t="s">
        <v>2652</v>
      </c>
      <c r="P1102" s="1" t="s">
        <v>64</v>
      </c>
      <c r="Q1102" s="1" t="s">
        <v>64</v>
      </c>
      <c r="R1102" s="1" t="s">
        <v>63</v>
      </c>
      <c r="AV1102" s="1" t="s">
        <v>52</v>
      </c>
      <c r="AW1102" s="1" t="s">
        <v>2728</v>
      </c>
      <c r="AX1102" s="1" t="s">
        <v>52</v>
      </c>
      <c r="AY1102" s="1" t="s">
        <v>52</v>
      </c>
      <c r="AZ1102" s="1" t="s">
        <v>52</v>
      </c>
    </row>
    <row r="1103" spans="1:52" ht="30" customHeight="1">
      <c r="A1103" s="248" t="s">
        <v>993</v>
      </c>
      <c r="B1103" s="248" t="s">
        <v>52</v>
      </c>
      <c r="C1103" s="248" t="s">
        <v>52</v>
      </c>
      <c r="D1103" s="249"/>
      <c r="E1103" s="257"/>
      <c r="F1103" s="258">
        <f>TRUNC(SUMIF(N1099:N1102, N1098, F1099:F1102),0)</f>
        <v>0</v>
      </c>
      <c r="G1103" s="257"/>
      <c r="H1103" s="258">
        <f>TRUNC(SUMIF(N1099:N1102, N1098, H1099:H1102),0)</f>
        <v>0</v>
      </c>
      <c r="I1103" s="257"/>
      <c r="J1103" s="258">
        <f>TRUNC(SUMIF(N1099:N1102, N1098, J1099:J1102),0)</f>
        <v>0</v>
      </c>
      <c r="K1103" s="257"/>
      <c r="L1103" s="258">
        <f>F1103+H1103+J1103</f>
        <v>0</v>
      </c>
      <c r="M1103" s="248" t="s">
        <v>52</v>
      </c>
      <c r="N1103" s="1" t="s">
        <v>71</v>
      </c>
      <c r="O1103" s="1" t="s">
        <v>71</v>
      </c>
      <c r="P1103" s="1" t="s">
        <v>52</v>
      </c>
      <c r="Q1103" s="1" t="s">
        <v>52</v>
      </c>
      <c r="R1103" s="1" t="s">
        <v>52</v>
      </c>
      <c r="AV1103" s="1" t="s">
        <v>52</v>
      </c>
      <c r="AW1103" s="1" t="s">
        <v>52</v>
      </c>
      <c r="AX1103" s="1" t="s">
        <v>52</v>
      </c>
      <c r="AY1103" s="1" t="s">
        <v>52</v>
      </c>
      <c r="AZ1103" s="1" t="s">
        <v>52</v>
      </c>
    </row>
    <row r="1104" spans="1:52" ht="30" customHeight="1">
      <c r="A1104" s="249"/>
      <c r="B1104" s="249"/>
      <c r="C1104" s="249"/>
      <c r="D1104" s="249"/>
      <c r="E1104" s="257"/>
      <c r="F1104" s="258"/>
      <c r="G1104" s="257"/>
      <c r="H1104" s="258"/>
      <c r="I1104" s="257"/>
      <c r="J1104" s="258"/>
      <c r="K1104" s="257"/>
      <c r="L1104" s="258"/>
      <c r="M1104" s="249"/>
    </row>
    <row r="1105" spans="1:52" ht="30" customHeight="1">
      <c r="A1105" s="250" t="s">
        <v>2729</v>
      </c>
      <c r="B1105" s="253"/>
      <c r="C1105" s="253"/>
      <c r="D1105" s="253"/>
      <c r="E1105" s="254"/>
      <c r="F1105" s="255"/>
      <c r="G1105" s="254"/>
      <c r="H1105" s="255"/>
      <c r="I1105" s="254"/>
      <c r="J1105" s="255"/>
      <c r="K1105" s="254"/>
      <c r="L1105" s="255"/>
      <c r="M1105" s="256"/>
      <c r="N1105" s="1" t="s">
        <v>751</v>
      </c>
    </row>
    <row r="1106" spans="1:52" ht="30" customHeight="1">
      <c r="A1106" s="248" t="s">
        <v>2700</v>
      </c>
      <c r="B1106" s="248" t="s">
        <v>2730</v>
      </c>
      <c r="C1106" s="248" t="s">
        <v>82</v>
      </c>
      <c r="D1106" s="249">
        <v>1</v>
      </c>
      <c r="E1106" s="257">
        <f>일위대가목록!E181</f>
        <v>0</v>
      </c>
      <c r="F1106" s="258">
        <f>TRUNC(E1106*D1106,1)</f>
        <v>0</v>
      </c>
      <c r="G1106" s="257">
        <f>일위대가목록!F181</f>
        <v>0</v>
      </c>
      <c r="H1106" s="258">
        <f>TRUNC(G1106*D1106,1)</f>
        <v>0</v>
      </c>
      <c r="I1106" s="257">
        <f>일위대가목록!G181</f>
        <v>0</v>
      </c>
      <c r="J1106" s="258">
        <f>TRUNC(I1106*D1106,1)</f>
        <v>0</v>
      </c>
      <c r="K1106" s="257">
        <f t="shared" ref="K1106:L1108" si="172">TRUNC(E1106+G1106+I1106,1)</f>
        <v>0</v>
      </c>
      <c r="L1106" s="258">
        <f t="shared" si="172"/>
        <v>0</v>
      </c>
      <c r="M1106" s="248" t="s">
        <v>2731</v>
      </c>
      <c r="N1106" s="1" t="s">
        <v>751</v>
      </c>
      <c r="O1106" s="1" t="s">
        <v>2732</v>
      </c>
      <c r="P1106" s="1" t="s">
        <v>63</v>
      </c>
      <c r="Q1106" s="1" t="s">
        <v>64</v>
      </c>
      <c r="R1106" s="1" t="s">
        <v>64</v>
      </c>
      <c r="AV1106" s="1" t="s">
        <v>52</v>
      </c>
      <c r="AW1106" s="1" t="s">
        <v>2733</v>
      </c>
      <c r="AX1106" s="1" t="s">
        <v>52</v>
      </c>
      <c r="AY1106" s="1" t="s">
        <v>52</v>
      </c>
      <c r="AZ1106" s="1" t="s">
        <v>52</v>
      </c>
    </row>
    <row r="1107" spans="1:52" ht="30" customHeight="1">
      <c r="A1107" s="248" t="s">
        <v>2716</v>
      </c>
      <c r="B1107" s="248" t="s">
        <v>2717</v>
      </c>
      <c r="C1107" s="248" t="s">
        <v>82</v>
      </c>
      <c r="D1107" s="249">
        <v>1</v>
      </c>
      <c r="E1107" s="257">
        <f>일위대가목록!E178</f>
        <v>0</v>
      </c>
      <c r="F1107" s="258">
        <f>TRUNC(E1107*D1107,1)</f>
        <v>0</v>
      </c>
      <c r="G1107" s="257">
        <f>일위대가목록!F178</f>
        <v>0</v>
      </c>
      <c r="H1107" s="258">
        <f>TRUNC(G1107*D1107,1)</f>
        <v>0</v>
      </c>
      <c r="I1107" s="257">
        <f>일위대가목록!G178</f>
        <v>0</v>
      </c>
      <c r="J1107" s="258">
        <f>TRUNC(I1107*D1107,1)</f>
        <v>0</v>
      </c>
      <c r="K1107" s="257">
        <f t="shared" si="172"/>
        <v>0</v>
      </c>
      <c r="L1107" s="258">
        <f t="shared" si="172"/>
        <v>0</v>
      </c>
      <c r="M1107" s="248" t="s">
        <v>2718</v>
      </c>
      <c r="N1107" s="1" t="s">
        <v>751</v>
      </c>
      <c r="O1107" s="1" t="s">
        <v>2715</v>
      </c>
      <c r="P1107" s="1" t="s">
        <v>63</v>
      </c>
      <c r="Q1107" s="1" t="s">
        <v>64</v>
      </c>
      <c r="R1107" s="1" t="s">
        <v>64</v>
      </c>
      <c r="AV1107" s="1" t="s">
        <v>52</v>
      </c>
      <c r="AW1107" s="1" t="s">
        <v>2734</v>
      </c>
      <c r="AX1107" s="1" t="s">
        <v>52</v>
      </c>
      <c r="AY1107" s="1" t="s">
        <v>52</v>
      </c>
      <c r="AZ1107" s="1" t="s">
        <v>52</v>
      </c>
    </row>
    <row r="1108" spans="1:52" ht="30" customHeight="1">
      <c r="A1108" s="248" t="s">
        <v>2664</v>
      </c>
      <c r="B1108" s="248" t="s">
        <v>2665</v>
      </c>
      <c r="C1108" s="248" t="s">
        <v>82</v>
      </c>
      <c r="D1108" s="249">
        <v>1</v>
      </c>
      <c r="E1108" s="257">
        <f>일위대가목록!E172</f>
        <v>0</v>
      </c>
      <c r="F1108" s="258">
        <f>TRUNC(E1108*D1108,1)</f>
        <v>0</v>
      </c>
      <c r="G1108" s="257">
        <f>일위대가목록!F172</f>
        <v>0</v>
      </c>
      <c r="H1108" s="258">
        <f>TRUNC(G1108*D1108,1)</f>
        <v>0</v>
      </c>
      <c r="I1108" s="257">
        <f>일위대가목록!G172</f>
        <v>0</v>
      </c>
      <c r="J1108" s="258">
        <f>TRUNC(I1108*D1108,1)</f>
        <v>0</v>
      </c>
      <c r="K1108" s="257">
        <f t="shared" si="172"/>
        <v>0</v>
      </c>
      <c r="L1108" s="258">
        <f t="shared" si="172"/>
        <v>0</v>
      </c>
      <c r="M1108" s="248" t="s">
        <v>2666</v>
      </c>
      <c r="N1108" s="1" t="s">
        <v>751</v>
      </c>
      <c r="O1108" s="1" t="s">
        <v>2663</v>
      </c>
      <c r="P1108" s="1" t="s">
        <v>63</v>
      </c>
      <c r="Q1108" s="1" t="s">
        <v>64</v>
      </c>
      <c r="R1108" s="1" t="s">
        <v>64</v>
      </c>
      <c r="AV1108" s="1" t="s">
        <v>52</v>
      </c>
      <c r="AW1108" s="1" t="s">
        <v>2735</v>
      </c>
      <c r="AX1108" s="1" t="s">
        <v>52</v>
      </c>
      <c r="AY1108" s="1" t="s">
        <v>52</v>
      </c>
      <c r="AZ1108" s="1" t="s">
        <v>52</v>
      </c>
    </row>
    <row r="1109" spans="1:52" ht="30" customHeight="1">
      <c r="A1109" s="248" t="s">
        <v>993</v>
      </c>
      <c r="B1109" s="248" t="s">
        <v>52</v>
      </c>
      <c r="C1109" s="248" t="s">
        <v>52</v>
      </c>
      <c r="D1109" s="249"/>
      <c r="E1109" s="257"/>
      <c r="F1109" s="258">
        <f>TRUNC(SUMIF(N1106:N1108, N1105, F1106:F1108),0)</f>
        <v>0</v>
      </c>
      <c r="G1109" s="257"/>
      <c r="H1109" s="258">
        <f>TRUNC(SUMIF(N1106:N1108, N1105, H1106:H1108),0)</f>
        <v>0</v>
      </c>
      <c r="I1109" s="257"/>
      <c r="J1109" s="258">
        <f>TRUNC(SUMIF(N1106:N1108, N1105, J1106:J1108),0)</f>
        <v>0</v>
      </c>
      <c r="K1109" s="257"/>
      <c r="L1109" s="258">
        <f>F1109+H1109+J1109</f>
        <v>0</v>
      </c>
      <c r="M1109" s="248" t="s">
        <v>52</v>
      </c>
      <c r="N1109" s="1" t="s">
        <v>71</v>
      </c>
      <c r="O1109" s="1" t="s">
        <v>71</v>
      </c>
      <c r="P1109" s="1" t="s">
        <v>52</v>
      </c>
      <c r="Q1109" s="1" t="s">
        <v>52</v>
      </c>
      <c r="R1109" s="1" t="s">
        <v>52</v>
      </c>
      <c r="AV1109" s="1" t="s">
        <v>52</v>
      </c>
      <c r="AW1109" s="1" t="s">
        <v>52</v>
      </c>
      <c r="AX1109" s="1" t="s">
        <v>52</v>
      </c>
      <c r="AY1109" s="1" t="s">
        <v>52</v>
      </c>
      <c r="AZ1109" s="1" t="s">
        <v>52</v>
      </c>
    </row>
    <row r="1110" spans="1:52" ht="30" customHeight="1">
      <c r="A1110" s="249"/>
      <c r="B1110" s="249"/>
      <c r="C1110" s="249"/>
      <c r="D1110" s="249"/>
      <c r="E1110" s="257"/>
      <c r="F1110" s="258"/>
      <c r="G1110" s="257"/>
      <c r="H1110" s="258"/>
      <c r="I1110" s="257"/>
      <c r="J1110" s="258"/>
      <c r="K1110" s="257"/>
      <c r="L1110" s="258"/>
      <c r="M1110" s="249"/>
    </row>
    <row r="1111" spans="1:52" ht="30" customHeight="1">
      <c r="A1111" s="250" t="s">
        <v>2736</v>
      </c>
      <c r="B1111" s="253"/>
      <c r="C1111" s="253"/>
      <c r="D1111" s="253"/>
      <c r="E1111" s="254"/>
      <c r="F1111" s="255"/>
      <c r="G1111" s="254"/>
      <c r="H1111" s="255"/>
      <c r="I1111" s="254"/>
      <c r="J1111" s="255"/>
      <c r="K1111" s="254"/>
      <c r="L1111" s="255"/>
      <c r="M1111" s="256"/>
      <c r="N1111" s="1" t="s">
        <v>2658</v>
      </c>
    </row>
    <row r="1112" spans="1:52" ht="30" customHeight="1">
      <c r="A1112" s="248" t="s">
        <v>2596</v>
      </c>
      <c r="B1112" s="248" t="s">
        <v>989</v>
      </c>
      <c r="C1112" s="248" t="s">
        <v>401</v>
      </c>
      <c r="D1112" s="249">
        <v>0.01</v>
      </c>
      <c r="E1112" s="257">
        <f>단가대비표!O255</f>
        <v>0</v>
      </c>
      <c r="F1112" s="258">
        <f>TRUNC(E1112*D1112,1)</f>
        <v>0</v>
      </c>
      <c r="G1112" s="257">
        <f>단가대비표!P255</f>
        <v>0</v>
      </c>
      <c r="H1112" s="258">
        <f>TRUNC(G1112*D1112,1)</f>
        <v>0</v>
      </c>
      <c r="I1112" s="257">
        <f>단가대비표!V255</f>
        <v>0</v>
      </c>
      <c r="J1112" s="258">
        <f>TRUNC(I1112*D1112,1)</f>
        <v>0</v>
      </c>
      <c r="K1112" s="257">
        <f t="shared" ref="K1112:L1114" si="173">TRUNC(E1112+G1112+I1112,1)</f>
        <v>0</v>
      </c>
      <c r="L1112" s="258">
        <f t="shared" si="173"/>
        <v>0</v>
      </c>
      <c r="M1112" s="248" t="s">
        <v>2597</v>
      </c>
      <c r="N1112" s="1" t="s">
        <v>2658</v>
      </c>
      <c r="O1112" s="1" t="s">
        <v>2598</v>
      </c>
      <c r="P1112" s="1" t="s">
        <v>64</v>
      </c>
      <c r="Q1112" s="1" t="s">
        <v>64</v>
      </c>
      <c r="R1112" s="1" t="s">
        <v>63</v>
      </c>
      <c r="V1112">
        <v>1</v>
      </c>
      <c r="AV1112" s="1" t="s">
        <v>52</v>
      </c>
      <c r="AW1112" s="1" t="s">
        <v>2738</v>
      </c>
      <c r="AX1112" s="1" t="s">
        <v>52</v>
      </c>
      <c r="AY1112" s="1" t="s">
        <v>52</v>
      </c>
      <c r="AZ1112" s="1" t="s">
        <v>52</v>
      </c>
    </row>
    <row r="1113" spans="1:52" ht="30" customHeight="1">
      <c r="A1113" s="248" t="s">
        <v>1243</v>
      </c>
      <c r="B1113" s="248" t="s">
        <v>989</v>
      </c>
      <c r="C1113" s="248" t="s">
        <v>401</v>
      </c>
      <c r="D1113" s="249">
        <v>1E-3</v>
      </c>
      <c r="E1113" s="257">
        <f>단가대비표!O237</f>
        <v>0</v>
      </c>
      <c r="F1113" s="258">
        <f>TRUNC(E1113*D1113,1)</f>
        <v>0</v>
      </c>
      <c r="G1113" s="257">
        <f>단가대비표!P237</f>
        <v>0</v>
      </c>
      <c r="H1113" s="258">
        <f>TRUNC(G1113*D1113,1)</f>
        <v>0</v>
      </c>
      <c r="I1113" s="257">
        <f>단가대비표!V237</f>
        <v>0</v>
      </c>
      <c r="J1113" s="258">
        <f>TRUNC(I1113*D1113,1)</f>
        <v>0</v>
      </c>
      <c r="K1113" s="257">
        <f t="shared" si="173"/>
        <v>0</v>
      </c>
      <c r="L1113" s="258">
        <f t="shared" si="173"/>
        <v>0</v>
      </c>
      <c r="M1113" s="248" t="s">
        <v>1244</v>
      </c>
      <c r="N1113" s="1" t="s">
        <v>2658</v>
      </c>
      <c r="O1113" s="1" t="s">
        <v>1245</v>
      </c>
      <c r="P1113" s="1" t="s">
        <v>64</v>
      </c>
      <c r="Q1113" s="1" t="s">
        <v>64</v>
      </c>
      <c r="R1113" s="1" t="s">
        <v>63</v>
      </c>
      <c r="V1113">
        <v>1</v>
      </c>
      <c r="AV1113" s="1" t="s">
        <v>52</v>
      </c>
      <c r="AW1113" s="1" t="s">
        <v>2739</v>
      </c>
      <c r="AX1113" s="1" t="s">
        <v>52</v>
      </c>
      <c r="AY1113" s="1" t="s">
        <v>52</v>
      </c>
      <c r="AZ1113" s="1" t="s">
        <v>52</v>
      </c>
    </row>
    <row r="1114" spans="1:52" ht="30" customHeight="1">
      <c r="A1114" s="248" t="s">
        <v>2601</v>
      </c>
      <c r="B1114" s="248" t="s">
        <v>1465</v>
      </c>
      <c r="C1114" s="248" t="s">
        <v>555</v>
      </c>
      <c r="D1114" s="249">
        <v>1</v>
      </c>
      <c r="E1114" s="257">
        <f>TRUNC(SUMIF(V1112:V1114, RIGHTB(O1114, 1), H1112:H1114)*U1114, 2)</f>
        <v>0</v>
      </c>
      <c r="F1114" s="258">
        <f>TRUNC(E1114*D1114,1)</f>
        <v>0</v>
      </c>
      <c r="G1114" s="257">
        <v>0</v>
      </c>
      <c r="H1114" s="258">
        <f>TRUNC(G1114*D1114,1)</f>
        <v>0</v>
      </c>
      <c r="I1114" s="257">
        <v>0</v>
      </c>
      <c r="J1114" s="258">
        <f>TRUNC(I1114*D1114,1)</f>
        <v>0</v>
      </c>
      <c r="K1114" s="257">
        <f t="shared" si="173"/>
        <v>0</v>
      </c>
      <c r="L1114" s="258">
        <f t="shared" si="173"/>
        <v>0</v>
      </c>
      <c r="M1114" s="248" t="s">
        <v>52</v>
      </c>
      <c r="N1114" s="1" t="s">
        <v>2658</v>
      </c>
      <c r="O1114" s="1" t="s">
        <v>772</v>
      </c>
      <c r="P1114" s="1" t="s">
        <v>64</v>
      </c>
      <c r="Q1114" s="1" t="s">
        <v>64</v>
      </c>
      <c r="R1114" s="1" t="s">
        <v>64</v>
      </c>
      <c r="S1114">
        <v>1</v>
      </c>
      <c r="T1114">
        <v>0</v>
      </c>
      <c r="U1114">
        <v>0.03</v>
      </c>
      <c r="AV1114" s="1" t="s">
        <v>52</v>
      </c>
      <c r="AW1114" s="1" t="s">
        <v>2740</v>
      </c>
      <c r="AX1114" s="1" t="s">
        <v>52</v>
      </c>
      <c r="AY1114" s="1" t="s">
        <v>52</v>
      </c>
      <c r="AZ1114" s="1" t="s">
        <v>52</v>
      </c>
    </row>
    <row r="1115" spans="1:52" ht="30" customHeight="1">
      <c r="A1115" s="248" t="s">
        <v>993</v>
      </c>
      <c r="B1115" s="248" t="s">
        <v>52</v>
      </c>
      <c r="C1115" s="248" t="s">
        <v>52</v>
      </c>
      <c r="D1115" s="249"/>
      <c r="E1115" s="257"/>
      <c r="F1115" s="258">
        <f>TRUNC(SUMIF(N1112:N1114, N1111, F1112:F1114),0)</f>
        <v>0</v>
      </c>
      <c r="G1115" s="257"/>
      <c r="H1115" s="258">
        <f>TRUNC(SUMIF(N1112:N1114, N1111, H1112:H1114),0)</f>
        <v>0</v>
      </c>
      <c r="I1115" s="257"/>
      <c r="J1115" s="258">
        <f>TRUNC(SUMIF(N1112:N1114, N1111, J1112:J1114),0)</f>
        <v>0</v>
      </c>
      <c r="K1115" s="257"/>
      <c r="L1115" s="258">
        <f>F1115+H1115+J1115</f>
        <v>0</v>
      </c>
      <c r="M1115" s="248" t="s">
        <v>52</v>
      </c>
      <c r="N1115" s="1" t="s">
        <v>71</v>
      </c>
      <c r="O1115" s="1" t="s">
        <v>71</v>
      </c>
      <c r="P1115" s="1" t="s">
        <v>52</v>
      </c>
      <c r="Q1115" s="1" t="s">
        <v>52</v>
      </c>
      <c r="R1115" s="1" t="s">
        <v>52</v>
      </c>
      <c r="AV1115" s="1" t="s">
        <v>52</v>
      </c>
      <c r="AW1115" s="1" t="s">
        <v>52</v>
      </c>
      <c r="AX1115" s="1" t="s">
        <v>52</v>
      </c>
      <c r="AY1115" s="1" t="s">
        <v>52</v>
      </c>
      <c r="AZ1115" s="1" t="s">
        <v>52</v>
      </c>
    </row>
    <row r="1116" spans="1:52" ht="30" customHeight="1">
      <c r="A1116" s="249"/>
      <c r="B1116" s="249"/>
      <c r="C1116" s="249"/>
      <c r="D1116" s="249"/>
      <c r="E1116" s="257"/>
      <c r="F1116" s="258"/>
      <c r="G1116" s="257"/>
      <c r="H1116" s="258"/>
      <c r="I1116" s="257"/>
      <c r="J1116" s="258"/>
      <c r="K1116" s="257"/>
      <c r="L1116" s="258"/>
      <c r="M1116" s="249"/>
    </row>
    <row r="1117" spans="1:52" ht="30" customHeight="1">
      <c r="A1117" s="250" t="s">
        <v>2741</v>
      </c>
      <c r="B1117" s="253"/>
      <c r="C1117" s="253"/>
      <c r="D1117" s="253"/>
      <c r="E1117" s="254"/>
      <c r="F1117" s="255"/>
      <c r="G1117" s="254"/>
      <c r="H1117" s="255"/>
      <c r="I1117" s="254"/>
      <c r="J1117" s="255"/>
      <c r="K1117" s="254"/>
      <c r="L1117" s="255"/>
      <c r="M1117" s="256"/>
      <c r="N1117" s="1" t="s">
        <v>2732</v>
      </c>
    </row>
    <row r="1118" spans="1:52" ht="30" customHeight="1">
      <c r="A1118" s="248" t="s">
        <v>2596</v>
      </c>
      <c r="B1118" s="248" t="s">
        <v>989</v>
      </c>
      <c r="C1118" s="248" t="s">
        <v>401</v>
      </c>
      <c r="D1118" s="249">
        <v>3.5000000000000003E-2</v>
      </c>
      <c r="E1118" s="257">
        <f>단가대비표!O255</f>
        <v>0</v>
      </c>
      <c r="F1118" s="258">
        <f>TRUNC(E1118*D1118,1)</f>
        <v>0</v>
      </c>
      <c r="G1118" s="257">
        <f>단가대비표!P255</f>
        <v>0</v>
      </c>
      <c r="H1118" s="258">
        <f>TRUNC(G1118*D1118,1)</f>
        <v>0</v>
      </c>
      <c r="I1118" s="257">
        <f>단가대비표!V255</f>
        <v>0</v>
      </c>
      <c r="J1118" s="258">
        <f>TRUNC(I1118*D1118,1)</f>
        <v>0</v>
      </c>
      <c r="K1118" s="257">
        <f t="shared" ref="K1118:L1120" si="174">TRUNC(E1118+G1118+I1118,1)</f>
        <v>0</v>
      </c>
      <c r="L1118" s="258">
        <f t="shared" si="174"/>
        <v>0</v>
      </c>
      <c r="M1118" s="248" t="s">
        <v>2597</v>
      </c>
      <c r="N1118" s="1" t="s">
        <v>2732</v>
      </c>
      <c r="O1118" s="1" t="s">
        <v>2598</v>
      </c>
      <c r="P1118" s="1" t="s">
        <v>64</v>
      </c>
      <c r="Q1118" s="1" t="s">
        <v>64</v>
      </c>
      <c r="R1118" s="1" t="s">
        <v>63</v>
      </c>
      <c r="V1118">
        <v>1</v>
      </c>
      <c r="AV1118" s="1" t="s">
        <v>52</v>
      </c>
      <c r="AW1118" s="1" t="s">
        <v>2743</v>
      </c>
      <c r="AX1118" s="1" t="s">
        <v>52</v>
      </c>
      <c r="AY1118" s="1" t="s">
        <v>52</v>
      </c>
      <c r="AZ1118" s="1" t="s">
        <v>52</v>
      </c>
    </row>
    <row r="1119" spans="1:52" ht="30" customHeight="1">
      <c r="A1119" s="248" t="s">
        <v>1243</v>
      </c>
      <c r="B1119" s="248" t="s">
        <v>989</v>
      </c>
      <c r="C1119" s="248" t="s">
        <v>401</v>
      </c>
      <c r="D1119" s="249">
        <v>0.01</v>
      </c>
      <c r="E1119" s="257">
        <f>단가대비표!O237</f>
        <v>0</v>
      </c>
      <c r="F1119" s="258">
        <f>TRUNC(E1119*D1119,1)</f>
        <v>0</v>
      </c>
      <c r="G1119" s="257">
        <f>단가대비표!P237</f>
        <v>0</v>
      </c>
      <c r="H1119" s="258">
        <f>TRUNC(G1119*D1119,1)</f>
        <v>0</v>
      </c>
      <c r="I1119" s="257">
        <f>단가대비표!V237</f>
        <v>0</v>
      </c>
      <c r="J1119" s="258">
        <f>TRUNC(I1119*D1119,1)</f>
        <v>0</v>
      </c>
      <c r="K1119" s="257">
        <f t="shared" si="174"/>
        <v>0</v>
      </c>
      <c r="L1119" s="258">
        <f t="shared" si="174"/>
        <v>0</v>
      </c>
      <c r="M1119" s="248" t="s">
        <v>1244</v>
      </c>
      <c r="N1119" s="1" t="s">
        <v>2732</v>
      </c>
      <c r="O1119" s="1" t="s">
        <v>1245</v>
      </c>
      <c r="P1119" s="1" t="s">
        <v>64</v>
      </c>
      <c r="Q1119" s="1" t="s">
        <v>64</v>
      </c>
      <c r="R1119" s="1" t="s">
        <v>63</v>
      </c>
      <c r="V1119">
        <v>1</v>
      </c>
      <c r="AV1119" s="1" t="s">
        <v>52</v>
      </c>
      <c r="AW1119" s="1" t="s">
        <v>2744</v>
      </c>
      <c r="AX1119" s="1" t="s">
        <v>52</v>
      </c>
      <c r="AY1119" s="1" t="s">
        <v>52</v>
      </c>
      <c r="AZ1119" s="1" t="s">
        <v>52</v>
      </c>
    </row>
    <row r="1120" spans="1:52" ht="30" customHeight="1">
      <c r="A1120" s="248" t="s">
        <v>2601</v>
      </c>
      <c r="B1120" s="248" t="s">
        <v>2022</v>
      </c>
      <c r="C1120" s="248" t="s">
        <v>555</v>
      </c>
      <c r="D1120" s="249">
        <v>1</v>
      </c>
      <c r="E1120" s="257">
        <f>TRUNC(SUMIF(V1118:V1120, RIGHTB(O1120, 1), H1118:H1120)*U1120, 2)</f>
        <v>0</v>
      </c>
      <c r="F1120" s="258">
        <f>TRUNC(E1120*D1120,1)</f>
        <v>0</v>
      </c>
      <c r="G1120" s="257">
        <v>0</v>
      </c>
      <c r="H1120" s="258">
        <f>TRUNC(G1120*D1120,1)</f>
        <v>0</v>
      </c>
      <c r="I1120" s="257">
        <v>0</v>
      </c>
      <c r="J1120" s="258">
        <f>TRUNC(I1120*D1120,1)</f>
        <v>0</v>
      </c>
      <c r="K1120" s="257">
        <f t="shared" si="174"/>
        <v>0</v>
      </c>
      <c r="L1120" s="258">
        <f t="shared" si="174"/>
        <v>0</v>
      </c>
      <c r="M1120" s="248" t="s">
        <v>52</v>
      </c>
      <c r="N1120" s="1" t="s">
        <v>2732</v>
      </c>
      <c r="O1120" s="1" t="s">
        <v>772</v>
      </c>
      <c r="P1120" s="1" t="s">
        <v>64</v>
      </c>
      <c r="Q1120" s="1" t="s">
        <v>64</v>
      </c>
      <c r="R1120" s="1" t="s">
        <v>64</v>
      </c>
      <c r="S1120">
        <v>1</v>
      </c>
      <c r="T1120">
        <v>0</v>
      </c>
      <c r="U1120">
        <v>0.04</v>
      </c>
      <c r="AV1120" s="1" t="s">
        <v>52</v>
      </c>
      <c r="AW1120" s="1" t="s">
        <v>2745</v>
      </c>
      <c r="AX1120" s="1" t="s">
        <v>52</v>
      </c>
      <c r="AY1120" s="1" t="s">
        <v>52</v>
      </c>
      <c r="AZ1120" s="1" t="s">
        <v>52</v>
      </c>
    </row>
    <row r="1121" spans="1:52" ht="30" customHeight="1">
      <c r="A1121" s="248" t="s">
        <v>993</v>
      </c>
      <c r="B1121" s="248" t="s">
        <v>52</v>
      </c>
      <c r="C1121" s="248" t="s">
        <v>52</v>
      </c>
      <c r="D1121" s="249"/>
      <c r="E1121" s="257"/>
      <c r="F1121" s="258">
        <f>TRUNC(SUMIF(N1118:N1120, N1117, F1118:F1120),0)</f>
        <v>0</v>
      </c>
      <c r="G1121" s="257"/>
      <c r="H1121" s="258">
        <f>TRUNC(SUMIF(N1118:N1120, N1117, H1118:H1120),0)</f>
        <v>0</v>
      </c>
      <c r="I1121" s="257"/>
      <c r="J1121" s="258">
        <f>TRUNC(SUMIF(N1118:N1120, N1117, J1118:J1120),0)</f>
        <v>0</v>
      </c>
      <c r="K1121" s="257"/>
      <c r="L1121" s="258">
        <f>F1121+H1121+J1121</f>
        <v>0</v>
      </c>
      <c r="M1121" s="248" t="s">
        <v>52</v>
      </c>
      <c r="N1121" s="1" t="s">
        <v>71</v>
      </c>
      <c r="O1121" s="1" t="s">
        <v>71</v>
      </c>
      <c r="P1121" s="1" t="s">
        <v>52</v>
      </c>
      <c r="Q1121" s="1" t="s">
        <v>52</v>
      </c>
      <c r="R1121" s="1" t="s">
        <v>52</v>
      </c>
      <c r="AV1121" s="1" t="s">
        <v>52</v>
      </c>
      <c r="AW1121" s="1" t="s">
        <v>52</v>
      </c>
      <c r="AX1121" s="1" t="s">
        <v>52</v>
      </c>
      <c r="AY1121" s="1" t="s">
        <v>52</v>
      </c>
      <c r="AZ1121" s="1" t="s">
        <v>52</v>
      </c>
    </row>
    <row r="1122" spans="1:52" ht="30" customHeight="1">
      <c r="A1122" s="249"/>
      <c r="B1122" s="249"/>
      <c r="C1122" s="249"/>
      <c r="D1122" s="249"/>
      <c r="E1122" s="257"/>
      <c r="F1122" s="258"/>
      <c r="G1122" s="257"/>
      <c r="H1122" s="258"/>
      <c r="I1122" s="257"/>
      <c r="J1122" s="258"/>
      <c r="K1122" s="257"/>
      <c r="L1122" s="258"/>
      <c r="M1122" s="249"/>
    </row>
    <row r="1123" spans="1:52" ht="30" customHeight="1">
      <c r="A1123" s="250" t="s">
        <v>2746</v>
      </c>
      <c r="B1123" s="253"/>
      <c r="C1123" s="253"/>
      <c r="D1123" s="253"/>
      <c r="E1123" s="254"/>
      <c r="F1123" s="255"/>
      <c r="G1123" s="254"/>
      <c r="H1123" s="255"/>
      <c r="I1123" s="254"/>
      <c r="J1123" s="255"/>
      <c r="K1123" s="254"/>
      <c r="L1123" s="255"/>
      <c r="M1123" s="256"/>
      <c r="N1123" s="1" t="s">
        <v>2703</v>
      </c>
    </row>
    <row r="1124" spans="1:52" ht="30" customHeight="1">
      <c r="A1124" s="248" t="s">
        <v>2596</v>
      </c>
      <c r="B1124" s="248" t="s">
        <v>989</v>
      </c>
      <c r="C1124" s="248" t="s">
        <v>401</v>
      </c>
      <c r="D1124" s="249">
        <v>3.5000000000000003E-2</v>
      </c>
      <c r="E1124" s="257">
        <f>단가대비표!O255</f>
        <v>0</v>
      </c>
      <c r="F1124" s="258">
        <f>TRUNC(E1124*D1124,1)</f>
        <v>0</v>
      </c>
      <c r="G1124" s="257">
        <f>단가대비표!P255</f>
        <v>0</v>
      </c>
      <c r="H1124" s="258">
        <f>TRUNC(G1124*D1124,1)</f>
        <v>0</v>
      </c>
      <c r="I1124" s="257">
        <f>단가대비표!V255</f>
        <v>0</v>
      </c>
      <c r="J1124" s="258">
        <f>TRUNC(I1124*D1124,1)</f>
        <v>0</v>
      </c>
      <c r="K1124" s="257">
        <f t="shared" ref="K1124:L1126" si="175">TRUNC(E1124+G1124+I1124,1)</f>
        <v>0</v>
      </c>
      <c r="L1124" s="258">
        <f t="shared" si="175"/>
        <v>0</v>
      </c>
      <c r="M1124" s="248" t="s">
        <v>2597</v>
      </c>
      <c r="N1124" s="1" t="s">
        <v>2703</v>
      </c>
      <c r="O1124" s="1" t="s">
        <v>2598</v>
      </c>
      <c r="P1124" s="1" t="s">
        <v>64</v>
      </c>
      <c r="Q1124" s="1" t="s">
        <v>64</v>
      </c>
      <c r="R1124" s="1" t="s">
        <v>63</v>
      </c>
      <c r="V1124">
        <v>1</v>
      </c>
      <c r="AV1124" s="1" t="s">
        <v>52</v>
      </c>
      <c r="AW1124" s="1" t="s">
        <v>2747</v>
      </c>
      <c r="AX1124" s="1" t="s">
        <v>52</v>
      </c>
      <c r="AY1124" s="1" t="s">
        <v>52</v>
      </c>
      <c r="AZ1124" s="1" t="s">
        <v>52</v>
      </c>
    </row>
    <row r="1125" spans="1:52" ht="30" customHeight="1">
      <c r="A1125" s="248" t="s">
        <v>1243</v>
      </c>
      <c r="B1125" s="248" t="s">
        <v>989</v>
      </c>
      <c r="C1125" s="248" t="s">
        <v>401</v>
      </c>
      <c r="D1125" s="249">
        <v>0.01</v>
      </c>
      <c r="E1125" s="257">
        <f>단가대비표!O237</f>
        <v>0</v>
      </c>
      <c r="F1125" s="258">
        <f>TRUNC(E1125*D1125,1)</f>
        <v>0</v>
      </c>
      <c r="G1125" s="257">
        <f>단가대비표!P237</f>
        <v>0</v>
      </c>
      <c r="H1125" s="258">
        <f>TRUNC(G1125*D1125,1)</f>
        <v>0</v>
      </c>
      <c r="I1125" s="257">
        <f>단가대비표!V237</f>
        <v>0</v>
      </c>
      <c r="J1125" s="258">
        <f>TRUNC(I1125*D1125,1)</f>
        <v>0</v>
      </c>
      <c r="K1125" s="257">
        <f t="shared" si="175"/>
        <v>0</v>
      </c>
      <c r="L1125" s="258">
        <f t="shared" si="175"/>
        <v>0</v>
      </c>
      <c r="M1125" s="248" t="s">
        <v>1244</v>
      </c>
      <c r="N1125" s="1" t="s">
        <v>2703</v>
      </c>
      <c r="O1125" s="1" t="s">
        <v>1245</v>
      </c>
      <c r="P1125" s="1" t="s">
        <v>64</v>
      </c>
      <c r="Q1125" s="1" t="s">
        <v>64</v>
      </c>
      <c r="R1125" s="1" t="s">
        <v>63</v>
      </c>
      <c r="V1125">
        <v>1</v>
      </c>
      <c r="AV1125" s="1" t="s">
        <v>52</v>
      </c>
      <c r="AW1125" s="1" t="s">
        <v>2748</v>
      </c>
      <c r="AX1125" s="1" t="s">
        <v>52</v>
      </c>
      <c r="AY1125" s="1" t="s">
        <v>52</v>
      </c>
      <c r="AZ1125" s="1" t="s">
        <v>52</v>
      </c>
    </row>
    <row r="1126" spans="1:52" ht="30" customHeight="1">
      <c r="A1126" s="248" t="s">
        <v>2601</v>
      </c>
      <c r="B1126" s="248" t="s">
        <v>2022</v>
      </c>
      <c r="C1126" s="248" t="s">
        <v>555</v>
      </c>
      <c r="D1126" s="249">
        <v>1</v>
      </c>
      <c r="E1126" s="257">
        <f>TRUNC(SUMIF(V1124:V1126, RIGHTB(O1126, 1), H1124:H1126)*U1126, 2)</f>
        <v>0</v>
      </c>
      <c r="F1126" s="258">
        <f>TRUNC(E1126*D1126,1)</f>
        <v>0</v>
      </c>
      <c r="G1126" s="257">
        <v>0</v>
      </c>
      <c r="H1126" s="258">
        <f>TRUNC(G1126*D1126,1)</f>
        <v>0</v>
      </c>
      <c r="I1126" s="257">
        <v>0</v>
      </c>
      <c r="J1126" s="258">
        <f>TRUNC(I1126*D1126,1)</f>
        <v>0</v>
      </c>
      <c r="K1126" s="257">
        <f t="shared" si="175"/>
        <v>0</v>
      </c>
      <c r="L1126" s="258">
        <f t="shared" si="175"/>
        <v>0</v>
      </c>
      <c r="M1126" s="248" t="s">
        <v>52</v>
      </c>
      <c r="N1126" s="1" t="s">
        <v>2703</v>
      </c>
      <c r="O1126" s="1" t="s">
        <v>772</v>
      </c>
      <c r="P1126" s="1" t="s">
        <v>64</v>
      </c>
      <c r="Q1126" s="1" t="s">
        <v>64</v>
      </c>
      <c r="R1126" s="1" t="s">
        <v>64</v>
      </c>
      <c r="S1126">
        <v>1</v>
      </c>
      <c r="T1126">
        <v>0</v>
      </c>
      <c r="U1126">
        <v>0.04</v>
      </c>
      <c r="AV1126" s="1" t="s">
        <v>52</v>
      </c>
      <c r="AW1126" s="1" t="s">
        <v>2749</v>
      </c>
      <c r="AX1126" s="1" t="s">
        <v>52</v>
      </c>
      <c r="AY1126" s="1" t="s">
        <v>52</v>
      </c>
      <c r="AZ1126" s="1" t="s">
        <v>52</v>
      </c>
    </row>
    <row r="1127" spans="1:52" ht="30" customHeight="1">
      <c r="A1127" s="248" t="s">
        <v>993</v>
      </c>
      <c r="B1127" s="248" t="s">
        <v>52</v>
      </c>
      <c r="C1127" s="248" t="s">
        <v>52</v>
      </c>
      <c r="D1127" s="249"/>
      <c r="E1127" s="257"/>
      <c r="F1127" s="258">
        <f>TRUNC(SUMIF(N1124:N1126, N1123, F1124:F1126),0)</f>
        <v>0</v>
      </c>
      <c r="G1127" s="257"/>
      <c r="H1127" s="258">
        <f>TRUNC(SUMIF(N1124:N1126, N1123, H1124:H1126),0)</f>
        <v>0</v>
      </c>
      <c r="I1127" s="257"/>
      <c r="J1127" s="258">
        <f>TRUNC(SUMIF(N1124:N1126, N1123, J1124:J1126),0)</f>
        <v>0</v>
      </c>
      <c r="K1127" s="257"/>
      <c r="L1127" s="258">
        <f>F1127+H1127+J1127</f>
        <v>0</v>
      </c>
      <c r="M1127" s="248" t="s">
        <v>52</v>
      </c>
      <c r="N1127" s="1" t="s">
        <v>71</v>
      </c>
      <c r="O1127" s="1" t="s">
        <v>71</v>
      </c>
      <c r="P1127" s="1" t="s">
        <v>52</v>
      </c>
      <c r="Q1127" s="1" t="s">
        <v>52</v>
      </c>
      <c r="R1127" s="1" t="s">
        <v>52</v>
      </c>
      <c r="AV1127" s="1" t="s">
        <v>52</v>
      </c>
      <c r="AW1127" s="1" t="s">
        <v>52</v>
      </c>
      <c r="AX1127" s="1" t="s">
        <v>52</v>
      </c>
      <c r="AY1127" s="1" t="s">
        <v>52</v>
      </c>
      <c r="AZ1127" s="1" t="s">
        <v>52</v>
      </c>
    </row>
    <row r="1128" spans="1:52" ht="30" customHeight="1">
      <c r="A1128" s="249"/>
      <c r="B1128" s="249"/>
      <c r="C1128" s="249"/>
      <c r="D1128" s="249"/>
      <c r="E1128" s="257"/>
      <c r="F1128" s="258"/>
      <c r="G1128" s="257"/>
      <c r="H1128" s="258"/>
      <c r="I1128" s="257"/>
      <c r="J1128" s="258"/>
      <c r="K1128" s="257"/>
      <c r="L1128" s="258"/>
      <c r="M1128" s="249"/>
    </row>
    <row r="1129" spans="1:52" ht="30" customHeight="1">
      <c r="A1129" s="250" t="s">
        <v>2750</v>
      </c>
      <c r="B1129" s="253"/>
      <c r="C1129" s="253"/>
      <c r="D1129" s="253"/>
      <c r="E1129" s="254"/>
      <c r="F1129" s="255"/>
      <c r="G1129" s="254"/>
      <c r="H1129" s="255"/>
      <c r="I1129" s="254"/>
      <c r="J1129" s="255"/>
      <c r="K1129" s="254"/>
      <c r="L1129" s="255"/>
      <c r="M1129" s="256"/>
      <c r="N1129" s="1" t="s">
        <v>2710</v>
      </c>
    </row>
    <row r="1130" spans="1:52" ht="30" customHeight="1">
      <c r="A1130" s="248" t="s">
        <v>2596</v>
      </c>
      <c r="B1130" s="248" t="s">
        <v>989</v>
      </c>
      <c r="C1130" s="248" t="s">
        <v>401</v>
      </c>
      <c r="D1130" s="249">
        <v>3.5000000000000003E-2</v>
      </c>
      <c r="E1130" s="257">
        <f>단가대비표!O255</f>
        <v>0</v>
      </c>
      <c r="F1130" s="258">
        <f>TRUNC(E1130*D1130,1)</f>
        <v>0</v>
      </c>
      <c r="G1130" s="257">
        <f>단가대비표!P255</f>
        <v>0</v>
      </c>
      <c r="H1130" s="258">
        <f>TRUNC(G1130*D1130,1)</f>
        <v>0</v>
      </c>
      <c r="I1130" s="257">
        <f>단가대비표!V255</f>
        <v>0</v>
      </c>
      <c r="J1130" s="258">
        <f>TRUNC(I1130*D1130,1)</f>
        <v>0</v>
      </c>
      <c r="K1130" s="257">
        <f t="shared" ref="K1130:L1133" si="176">TRUNC(E1130+G1130+I1130,1)</f>
        <v>0</v>
      </c>
      <c r="L1130" s="258">
        <f t="shared" si="176"/>
        <v>0</v>
      </c>
      <c r="M1130" s="248" t="s">
        <v>2597</v>
      </c>
      <c r="N1130" s="1" t="s">
        <v>2710</v>
      </c>
      <c r="O1130" s="1" t="s">
        <v>2598</v>
      </c>
      <c r="P1130" s="1" t="s">
        <v>64</v>
      </c>
      <c r="Q1130" s="1" t="s">
        <v>64</v>
      </c>
      <c r="R1130" s="1" t="s">
        <v>63</v>
      </c>
      <c r="V1130">
        <v>1</v>
      </c>
      <c r="W1130">
        <v>2</v>
      </c>
      <c r="AV1130" s="1" t="s">
        <v>52</v>
      </c>
      <c r="AW1130" s="1" t="s">
        <v>2751</v>
      </c>
      <c r="AX1130" s="1" t="s">
        <v>52</v>
      </c>
      <c r="AY1130" s="1" t="s">
        <v>52</v>
      </c>
      <c r="AZ1130" s="1" t="s">
        <v>52</v>
      </c>
    </row>
    <row r="1131" spans="1:52" ht="30" customHeight="1">
      <c r="A1131" s="248" t="s">
        <v>1243</v>
      </c>
      <c r="B1131" s="248" t="s">
        <v>989</v>
      </c>
      <c r="C1131" s="248" t="s">
        <v>401</v>
      </c>
      <c r="D1131" s="249">
        <v>0.01</v>
      </c>
      <c r="E1131" s="257">
        <f>단가대비표!O237</f>
        <v>0</v>
      </c>
      <c r="F1131" s="258">
        <f>TRUNC(E1131*D1131,1)</f>
        <v>0</v>
      </c>
      <c r="G1131" s="257">
        <f>단가대비표!P237</f>
        <v>0</v>
      </c>
      <c r="H1131" s="258">
        <f>TRUNC(G1131*D1131,1)</f>
        <v>0</v>
      </c>
      <c r="I1131" s="257">
        <f>단가대비표!V237</f>
        <v>0</v>
      </c>
      <c r="J1131" s="258">
        <f>TRUNC(I1131*D1131,1)</f>
        <v>0</v>
      </c>
      <c r="K1131" s="257">
        <f t="shared" si="176"/>
        <v>0</v>
      </c>
      <c r="L1131" s="258">
        <f t="shared" si="176"/>
        <v>0</v>
      </c>
      <c r="M1131" s="248" t="s">
        <v>1244</v>
      </c>
      <c r="N1131" s="1" t="s">
        <v>2710</v>
      </c>
      <c r="O1131" s="1" t="s">
        <v>1245</v>
      </c>
      <c r="P1131" s="1" t="s">
        <v>64</v>
      </c>
      <c r="Q1131" s="1" t="s">
        <v>64</v>
      </c>
      <c r="R1131" s="1" t="s">
        <v>63</v>
      </c>
      <c r="V1131">
        <v>1</v>
      </c>
      <c r="W1131">
        <v>2</v>
      </c>
      <c r="AV1131" s="1" t="s">
        <v>52</v>
      </c>
      <c r="AW1131" s="1" t="s">
        <v>2752</v>
      </c>
      <c r="AX1131" s="1" t="s">
        <v>52</v>
      </c>
      <c r="AY1131" s="1" t="s">
        <v>52</v>
      </c>
      <c r="AZ1131" s="1" t="s">
        <v>52</v>
      </c>
    </row>
    <row r="1132" spans="1:52" ht="30" customHeight="1">
      <c r="A1132" s="248" t="s">
        <v>2601</v>
      </c>
      <c r="B1132" s="248" t="s">
        <v>2022</v>
      </c>
      <c r="C1132" s="248" t="s">
        <v>555</v>
      </c>
      <c r="D1132" s="249">
        <v>1</v>
      </c>
      <c r="E1132" s="257">
        <f>TRUNC(SUMIF(V1130:V1133, RIGHTB(O1132, 1), H1130:H1133)*U1132, 2)</f>
        <v>0</v>
      </c>
      <c r="F1132" s="258">
        <f>TRUNC(E1132*D1132,1)</f>
        <v>0</v>
      </c>
      <c r="G1132" s="257">
        <v>0</v>
      </c>
      <c r="H1132" s="258">
        <f>TRUNC(G1132*D1132,1)</f>
        <v>0</v>
      </c>
      <c r="I1132" s="257">
        <v>0</v>
      </c>
      <c r="J1132" s="258">
        <f>TRUNC(I1132*D1132,1)</f>
        <v>0</v>
      </c>
      <c r="K1132" s="257">
        <f t="shared" si="176"/>
        <v>0</v>
      </c>
      <c r="L1132" s="258">
        <f t="shared" si="176"/>
        <v>0</v>
      </c>
      <c r="M1132" s="248" t="s">
        <v>52</v>
      </c>
      <c r="N1132" s="1" t="s">
        <v>2710</v>
      </c>
      <c r="O1132" s="1" t="s">
        <v>772</v>
      </c>
      <c r="P1132" s="1" t="s">
        <v>64</v>
      </c>
      <c r="Q1132" s="1" t="s">
        <v>64</v>
      </c>
      <c r="R1132" s="1" t="s">
        <v>64</v>
      </c>
      <c r="S1132">
        <v>1</v>
      </c>
      <c r="T1132">
        <v>0</v>
      </c>
      <c r="U1132">
        <v>0.04</v>
      </c>
      <c r="AV1132" s="1" t="s">
        <v>52</v>
      </c>
      <c r="AW1132" s="1" t="s">
        <v>2753</v>
      </c>
      <c r="AX1132" s="1" t="s">
        <v>52</v>
      </c>
      <c r="AY1132" s="1" t="s">
        <v>52</v>
      </c>
      <c r="AZ1132" s="1" t="s">
        <v>52</v>
      </c>
    </row>
    <row r="1133" spans="1:52" ht="30" customHeight="1">
      <c r="A1133" s="248" t="s">
        <v>1660</v>
      </c>
      <c r="B1133" s="248" t="s">
        <v>2677</v>
      </c>
      <c r="C1133" s="248" t="s">
        <v>555</v>
      </c>
      <c r="D1133" s="249">
        <v>1</v>
      </c>
      <c r="E1133" s="257">
        <v>0</v>
      </c>
      <c r="F1133" s="258">
        <f>TRUNC(E1133*D1133,1)</f>
        <v>0</v>
      </c>
      <c r="G1133" s="257">
        <f>TRUNC(SUMIF(W1130:W1133, RIGHTB(O1133, 1), H1130:H1133)*U1133, 2)</f>
        <v>0</v>
      </c>
      <c r="H1133" s="258">
        <f>TRUNC(G1133*D1133,1)</f>
        <v>0</v>
      </c>
      <c r="I1133" s="257">
        <v>0</v>
      </c>
      <c r="J1133" s="258">
        <f>TRUNC(I1133*D1133,1)</f>
        <v>0</v>
      </c>
      <c r="K1133" s="257">
        <f t="shared" si="176"/>
        <v>0</v>
      </c>
      <c r="L1133" s="258">
        <f t="shared" si="176"/>
        <v>0</v>
      </c>
      <c r="M1133" s="248" t="s">
        <v>52</v>
      </c>
      <c r="N1133" s="1" t="s">
        <v>2710</v>
      </c>
      <c r="O1133" s="1" t="s">
        <v>1237</v>
      </c>
      <c r="P1133" s="1" t="s">
        <v>64</v>
      </c>
      <c r="Q1133" s="1" t="s">
        <v>64</v>
      </c>
      <c r="R1133" s="1" t="s">
        <v>64</v>
      </c>
      <c r="S1133">
        <v>1</v>
      </c>
      <c r="T1133">
        <v>1</v>
      </c>
      <c r="U1133">
        <v>0.2</v>
      </c>
      <c r="AV1133" s="1" t="s">
        <v>52</v>
      </c>
      <c r="AW1133" s="1" t="s">
        <v>2754</v>
      </c>
      <c r="AX1133" s="1" t="s">
        <v>52</v>
      </c>
      <c r="AY1133" s="1" t="s">
        <v>52</v>
      </c>
      <c r="AZ1133" s="1" t="s">
        <v>52</v>
      </c>
    </row>
    <row r="1134" spans="1:52" ht="30" customHeight="1">
      <c r="A1134" s="248" t="s">
        <v>993</v>
      </c>
      <c r="B1134" s="248" t="s">
        <v>52</v>
      </c>
      <c r="C1134" s="248" t="s">
        <v>52</v>
      </c>
      <c r="D1134" s="249"/>
      <c r="E1134" s="257"/>
      <c r="F1134" s="258">
        <f>TRUNC(SUMIF(N1130:N1133, N1129, F1130:F1133),0)</f>
        <v>0</v>
      </c>
      <c r="G1134" s="257"/>
      <c r="H1134" s="258">
        <f>TRUNC(SUMIF(N1130:N1133, N1129, H1130:H1133),0)</f>
        <v>0</v>
      </c>
      <c r="I1134" s="257"/>
      <c r="J1134" s="258">
        <f>TRUNC(SUMIF(N1130:N1133, N1129, J1130:J1133),0)</f>
        <v>0</v>
      </c>
      <c r="K1134" s="257"/>
      <c r="L1134" s="258">
        <f>F1134+H1134+J1134</f>
        <v>0</v>
      </c>
      <c r="M1134" s="248" t="s">
        <v>52</v>
      </c>
      <c r="N1134" s="1" t="s">
        <v>71</v>
      </c>
      <c r="O1134" s="1" t="s">
        <v>71</v>
      </c>
      <c r="P1134" s="1" t="s">
        <v>52</v>
      </c>
      <c r="Q1134" s="1" t="s">
        <v>52</v>
      </c>
      <c r="R1134" s="1" t="s">
        <v>52</v>
      </c>
      <c r="AV1134" s="1" t="s">
        <v>52</v>
      </c>
      <c r="AW1134" s="1" t="s">
        <v>52</v>
      </c>
      <c r="AX1134" s="1" t="s">
        <v>52</v>
      </c>
      <c r="AY1134" s="1" t="s">
        <v>52</v>
      </c>
      <c r="AZ1134" s="1" t="s">
        <v>52</v>
      </c>
    </row>
    <row r="1135" spans="1:52" ht="30" customHeight="1">
      <c r="A1135" s="249"/>
      <c r="B1135" s="249"/>
      <c r="C1135" s="249"/>
      <c r="D1135" s="249"/>
      <c r="E1135" s="257"/>
      <c r="F1135" s="258"/>
      <c r="G1135" s="257"/>
      <c r="H1135" s="258"/>
      <c r="I1135" s="257"/>
      <c r="J1135" s="258"/>
      <c r="K1135" s="257"/>
      <c r="L1135" s="258"/>
      <c r="M1135" s="249"/>
    </row>
    <row r="1136" spans="1:52" ht="30" customHeight="1">
      <c r="A1136" s="250" t="s">
        <v>2755</v>
      </c>
      <c r="B1136" s="253"/>
      <c r="C1136" s="253"/>
      <c r="D1136" s="253"/>
      <c r="E1136" s="254"/>
      <c r="F1136" s="255"/>
      <c r="G1136" s="254"/>
      <c r="H1136" s="255"/>
      <c r="I1136" s="254"/>
      <c r="J1136" s="255"/>
      <c r="K1136" s="254"/>
      <c r="L1136" s="255"/>
      <c r="M1136" s="256"/>
      <c r="N1136" s="1" t="s">
        <v>2694</v>
      </c>
    </row>
    <row r="1137" spans="1:52" ht="30" customHeight="1">
      <c r="A1137" s="248" t="s">
        <v>2596</v>
      </c>
      <c r="B1137" s="248" t="s">
        <v>989</v>
      </c>
      <c r="C1137" s="248" t="s">
        <v>401</v>
      </c>
      <c r="D1137" s="249">
        <v>0.01</v>
      </c>
      <c r="E1137" s="257">
        <f>단가대비표!O255</f>
        <v>0</v>
      </c>
      <c r="F1137" s="258">
        <f>TRUNC(E1137*D1137,1)</f>
        <v>0</v>
      </c>
      <c r="G1137" s="257">
        <f>단가대비표!P255</f>
        <v>0</v>
      </c>
      <c r="H1137" s="258">
        <f>TRUNC(G1137*D1137,1)</f>
        <v>0</v>
      </c>
      <c r="I1137" s="257">
        <f>단가대비표!V255</f>
        <v>0</v>
      </c>
      <c r="J1137" s="258">
        <f>TRUNC(I1137*D1137,1)</f>
        <v>0</v>
      </c>
      <c r="K1137" s="257">
        <f t="shared" ref="K1137:L1139" si="177">TRUNC(E1137+G1137+I1137,1)</f>
        <v>0</v>
      </c>
      <c r="L1137" s="258">
        <f t="shared" si="177"/>
        <v>0</v>
      </c>
      <c r="M1137" s="248" t="s">
        <v>2597</v>
      </c>
      <c r="N1137" s="1" t="s">
        <v>2694</v>
      </c>
      <c r="O1137" s="1" t="s">
        <v>2598</v>
      </c>
      <c r="P1137" s="1" t="s">
        <v>64</v>
      </c>
      <c r="Q1137" s="1" t="s">
        <v>64</v>
      </c>
      <c r="R1137" s="1" t="s">
        <v>63</v>
      </c>
      <c r="V1137">
        <v>1</v>
      </c>
      <c r="AV1137" s="1" t="s">
        <v>52</v>
      </c>
      <c r="AW1137" s="1" t="s">
        <v>2756</v>
      </c>
      <c r="AX1137" s="1" t="s">
        <v>52</v>
      </c>
      <c r="AY1137" s="1" t="s">
        <v>52</v>
      </c>
      <c r="AZ1137" s="1" t="s">
        <v>52</v>
      </c>
    </row>
    <row r="1138" spans="1:52" ht="30" customHeight="1">
      <c r="A1138" s="248" t="s">
        <v>1243</v>
      </c>
      <c r="B1138" s="248" t="s">
        <v>989</v>
      </c>
      <c r="C1138" s="248" t="s">
        <v>401</v>
      </c>
      <c r="D1138" s="249">
        <v>1E-3</v>
      </c>
      <c r="E1138" s="257">
        <f>단가대비표!O237</f>
        <v>0</v>
      </c>
      <c r="F1138" s="258">
        <f>TRUNC(E1138*D1138,1)</f>
        <v>0</v>
      </c>
      <c r="G1138" s="257">
        <f>단가대비표!P237</f>
        <v>0</v>
      </c>
      <c r="H1138" s="258">
        <f>TRUNC(G1138*D1138,1)</f>
        <v>0</v>
      </c>
      <c r="I1138" s="257">
        <f>단가대비표!V237</f>
        <v>0</v>
      </c>
      <c r="J1138" s="258">
        <f>TRUNC(I1138*D1138,1)</f>
        <v>0</v>
      </c>
      <c r="K1138" s="257">
        <f t="shared" si="177"/>
        <v>0</v>
      </c>
      <c r="L1138" s="258">
        <f t="shared" si="177"/>
        <v>0</v>
      </c>
      <c r="M1138" s="248" t="s">
        <v>1244</v>
      </c>
      <c r="N1138" s="1" t="s">
        <v>2694</v>
      </c>
      <c r="O1138" s="1" t="s">
        <v>1245</v>
      </c>
      <c r="P1138" s="1" t="s">
        <v>64</v>
      </c>
      <c r="Q1138" s="1" t="s">
        <v>64</v>
      </c>
      <c r="R1138" s="1" t="s">
        <v>63</v>
      </c>
      <c r="V1138">
        <v>1</v>
      </c>
      <c r="AV1138" s="1" t="s">
        <v>52</v>
      </c>
      <c r="AW1138" s="1" t="s">
        <v>2757</v>
      </c>
      <c r="AX1138" s="1" t="s">
        <v>52</v>
      </c>
      <c r="AY1138" s="1" t="s">
        <v>52</v>
      </c>
      <c r="AZ1138" s="1" t="s">
        <v>52</v>
      </c>
    </row>
    <row r="1139" spans="1:52" ht="30" customHeight="1">
      <c r="A1139" s="248" t="s">
        <v>2601</v>
      </c>
      <c r="B1139" s="248" t="s">
        <v>1465</v>
      </c>
      <c r="C1139" s="248" t="s">
        <v>555</v>
      </c>
      <c r="D1139" s="249">
        <v>1</v>
      </c>
      <c r="E1139" s="257">
        <f>TRUNC(SUMIF(V1137:V1139, RIGHTB(O1139, 1), H1137:H1139)*U1139, 2)</f>
        <v>0</v>
      </c>
      <c r="F1139" s="258">
        <f>TRUNC(E1139*D1139,1)</f>
        <v>0</v>
      </c>
      <c r="G1139" s="257">
        <v>0</v>
      </c>
      <c r="H1139" s="258">
        <f>TRUNC(G1139*D1139,1)</f>
        <v>0</v>
      </c>
      <c r="I1139" s="257">
        <v>0</v>
      </c>
      <c r="J1139" s="258">
        <f>TRUNC(I1139*D1139,1)</f>
        <v>0</v>
      </c>
      <c r="K1139" s="257">
        <f t="shared" si="177"/>
        <v>0</v>
      </c>
      <c r="L1139" s="258">
        <f t="shared" si="177"/>
        <v>0</v>
      </c>
      <c r="M1139" s="248" t="s">
        <v>52</v>
      </c>
      <c r="N1139" s="1" t="s">
        <v>2694</v>
      </c>
      <c r="O1139" s="1" t="s">
        <v>772</v>
      </c>
      <c r="P1139" s="1" t="s">
        <v>64</v>
      </c>
      <c r="Q1139" s="1" t="s">
        <v>64</v>
      </c>
      <c r="R1139" s="1" t="s">
        <v>64</v>
      </c>
      <c r="S1139">
        <v>1</v>
      </c>
      <c r="T1139">
        <v>0</v>
      </c>
      <c r="U1139">
        <v>0.03</v>
      </c>
      <c r="AV1139" s="1" t="s">
        <v>52</v>
      </c>
      <c r="AW1139" s="1" t="s">
        <v>2758</v>
      </c>
      <c r="AX1139" s="1" t="s">
        <v>52</v>
      </c>
      <c r="AY1139" s="1" t="s">
        <v>52</v>
      </c>
      <c r="AZ1139" s="1" t="s">
        <v>52</v>
      </c>
    </row>
    <row r="1140" spans="1:52" ht="30" customHeight="1">
      <c r="A1140" s="248" t="s">
        <v>993</v>
      </c>
      <c r="B1140" s="248" t="s">
        <v>52</v>
      </c>
      <c r="C1140" s="248" t="s">
        <v>52</v>
      </c>
      <c r="D1140" s="249"/>
      <c r="E1140" s="257"/>
      <c r="F1140" s="258">
        <f>TRUNC(SUMIF(N1137:N1139, N1136, F1137:F1139),0)</f>
        <v>0</v>
      </c>
      <c r="G1140" s="257"/>
      <c r="H1140" s="258">
        <f>TRUNC(SUMIF(N1137:N1139, N1136, H1137:H1139),0)</f>
        <v>0</v>
      </c>
      <c r="I1140" s="257"/>
      <c r="J1140" s="258">
        <f>TRUNC(SUMIF(N1137:N1139, N1136, J1137:J1139),0)</f>
        <v>0</v>
      </c>
      <c r="K1140" s="257"/>
      <c r="L1140" s="258">
        <f>F1140+H1140+J1140</f>
        <v>0</v>
      </c>
      <c r="M1140" s="248" t="s">
        <v>52</v>
      </c>
      <c r="N1140" s="1" t="s">
        <v>71</v>
      </c>
      <c r="O1140" s="1" t="s">
        <v>71</v>
      </c>
      <c r="P1140" s="1" t="s">
        <v>52</v>
      </c>
      <c r="Q1140" s="1" t="s">
        <v>52</v>
      </c>
      <c r="R1140" s="1" t="s">
        <v>52</v>
      </c>
      <c r="AV1140" s="1" t="s">
        <v>52</v>
      </c>
      <c r="AW1140" s="1" t="s">
        <v>52</v>
      </c>
      <c r="AX1140" s="1" t="s">
        <v>52</v>
      </c>
      <c r="AY1140" s="1" t="s">
        <v>52</v>
      </c>
      <c r="AZ1140" s="1" t="s">
        <v>52</v>
      </c>
    </row>
    <row r="1141" spans="1:52" ht="30" customHeight="1">
      <c r="A1141" s="249"/>
      <c r="B1141" s="249"/>
      <c r="C1141" s="249"/>
      <c r="D1141" s="249"/>
      <c r="E1141" s="257"/>
      <c r="F1141" s="258"/>
      <c r="G1141" s="257"/>
      <c r="H1141" s="258"/>
      <c r="I1141" s="257"/>
      <c r="J1141" s="258"/>
      <c r="K1141" s="257"/>
      <c r="L1141" s="258"/>
      <c r="M1141" s="249"/>
    </row>
    <row r="1142" spans="1:52" ht="30" customHeight="1">
      <c r="A1142" s="250" t="s">
        <v>2759</v>
      </c>
      <c r="B1142" s="253"/>
      <c r="C1142" s="253"/>
      <c r="D1142" s="253"/>
      <c r="E1142" s="254"/>
      <c r="F1142" s="255"/>
      <c r="G1142" s="254"/>
      <c r="H1142" s="255"/>
      <c r="I1142" s="254"/>
      <c r="J1142" s="255"/>
      <c r="K1142" s="254"/>
      <c r="L1142" s="255"/>
      <c r="M1142" s="256"/>
      <c r="N1142" s="1" t="s">
        <v>2760</v>
      </c>
    </row>
    <row r="1143" spans="1:52" ht="30" customHeight="1">
      <c r="A1143" s="248" t="s">
        <v>1895</v>
      </c>
      <c r="B1143" s="248" t="s">
        <v>989</v>
      </c>
      <c r="C1143" s="248" t="s">
        <v>401</v>
      </c>
      <c r="D1143" s="249">
        <v>0.05</v>
      </c>
      <c r="E1143" s="257">
        <f>단가대비표!O256</f>
        <v>0</v>
      </c>
      <c r="F1143" s="258">
        <f>TRUNC(E1143*D1143,1)</f>
        <v>0</v>
      </c>
      <c r="G1143" s="257">
        <f>단가대비표!P256</f>
        <v>0</v>
      </c>
      <c r="H1143" s="258">
        <f>TRUNC(G1143*D1143,1)</f>
        <v>0</v>
      </c>
      <c r="I1143" s="257">
        <f>단가대비표!V256</f>
        <v>0</v>
      </c>
      <c r="J1143" s="258">
        <f>TRUNC(I1143*D1143,1)</f>
        <v>0</v>
      </c>
      <c r="K1143" s="257">
        <f t="shared" ref="K1143:L1145" si="178">TRUNC(E1143+G1143+I1143,1)</f>
        <v>0</v>
      </c>
      <c r="L1143" s="258">
        <f t="shared" si="178"/>
        <v>0</v>
      </c>
      <c r="M1143" s="248" t="s">
        <v>1896</v>
      </c>
      <c r="N1143" s="1" t="s">
        <v>2760</v>
      </c>
      <c r="O1143" s="1" t="s">
        <v>1897</v>
      </c>
      <c r="P1143" s="1" t="s">
        <v>64</v>
      </c>
      <c r="Q1143" s="1" t="s">
        <v>64</v>
      </c>
      <c r="R1143" s="1" t="s">
        <v>63</v>
      </c>
      <c r="AV1143" s="1" t="s">
        <v>52</v>
      </c>
      <c r="AW1143" s="1" t="s">
        <v>2765</v>
      </c>
      <c r="AX1143" s="1" t="s">
        <v>52</v>
      </c>
      <c r="AY1143" s="1" t="s">
        <v>52</v>
      </c>
      <c r="AZ1143" s="1" t="s">
        <v>52</v>
      </c>
    </row>
    <row r="1144" spans="1:52" ht="30" customHeight="1">
      <c r="A1144" s="248" t="s">
        <v>1243</v>
      </c>
      <c r="B1144" s="248" t="s">
        <v>989</v>
      </c>
      <c r="C1144" s="248" t="s">
        <v>401</v>
      </c>
      <c r="D1144" s="249">
        <v>2.5000000000000001E-2</v>
      </c>
      <c r="E1144" s="257">
        <f>단가대비표!O237</f>
        <v>0</v>
      </c>
      <c r="F1144" s="258">
        <f>TRUNC(E1144*D1144,1)</f>
        <v>0</v>
      </c>
      <c r="G1144" s="257">
        <f>단가대비표!P237</f>
        <v>0</v>
      </c>
      <c r="H1144" s="258">
        <f>TRUNC(G1144*D1144,1)</f>
        <v>0</v>
      </c>
      <c r="I1144" s="257">
        <f>단가대비표!V237</f>
        <v>0</v>
      </c>
      <c r="J1144" s="258">
        <f>TRUNC(I1144*D1144,1)</f>
        <v>0</v>
      </c>
      <c r="K1144" s="257">
        <f t="shared" si="178"/>
        <v>0</v>
      </c>
      <c r="L1144" s="258">
        <f t="shared" si="178"/>
        <v>0</v>
      </c>
      <c r="M1144" s="248" t="s">
        <v>1244</v>
      </c>
      <c r="N1144" s="1" t="s">
        <v>2760</v>
      </c>
      <c r="O1144" s="1" t="s">
        <v>1245</v>
      </c>
      <c r="P1144" s="1" t="s">
        <v>64</v>
      </c>
      <c r="Q1144" s="1" t="s">
        <v>64</v>
      </c>
      <c r="R1144" s="1" t="s">
        <v>63</v>
      </c>
      <c r="AV1144" s="1" t="s">
        <v>52</v>
      </c>
      <c r="AW1144" s="1" t="s">
        <v>2766</v>
      </c>
      <c r="AX1144" s="1" t="s">
        <v>52</v>
      </c>
      <c r="AY1144" s="1" t="s">
        <v>52</v>
      </c>
      <c r="AZ1144" s="1" t="s">
        <v>52</v>
      </c>
    </row>
    <row r="1145" spans="1:52" ht="30" customHeight="1">
      <c r="A1145" s="248" t="s">
        <v>2767</v>
      </c>
      <c r="B1145" s="248" t="s">
        <v>2768</v>
      </c>
      <c r="C1145" s="248" t="s">
        <v>1490</v>
      </c>
      <c r="D1145" s="249">
        <v>0.34499999999999997</v>
      </c>
      <c r="E1145" s="257">
        <f>단가대비표!O185</f>
        <v>0</v>
      </c>
      <c r="F1145" s="258">
        <f>TRUNC(E1145*D1145,1)</f>
        <v>0</v>
      </c>
      <c r="G1145" s="257">
        <f>단가대비표!P185</f>
        <v>0</v>
      </c>
      <c r="H1145" s="258">
        <f>TRUNC(G1145*D1145,1)</f>
        <v>0</v>
      </c>
      <c r="I1145" s="257">
        <f>단가대비표!V185</f>
        <v>0</v>
      </c>
      <c r="J1145" s="258">
        <f>TRUNC(I1145*D1145,1)</f>
        <v>0</v>
      </c>
      <c r="K1145" s="257">
        <f t="shared" si="178"/>
        <v>0</v>
      </c>
      <c r="L1145" s="258">
        <f t="shared" si="178"/>
        <v>0</v>
      </c>
      <c r="M1145" s="248" t="s">
        <v>2769</v>
      </c>
      <c r="N1145" s="1" t="s">
        <v>2760</v>
      </c>
      <c r="O1145" s="1" t="s">
        <v>2770</v>
      </c>
      <c r="P1145" s="1" t="s">
        <v>64</v>
      </c>
      <c r="Q1145" s="1" t="s">
        <v>64</v>
      </c>
      <c r="R1145" s="1" t="s">
        <v>63</v>
      </c>
      <c r="AV1145" s="1" t="s">
        <v>52</v>
      </c>
      <c r="AW1145" s="1" t="s">
        <v>2771</v>
      </c>
      <c r="AX1145" s="1" t="s">
        <v>52</v>
      </c>
      <c r="AY1145" s="1" t="s">
        <v>52</v>
      </c>
      <c r="AZ1145" s="1" t="s">
        <v>52</v>
      </c>
    </row>
    <row r="1146" spans="1:52" ht="30" customHeight="1">
      <c r="A1146" s="248" t="s">
        <v>993</v>
      </c>
      <c r="B1146" s="248" t="s">
        <v>52</v>
      </c>
      <c r="C1146" s="248" t="s">
        <v>52</v>
      </c>
      <c r="D1146" s="249"/>
      <c r="E1146" s="257"/>
      <c r="F1146" s="258">
        <f>TRUNC(SUMIF(N1143:N1145, N1142, F1143:F1145),0)</f>
        <v>0</v>
      </c>
      <c r="G1146" s="257"/>
      <c r="H1146" s="258">
        <f>TRUNC(SUMIF(N1143:N1145, N1142, H1143:H1145),0)</f>
        <v>0</v>
      </c>
      <c r="I1146" s="257"/>
      <c r="J1146" s="258">
        <f>TRUNC(SUMIF(N1143:N1145, N1142, J1143:J1145),0)</f>
        <v>0</v>
      </c>
      <c r="K1146" s="257"/>
      <c r="L1146" s="258">
        <f>F1146+H1146+J1146</f>
        <v>0</v>
      </c>
      <c r="M1146" s="248" t="s">
        <v>52</v>
      </c>
      <c r="N1146" s="1" t="s">
        <v>71</v>
      </c>
      <c r="O1146" s="1" t="s">
        <v>71</v>
      </c>
      <c r="P1146" s="1" t="s">
        <v>52</v>
      </c>
      <c r="Q1146" s="1" t="s">
        <v>52</v>
      </c>
      <c r="R1146" s="1" t="s">
        <v>52</v>
      </c>
      <c r="AV1146" s="1" t="s">
        <v>52</v>
      </c>
      <c r="AW1146" s="1" t="s">
        <v>52</v>
      </c>
      <c r="AX1146" s="1" t="s">
        <v>52</v>
      </c>
      <c r="AY1146" s="1" t="s">
        <v>52</v>
      </c>
      <c r="AZ1146" s="1" t="s">
        <v>52</v>
      </c>
    </row>
    <row r="1147" spans="1:52" ht="30" customHeight="1">
      <c r="A1147" s="249"/>
      <c r="B1147" s="249"/>
      <c r="C1147" s="249"/>
      <c r="D1147" s="249"/>
      <c r="E1147" s="257"/>
      <c r="F1147" s="258"/>
      <c r="G1147" s="257"/>
      <c r="H1147" s="258"/>
      <c r="I1147" s="257"/>
      <c r="J1147" s="258"/>
      <c r="K1147" s="257"/>
      <c r="L1147" s="258"/>
      <c r="M1147" s="249"/>
    </row>
    <row r="1148" spans="1:52" ht="30" customHeight="1">
      <c r="A1148" s="250" t="s">
        <v>2772</v>
      </c>
      <c r="B1148" s="253"/>
      <c r="C1148" s="253"/>
      <c r="D1148" s="253"/>
      <c r="E1148" s="254"/>
      <c r="F1148" s="255"/>
      <c r="G1148" s="254"/>
      <c r="H1148" s="255"/>
      <c r="I1148" s="254"/>
      <c r="J1148" s="255"/>
      <c r="K1148" s="254"/>
      <c r="L1148" s="255"/>
      <c r="M1148" s="256"/>
      <c r="N1148" s="1" t="s">
        <v>373</v>
      </c>
    </row>
    <row r="1149" spans="1:52" ht="30" customHeight="1">
      <c r="A1149" s="248" t="s">
        <v>2773</v>
      </c>
      <c r="B1149" s="248" t="s">
        <v>371</v>
      </c>
      <c r="C1149" s="248" t="s">
        <v>82</v>
      </c>
      <c r="D1149" s="249">
        <v>1.05</v>
      </c>
      <c r="E1149" s="257">
        <f>단가대비표!O120</f>
        <v>0</v>
      </c>
      <c r="F1149" s="258">
        <f>TRUNC(E1149*D1149,1)</f>
        <v>0</v>
      </c>
      <c r="G1149" s="257">
        <f>단가대비표!P120</f>
        <v>0</v>
      </c>
      <c r="H1149" s="258">
        <f>TRUNC(G1149*D1149,1)</f>
        <v>0</v>
      </c>
      <c r="I1149" s="257">
        <f>단가대비표!V120</f>
        <v>0</v>
      </c>
      <c r="J1149" s="258">
        <f>TRUNC(I1149*D1149,1)</f>
        <v>0</v>
      </c>
      <c r="K1149" s="257">
        <f>TRUNC(E1149+G1149+I1149,1)</f>
        <v>0</v>
      </c>
      <c r="L1149" s="258">
        <f>TRUNC(F1149+H1149+J1149,1)</f>
        <v>0</v>
      </c>
      <c r="M1149" s="248" t="s">
        <v>2774</v>
      </c>
      <c r="N1149" s="1" t="s">
        <v>373</v>
      </c>
      <c r="O1149" s="1" t="s">
        <v>2775</v>
      </c>
      <c r="P1149" s="1" t="s">
        <v>64</v>
      </c>
      <c r="Q1149" s="1" t="s">
        <v>64</v>
      </c>
      <c r="R1149" s="1" t="s">
        <v>63</v>
      </c>
      <c r="AV1149" s="1" t="s">
        <v>52</v>
      </c>
      <c r="AW1149" s="1" t="s">
        <v>2776</v>
      </c>
      <c r="AX1149" s="1" t="s">
        <v>52</v>
      </c>
      <c r="AY1149" s="1" t="s">
        <v>52</v>
      </c>
      <c r="AZ1149" s="1" t="s">
        <v>52</v>
      </c>
    </row>
    <row r="1150" spans="1:52" ht="30" customHeight="1">
      <c r="A1150" s="248" t="s">
        <v>2761</v>
      </c>
      <c r="B1150" s="248" t="s">
        <v>2762</v>
      </c>
      <c r="C1150" s="248" t="s">
        <v>82</v>
      </c>
      <c r="D1150" s="249">
        <v>1</v>
      </c>
      <c r="E1150" s="257">
        <f>일위대가목록!E185</f>
        <v>0</v>
      </c>
      <c r="F1150" s="258">
        <f>TRUNC(E1150*D1150,1)</f>
        <v>0</v>
      </c>
      <c r="G1150" s="257">
        <f>일위대가목록!F185</f>
        <v>0</v>
      </c>
      <c r="H1150" s="258">
        <f>TRUNC(G1150*D1150,1)</f>
        <v>0</v>
      </c>
      <c r="I1150" s="257">
        <f>일위대가목록!G185</f>
        <v>0</v>
      </c>
      <c r="J1150" s="258">
        <f>TRUNC(I1150*D1150,1)</f>
        <v>0</v>
      </c>
      <c r="K1150" s="257">
        <f>TRUNC(E1150+G1150+I1150,1)</f>
        <v>0</v>
      </c>
      <c r="L1150" s="258">
        <f>TRUNC(F1150+H1150+J1150,1)</f>
        <v>0</v>
      </c>
      <c r="M1150" s="248" t="s">
        <v>2763</v>
      </c>
      <c r="N1150" s="1" t="s">
        <v>373</v>
      </c>
      <c r="O1150" s="1" t="s">
        <v>2760</v>
      </c>
      <c r="P1150" s="1" t="s">
        <v>63</v>
      </c>
      <c r="Q1150" s="1" t="s">
        <v>64</v>
      </c>
      <c r="R1150" s="1" t="s">
        <v>64</v>
      </c>
      <c r="AV1150" s="1" t="s">
        <v>52</v>
      </c>
      <c r="AW1150" s="1" t="s">
        <v>2777</v>
      </c>
      <c r="AX1150" s="1" t="s">
        <v>52</v>
      </c>
      <c r="AY1150" s="1" t="s">
        <v>52</v>
      </c>
      <c r="AZ1150" s="1" t="s">
        <v>52</v>
      </c>
    </row>
    <row r="1151" spans="1:52" ht="30" customHeight="1">
      <c r="A1151" s="248" t="s">
        <v>993</v>
      </c>
      <c r="B1151" s="248" t="s">
        <v>52</v>
      </c>
      <c r="C1151" s="248" t="s">
        <v>52</v>
      </c>
      <c r="D1151" s="249"/>
      <c r="E1151" s="257"/>
      <c r="F1151" s="258">
        <f>TRUNC(SUMIF(N1149:N1150, N1148, F1149:F1150),0)</f>
        <v>0</v>
      </c>
      <c r="G1151" s="257"/>
      <c r="H1151" s="258">
        <f>TRUNC(SUMIF(N1149:N1150, N1148, H1149:H1150),0)</f>
        <v>0</v>
      </c>
      <c r="I1151" s="257"/>
      <c r="J1151" s="258">
        <f>TRUNC(SUMIF(N1149:N1150, N1148, J1149:J1150),0)</f>
        <v>0</v>
      </c>
      <c r="K1151" s="257"/>
      <c r="L1151" s="258">
        <f>F1151+H1151+J1151</f>
        <v>0</v>
      </c>
      <c r="M1151" s="248" t="s">
        <v>52</v>
      </c>
      <c r="N1151" s="1" t="s">
        <v>71</v>
      </c>
      <c r="O1151" s="1" t="s">
        <v>71</v>
      </c>
      <c r="P1151" s="1" t="s">
        <v>52</v>
      </c>
      <c r="Q1151" s="1" t="s">
        <v>52</v>
      </c>
      <c r="R1151" s="1" t="s">
        <v>52</v>
      </c>
      <c r="AV1151" s="1" t="s">
        <v>52</v>
      </c>
      <c r="AW1151" s="1" t="s">
        <v>52</v>
      </c>
      <c r="AX1151" s="1" t="s">
        <v>52</v>
      </c>
      <c r="AY1151" s="1" t="s">
        <v>52</v>
      </c>
      <c r="AZ1151" s="1" t="s">
        <v>52</v>
      </c>
    </row>
    <row r="1152" spans="1:52" ht="30" customHeight="1">
      <c r="A1152" s="249"/>
      <c r="B1152" s="249"/>
      <c r="C1152" s="249"/>
      <c r="D1152" s="249"/>
      <c r="E1152" s="257"/>
      <c r="F1152" s="258"/>
      <c r="G1152" s="257"/>
      <c r="H1152" s="258"/>
      <c r="I1152" s="257"/>
      <c r="J1152" s="258"/>
      <c r="K1152" s="257"/>
      <c r="L1152" s="258"/>
      <c r="M1152" s="249"/>
    </row>
    <row r="1153" spans="1:52" ht="30" customHeight="1">
      <c r="A1153" s="250" t="s">
        <v>2778</v>
      </c>
      <c r="B1153" s="253"/>
      <c r="C1153" s="253"/>
      <c r="D1153" s="253"/>
      <c r="E1153" s="254"/>
      <c r="F1153" s="255"/>
      <c r="G1153" s="254"/>
      <c r="H1153" s="255"/>
      <c r="I1153" s="254"/>
      <c r="J1153" s="255"/>
      <c r="K1153" s="254"/>
      <c r="L1153" s="255"/>
      <c r="M1153" s="256"/>
      <c r="N1153" s="1" t="s">
        <v>2779</v>
      </c>
    </row>
    <row r="1154" spans="1:52" ht="30" customHeight="1">
      <c r="A1154" s="248" t="s">
        <v>1895</v>
      </c>
      <c r="B1154" s="248" t="s">
        <v>989</v>
      </c>
      <c r="C1154" s="248" t="s">
        <v>401</v>
      </c>
      <c r="D1154" s="249">
        <v>0.05</v>
      </c>
      <c r="E1154" s="257">
        <f>단가대비표!O256</f>
        <v>0</v>
      </c>
      <c r="F1154" s="258">
        <f>TRUNC(E1154*D1154,1)</f>
        <v>0</v>
      </c>
      <c r="G1154" s="257">
        <f>단가대비표!P256</f>
        <v>0</v>
      </c>
      <c r="H1154" s="258">
        <f>TRUNC(G1154*D1154,1)</f>
        <v>0</v>
      </c>
      <c r="I1154" s="257">
        <f>단가대비표!V256</f>
        <v>0</v>
      </c>
      <c r="J1154" s="258">
        <f>TRUNC(I1154*D1154,1)</f>
        <v>0</v>
      </c>
      <c r="K1154" s="257">
        <f t="shared" ref="K1154:L1158" si="179">TRUNC(E1154+G1154+I1154,1)</f>
        <v>0</v>
      </c>
      <c r="L1154" s="258">
        <f t="shared" si="179"/>
        <v>0</v>
      </c>
      <c r="M1154" s="248" t="s">
        <v>1896</v>
      </c>
      <c r="N1154" s="1" t="s">
        <v>2779</v>
      </c>
      <c r="O1154" s="1" t="s">
        <v>1897</v>
      </c>
      <c r="P1154" s="1" t="s">
        <v>64</v>
      </c>
      <c r="Q1154" s="1" t="s">
        <v>64</v>
      </c>
      <c r="R1154" s="1" t="s">
        <v>63</v>
      </c>
      <c r="V1154">
        <v>1</v>
      </c>
      <c r="AV1154" s="1" t="s">
        <v>52</v>
      </c>
      <c r="AW1154" s="1" t="s">
        <v>2784</v>
      </c>
      <c r="AX1154" s="1" t="s">
        <v>52</v>
      </c>
      <c r="AY1154" s="1" t="s">
        <v>52</v>
      </c>
      <c r="AZ1154" s="1" t="s">
        <v>52</v>
      </c>
    </row>
    <row r="1155" spans="1:52" ht="30" customHeight="1">
      <c r="A1155" s="248" t="s">
        <v>1243</v>
      </c>
      <c r="B1155" s="248" t="s">
        <v>989</v>
      </c>
      <c r="C1155" s="248" t="s">
        <v>401</v>
      </c>
      <c r="D1155" s="249">
        <v>2.5000000000000001E-2</v>
      </c>
      <c r="E1155" s="257">
        <f>단가대비표!O237</f>
        <v>0</v>
      </c>
      <c r="F1155" s="258">
        <f>TRUNC(E1155*D1155,1)</f>
        <v>0</v>
      </c>
      <c r="G1155" s="257">
        <f>단가대비표!P237</f>
        <v>0</v>
      </c>
      <c r="H1155" s="258">
        <f>TRUNC(G1155*D1155,1)</f>
        <v>0</v>
      </c>
      <c r="I1155" s="257">
        <f>단가대비표!V237</f>
        <v>0</v>
      </c>
      <c r="J1155" s="258">
        <f>TRUNC(I1155*D1155,1)</f>
        <v>0</v>
      </c>
      <c r="K1155" s="257">
        <f t="shared" si="179"/>
        <v>0</v>
      </c>
      <c r="L1155" s="258">
        <f t="shared" si="179"/>
        <v>0</v>
      </c>
      <c r="M1155" s="248" t="s">
        <v>1244</v>
      </c>
      <c r="N1155" s="1" t="s">
        <v>2779</v>
      </c>
      <c r="O1155" s="1" t="s">
        <v>1245</v>
      </c>
      <c r="P1155" s="1" t="s">
        <v>64</v>
      </c>
      <c r="Q1155" s="1" t="s">
        <v>64</v>
      </c>
      <c r="R1155" s="1" t="s">
        <v>63</v>
      </c>
      <c r="V1155">
        <v>1</v>
      </c>
      <c r="AV1155" s="1" t="s">
        <v>52</v>
      </c>
      <c r="AW1155" s="1" t="s">
        <v>2785</v>
      </c>
      <c r="AX1155" s="1" t="s">
        <v>52</v>
      </c>
      <c r="AY1155" s="1" t="s">
        <v>52</v>
      </c>
      <c r="AZ1155" s="1" t="s">
        <v>52</v>
      </c>
    </row>
    <row r="1156" spans="1:52" ht="30" customHeight="1">
      <c r="A1156" s="248" t="s">
        <v>1464</v>
      </c>
      <c r="B1156" s="248" t="s">
        <v>1465</v>
      </c>
      <c r="C1156" s="248" t="s">
        <v>555</v>
      </c>
      <c r="D1156" s="249">
        <v>1</v>
      </c>
      <c r="E1156" s="257">
        <v>0</v>
      </c>
      <c r="F1156" s="258">
        <f>TRUNC(E1156*D1156,1)</f>
        <v>0</v>
      </c>
      <c r="G1156" s="257">
        <v>0</v>
      </c>
      <c r="H1156" s="258">
        <f>TRUNC(G1156*D1156,1)</f>
        <v>0</v>
      </c>
      <c r="I1156" s="257">
        <f>TRUNC(SUMIF(V1154:V1158, RIGHTB(O1156, 1), H1154:H1158)*U1156, 2)</f>
        <v>0</v>
      </c>
      <c r="J1156" s="258">
        <f>TRUNC(I1156*D1156,1)</f>
        <v>0</v>
      </c>
      <c r="K1156" s="257">
        <f t="shared" si="179"/>
        <v>0</v>
      </c>
      <c r="L1156" s="258">
        <f t="shared" si="179"/>
        <v>0</v>
      </c>
      <c r="M1156" s="248" t="s">
        <v>52</v>
      </c>
      <c r="N1156" s="1" t="s">
        <v>2779</v>
      </c>
      <c r="O1156" s="1" t="s">
        <v>772</v>
      </c>
      <c r="P1156" s="1" t="s">
        <v>64</v>
      </c>
      <c r="Q1156" s="1" t="s">
        <v>64</v>
      </c>
      <c r="R1156" s="1" t="s">
        <v>64</v>
      </c>
      <c r="S1156">
        <v>1</v>
      </c>
      <c r="T1156">
        <v>2</v>
      </c>
      <c r="U1156">
        <v>0.03</v>
      </c>
      <c r="AV1156" s="1" t="s">
        <v>52</v>
      </c>
      <c r="AW1156" s="1" t="s">
        <v>2786</v>
      </c>
      <c r="AX1156" s="1" t="s">
        <v>52</v>
      </c>
      <c r="AY1156" s="1" t="s">
        <v>52</v>
      </c>
      <c r="AZ1156" s="1" t="s">
        <v>52</v>
      </c>
    </row>
    <row r="1157" spans="1:52" ht="30" customHeight="1">
      <c r="A1157" s="248" t="s">
        <v>2787</v>
      </c>
      <c r="B1157" s="248" t="s">
        <v>2788</v>
      </c>
      <c r="C1157" s="248" t="s">
        <v>82</v>
      </c>
      <c r="D1157" s="249">
        <v>1.1000000000000001</v>
      </c>
      <c r="E1157" s="257">
        <f>단가대비표!O119</f>
        <v>0</v>
      </c>
      <c r="F1157" s="258">
        <f>TRUNC(E1157*D1157,1)</f>
        <v>0</v>
      </c>
      <c r="G1157" s="257">
        <f>단가대비표!P119</f>
        <v>0</v>
      </c>
      <c r="H1157" s="258">
        <f>TRUNC(G1157*D1157,1)</f>
        <v>0</v>
      </c>
      <c r="I1157" s="257">
        <f>단가대비표!V119</f>
        <v>0</v>
      </c>
      <c r="J1157" s="258">
        <f>TRUNC(I1157*D1157,1)</f>
        <v>0</v>
      </c>
      <c r="K1157" s="257">
        <f t="shared" si="179"/>
        <v>0</v>
      </c>
      <c r="L1157" s="258">
        <f t="shared" si="179"/>
        <v>0</v>
      </c>
      <c r="M1157" s="248" t="s">
        <v>2789</v>
      </c>
      <c r="N1157" s="1" t="s">
        <v>2779</v>
      </c>
      <c r="O1157" s="1" t="s">
        <v>2790</v>
      </c>
      <c r="P1157" s="1" t="s">
        <v>64</v>
      </c>
      <c r="Q1157" s="1" t="s">
        <v>64</v>
      </c>
      <c r="R1157" s="1" t="s">
        <v>63</v>
      </c>
      <c r="AV1157" s="1" t="s">
        <v>52</v>
      </c>
      <c r="AW1157" s="1" t="s">
        <v>2791</v>
      </c>
      <c r="AX1157" s="1" t="s">
        <v>52</v>
      </c>
      <c r="AY1157" s="1" t="s">
        <v>52</v>
      </c>
      <c r="AZ1157" s="1" t="s">
        <v>52</v>
      </c>
    </row>
    <row r="1158" spans="1:52" ht="30" customHeight="1">
      <c r="A1158" s="248" t="s">
        <v>2767</v>
      </c>
      <c r="B1158" s="248" t="s">
        <v>2768</v>
      </c>
      <c r="C1158" s="248" t="s">
        <v>1490</v>
      </c>
      <c r="D1158" s="249">
        <v>0.1</v>
      </c>
      <c r="E1158" s="257">
        <f>단가대비표!O185</f>
        <v>0</v>
      </c>
      <c r="F1158" s="258">
        <f>TRUNC(E1158*D1158,1)</f>
        <v>0</v>
      </c>
      <c r="G1158" s="257">
        <f>단가대비표!P185</f>
        <v>0</v>
      </c>
      <c r="H1158" s="258">
        <f>TRUNC(G1158*D1158,1)</f>
        <v>0</v>
      </c>
      <c r="I1158" s="257">
        <f>단가대비표!V185</f>
        <v>0</v>
      </c>
      <c r="J1158" s="258">
        <f>TRUNC(I1158*D1158,1)</f>
        <v>0</v>
      </c>
      <c r="K1158" s="257">
        <f t="shared" si="179"/>
        <v>0</v>
      </c>
      <c r="L1158" s="258">
        <f t="shared" si="179"/>
        <v>0</v>
      </c>
      <c r="M1158" s="248" t="s">
        <v>2769</v>
      </c>
      <c r="N1158" s="1" t="s">
        <v>2779</v>
      </c>
      <c r="O1158" s="1" t="s">
        <v>2770</v>
      </c>
      <c r="P1158" s="1" t="s">
        <v>64</v>
      </c>
      <c r="Q1158" s="1" t="s">
        <v>64</v>
      </c>
      <c r="R1158" s="1" t="s">
        <v>63</v>
      </c>
      <c r="AV1158" s="1" t="s">
        <v>52</v>
      </c>
      <c r="AW1158" s="1" t="s">
        <v>2792</v>
      </c>
      <c r="AX1158" s="1" t="s">
        <v>52</v>
      </c>
      <c r="AY1158" s="1" t="s">
        <v>52</v>
      </c>
      <c r="AZ1158" s="1" t="s">
        <v>52</v>
      </c>
    </row>
    <row r="1159" spans="1:52" ht="30" customHeight="1">
      <c r="A1159" s="248" t="s">
        <v>993</v>
      </c>
      <c r="B1159" s="248" t="s">
        <v>52</v>
      </c>
      <c r="C1159" s="248" t="s">
        <v>52</v>
      </c>
      <c r="D1159" s="249"/>
      <c r="E1159" s="257"/>
      <c r="F1159" s="258">
        <f>TRUNC(SUMIF(N1154:N1158, N1153, F1154:F1158),0)</f>
        <v>0</v>
      </c>
      <c r="G1159" s="257"/>
      <c r="H1159" s="258">
        <f>TRUNC(SUMIF(N1154:N1158, N1153, H1154:H1158),0)</f>
        <v>0</v>
      </c>
      <c r="I1159" s="257"/>
      <c r="J1159" s="258">
        <f>TRUNC(SUMIF(N1154:N1158, N1153, J1154:J1158),0)</f>
        <v>0</v>
      </c>
      <c r="K1159" s="257"/>
      <c r="L1159" s="258">
        <f>F1159+H1159+J1159</f>
        <v>0</v>
      </c>
      <c r="M1159" s="248" t="s">
        <v>52</v>
      </c>
      <c r="N1159" s="1" t="s">
        <v>71</v>
      </c>
      <c r="O1159" s="1" t="s">
        <v>71</v>
      </c>
      <c r="P1159" s="1" t="s">
        <v>52</v>
      </c>
      <c r="Q1159" s="1" t="s">
        <v>52</v>
      </c>
      <c r="R1159" s="1" t="s">
        <v>52</v>
      </c>
      <c r="AV1159" s="1" t="s">
        <v>52</v>
      </c>
      <c r="AW1159" s="1" t="s">
        <v>52</v>
      </c>
      <c r="AX1159" s="1" t="s">
        <v>52</v>
      </c>
      <c r="AY1159" s="1" t="s">
        <v>52</v>
      </c>
      <c r="AZ1159" s="1" t="s">
        <v>52</v>
      </c>
    </row>
    <row r="1160" spans="1:52" ht="30" customHeight="1">
      <c r="A1160" s="249"/>
      <c r="B1160" s="249"/>
      <c r="C1160" s="249"/>
      <c r="D1160" s="249"/>
      <c r="E1160" s="257"/>
      <c r="F1160" s="258"/>
      <c r="G1160" s="257"/>
      <c r="H1160" s="258"/>
      <c r="I1160" s="257"/>
      <c r="J1160" s="258"/>
      <c r="K1160" s="257"/>
      <c r="L1160" s="258"/>
      <c r="M1160" s="249"/>
    </row>
    <row r="1161" spans="1:52" ht="30" customHeight="1">
      <c r="A1161" s="250" t="s">
        <v>2793</v>
      </c>
      <c r="B1161" s="253"/>
      <c r="C1161" s="253"/>
      <c r="D1161" s="253"/>
      <c r="E1161" s="254"/>
      <c r="F1161" s="255"/>
      <c r="G1161" s="254"/>
      <c r="H1161" s="255"/>
      <c r="I1161" s="254"/>
      <c r="J1161" s="255"/>
      <c r="K1161" s="254"/>
      <c r="L1161" s="255"/>
      <c r="M1161" s="256"/>
      <c r="N1161" s="1" t="s">
        <v>368</v>
      </c>
    </row>
    <row r="1162" spans="1:52" ht="30" customHeight="1">
      <c r="A1162" s="248" t="s">
        <v>2787</v>
      </c>
      <c r="B1162" s="248" t="s">
        <v>2794</v>
      </c>
      <c r="C1162" s="248" t="s">
        <v>82</v>
      </c>
      <c r="D1162" s="249">
        <v>1.1000000000000001</v>
      </c>
      <c r="E1162" s="257">
        <f>단가대비표!O118</f>
        <v>0</v>
      </c>
      <c r="F1162" s="258">
        <f>TRUNC(E1162*D1162,1)</f>
        <v>0</v>
      </c>
      <c r="G1162" s="257">
        <f>단가대비표!P118</f>
        <v>0</v>
      </c>
      <c r="H1162" s="258">
        <f>TRUNC(G1162*D1162,1)</f>
        <v>0</v>
      </c>
      <c r="I1162" s="257">
        <f>단가대비표!V118</f>
        <v>0</v>
      </c>
      <c r="J1162" s="258">
        <f>TRUNC(I1162*D1162,1)</f>
        <v>0</v>
      </c>
      <c r="K1162" s="257">
        <f>TRUNC(E1162+G1162+I1162,1)</f>
        <v>0</v>
      </c>
      <c r="L1162" s="258">
        <f>TRUNC(F1162+H1162+J1162,1)</f>
        <v>0</v>
      </c>
      <c r="M1162" s="248" t="s">
        <v>2795</v>
      </c>
      <c r="N1162" s="1" t="s">
        <v>368</v>
      </c>
      <c r="O1162" s="1" t="s">
        <v>2796</v>
      </c>
      <c r="P1162" s="1" t="s">
        <v>64</v>
      </c>
      <c r="Q1162" s="1" t="s">
        <v>64</v>
      </c>
      <c r="R1162" s="1" t="s">
        <v>63</v>
      </c>
      <c r="AV1162" s="1" t="s">
        <v>52</v>
      </c>
      <c r="AW1162" s="1" t="s">
        <v>2797</v>
      </c>
      <c r="AX1162" s="1" t="s">
        <v>52</v>
      </c>
      <c r="AY1162" s="1" t="s">
        <v>52</v>
      </c>
      <c r="AZ1162" s="1" t="s">
        <v>52</v>
      </c>
    </row>
    <row r="1163" spans="1:52" ht="30" customHeight="1">
      <c r="A1163" s="248" t="s">
        <v>2780</v>
      </c>
      <c r="B1163" s="248" t="s">
        <v>2781</v>
      </c>
      <c r="C1163" s="248" t="s">
        <v>82</v>
      </c>
      <c r="D1163" s="249">
        <v>1</v>
      </c>
      <c r="E1163" s="257">
        <f>일위대가목록!E187</f>
        <v>0</v>
      </c>
      <c r="F1163" s="258">
        <f>TRUNC(E1163*D1163,1)</f>
        <v>0</v>
      </c>
      <c r="G1163" s="257">
        <f>일위대가목록!F187</f>
        <v>0</v>
      </c>
      <c r="H1163" s="258">
        <f>TRUNC(G1163*D1163,1)</f>
        <v>0</v>
      </c>
      <c r="I1163" s="257">
        <f>일위대가목록!G187</f>
        <v>0</v>
      </c>
      <c r="J1163" s="258">
        <f>TRUNC(I1163*D1163,1)</f>
        <v>0</v>
      </c>
      <c r="K1163" s="257">
        <f>TRUNC(E1163+G1163+I1163,1)</f>
        <v>0</v>
      </c>
      <c r="L1163" s="258">
        <f>TRUNC(F1163+H1163+J1163,1)</f>
        <v>0</v>
      </c>
      <c r="M1163" s="248" t="s">
        <v>2782</v>
      </c>
      <c r="N1163" s="1" t="s">
        <v>368</v>
      </c>
      <c r="O1163" s="1" t="s">
        <v>2779</v>
      </c>
      <c r="P1163" s="1" t="s">
        <v>63</v>
      </c>
      <c r="Q1163" s="1" t="s">
        <v>64</v>
      </c>
      <c r="R1163" s="1" t="s">
        <v>64</v>
      </c>
      <c r="AV1163" s="1" t="s">
        <v>52</v>
      </c>
      <c r="AW1163" s="1" t="s">
        <v>2798</v>
      </c>
      <c r="AX1163" s="1" t="s">
        <v>52</v>
      </c>
      <c r="AY1163" s="1" t="s">
        <v>52</v>
      </c>
      <c r="AZ1163" s="1" t="s">
        <v>52</v>
      </c>
    </row>
    <row r="1164" spans="1:52" ht="30" customHeight="1">
      <c r="A1164" s="248" t="s">
        <v>993</v>
      </c>
      <c r="B1164" s="248" t="s">
        <v>52</v>
      </c>
      <c r="C1164" s="248" t="s">
        <v>52</v>
      </c>
      <c r="D1164" s="249"/>
      <c r="E1164" s="257"/>
      <c r="F1164" s="258">
        <f>TRUNC(SUMIF(N1162:N1163, N1161, F1162:F1163),0)</f>
        <v>0</v>
      </c>
      <c r="G1164" s="257"/>
      <c r="H1164" s="258">
        <f>TRUNC(SUMIF(N1162:N1163, N1161, H1162:H1163),0)</f>
        <v>0</v>
      </c>
      <c r="I1164" s="257"/>
      <c r="J1164" s="258">
        <f>TRUNC(SUMIF(N1162:N1163, N1161, J1162:J1163),0)</f>
        <v>0</v>
      </c>
      <c r="K1164" s="257"/>
      <c r="L1164" s="258">
        <f>F1164+H1164+J1164</f>
        <v>0</v>
      </c>
      <c r="M1164" s="248" t="s">
        <v>52</v>
      </c>
      <c r="N1164" s="1" t="s">
        <v>71</v>
      </c>
      <c r="O1164" s="1" t="s">
        <v>71</v>
      </c>
      <c r="P1164" s="1" t="s">
        <v>52</v>
      </c>
      <c r="Q1164" s="1" t="s">
        <v>52</v>
      </c>
      <c r="R1164" s="1" t="s">
        <v>52</v>
      </c>
      <c r="AV1164" s="1" t="s">
        <v>52</v>
      </c>
      <c r="AW1164" s="1" t="s">
        <v>52</v>
      </c>
      <c r="AX1164" s="1" t="s">
        <v>52</v>
      </c>
      <c r="AY1164" s="1" t="s">
        <v>52</v>
      </c>
      <c r="AZ1164" s="1" t="s">
        <v>52</v>
      </c>
    </row>
    <row r="1165" spans="1:52" ht="30" customHeight="1">
      <c r="A1165" s="249"/>
      <c r="B1165" s="249"/>
      <c r="C1165" s="249"/>
      <c r="D1165" s="249"/>
      <c r="E1165" s="257"/>
      <c r="F1165" s="258"/>
      <c r="G1165" s="257"/>
      <c r="H1165" s="258"/>
      <c r="I1165" s="257"/>
      <c r="J1165" s="258"/>
      <c r="K1165" s="257"/>
      <c r="L1165" s="258"/>
      <c r="M1165" s="249"/>
    </row>
    <row r="1166" spans="1:52" ht="30" customHeight="1">
      <c r="A1166" s="250" t="s">
        <v>2799</v>
      </c>
      <c r="B1166" s="253"/>
      <c r="C1166" s="253"/>
      <c r="D1166" s="253"/>
      <c r="E1166" s="254"/>
      <c r="F1166" s="255"/>
      <c r="G1166" s="254"/>
      <c r="H1166" s="255"/>
      <c r="I1166" s="254"/>
      <c r="J1166" s="255"/>
      <c r="K1166" s="254"/>
      <c r="L1166" s="255"/>
      <c r="M1166" s="256"/>
      <c r="N1166" s="1" t="s">
        <v>2297</v>
      </c>
    </row>
    <row r="1167" spans="1:52" ht="30" customHeight="1">
      <c r="A1167" s="248" t="s">
        <v>2801</v>
      </c>
      <c r="B1167" s="248" t="s">
        <v>2802</v>
      </c>
      <c r="C1167" s="248" t="s">
        <v>82</v>
      </c>
      <c r="D1167" s="249">
        <v>2.06</v>
      </c>
      <c r="E1167" s="257">
        <f>단가대비표!O27</f>
        <v>0</v>
      </c>
      <c r="F1167" s="258">
        <f>TRUNC(E1167*D1167,1)</f>
        <v>0</v>
      </c>
      <c r="G1167" s="257">
        <f>단가대비표!P27</f>
        <v>0</v>
      </c>
      <c r="H1167" s="258">
        <f>TRUNC(G1167*D1167,1)</f>
        <v>0</v>
      </c>
      <c r="I1167" s="257">
        <f>단가대비표!V27</f>
        <v>0</v>
      </c>
      <c r="J1167" s="258">
        <f>TRUNC(I1167*D1167,1)</f>
        <v>0</v>
      </c>
      <c r="K1167" s="257">
        <f t="shared" ref="K1167:L1169" si="180">TRUNC(E1167+G1167+I1167,1)</f>
        <v>0</v>
      </c>
      <c r="L1167" s="258">
        <f t="shared" si="180"/>
        <v>0</v>
      </c>
      <c r="M1167" s="248" t="s">
        <v>2803</v>
      </c>
      <c r="N1167" s="1" t="s">
        <v>2297</v>
      </c>
      <c r="O1167" s="1" t="s">
        <v>2804</v>
      </c>
      <c r="P1167" s="1" t="s">
        <v>64</v>
      </c>
      <c r="Q1167" s="1" t="s">
        <v>64</v>
      </c>
      <c r="R1167" s="1" t="s">
        <v>63</v>
      </c>
      <c r="AV1167" s="1" t="s">
        <v>52</v>
      </c>
      <c r="AW1167" s="1" t="s">
        <v>2805</v>
      </c>
      <c r="AX1167" s="1" t="s">
        <v>52</v>
      </c>
      <c r="AY1167" s="1" t="s">
        <v>52</v>
      </c>
      <c r="AZ1167" s="1" t="s">
        <v>52</v>
      </c>
    </row>
    <row r="1168" spans="1:52" ht="30" customHeight="1">
      <c r="A1168" s="248" t="s">
        <v>2806</v>
      </c>
      <c r="B1168" s="248" t="s">
        <v>2807</v>
      </c>
      <c r="C1168" s="248" t="s">
        <v>1490</v>
      </c>
      <c r="D1168" s="249">
        <v>0.04</v>
      </c>
      <c r="E1168" s="257">
        <f>단가대비표!O160</f>
        <v>0</v>
      </c>
      <c r="F1168" s="258">
        <f>TRUNC(E1168*D1168,1)</f>
        <v>0</v>
      </c>
      <c r="G1168" s="257">
        <f>단가대비표!P160</f>
        <v>0</v>
      </c>
      <c r="H1168" s="258">
        <f>TRUNC(G1168*D1168,1)</f>
        <v>0</v>
      </c>
      <c r="I1168" s="257">
        <f>단가대비표!V160</f>
        <v>0</v>
      </c>
      <c r="J1168" s="258">
        <f>TRUNC(I1168*D1168,1)</f>
        <v>0</v>
      </c>
      <c r="K1168" s="257">
        <f t="shared" si="180"/>
        <v>0</v>
      </c>
      <c r="L1168" s="258">
        <f t="shared" si="180"/>
        <v>0</v>
      </c>
      <c r="M1168" s="248" t="s">
        <v>2808</v>
      </c>
      <c r="N1168" s="1" t="s">
        <v>2297</v>
      </c>
      <c r="O1168" s="1" t="s">
        <v>2809</v>
      </c>
      <c r="P1168" s="1" t="s">
        <v>64</v>
      </c>
      <c r="Q1168" s="1" t="s">
        <v>64</v>
      </c>
      <c r="R1168" s="1" t="s">
        <v>63</v>
      </c>
      <c r="AV1168" s="1" t="s">
        <v>52</v>
      </c>
      <c r="AW1168" s="1" t="s">
        <v>2810</v>
      </c>
      <c r="AX1168" s="1" t="s">
        <v>52</v>
      </c>
      <c r="AY1168" s="1" t="s">
        <v>52</v>
      </c>
      <c r="AZ1168" s="1" t="s">
        <v>52</v>
      </c>
    </row>
    <row r="1169" spans="1:52" ht="30" customHeight="1">
      <c r="A1169" s="248" t="s">
        <v>2811</v>
      </c>
      <c r="B1169" s="248" t="s">
        <v>2812</v>
      </c>
      <c r="C1169" s="248" t="s">
        <v>82</v>
      </c>
      <c r="D1169" s="249">
        <v>1</v>
      </c>
      <c r="E1169" s="257">
        <f>일위대가목록!E199</f>
        <v>0</v>
      </c>
      <c r="F1169" s="258">
        <f>TRUNC(E1169*D1169,1)</f>
        <v>0</v>
      </c>
      <c r="G1169" s="257">
        <f>일위대가목록!F199</f>
        <v>0</v>
      </c>
      <c r="H1169" s="258">
        <f>TRUNC(G1169*D1169,1)</f>
        <v>0</v>
      </c>
      <c r="I1169" s="257">
        <f>일위대가목록!G199</f>
        <v>0</v>
      </c>
      <c r="J1169" s="258">
        <f>TRUNC(I1169*D1169,1)</f>
        <v>0</v>
      </c>
      <c r="K1169" s="257">
        <f t="shared" si="180"/>
        <v>0</v>
      </c>
      <c r="L1169" s="258">
        <f t="shared" si="180"/>
        <v>0</v>
      </c>
      <c r="M1169" s="248" t="s">
        <v>2813</v>
      </c>
      <c r="N1169" s="1" t="s">
        <v>2297</v>
      </c>
      <c r="O1169" s="1" t="s">
        <v>2814</v>
      </c>
      <c r="P1169" s="1" t="s">
        <v>63</v>
      </c>
      <c r="Q1169" s="1" t="s">
        <v>64</v>
      </c>
      <c r="R1169" s="1" t="s">
        <v>64</v>
      </c>
      <c r="AV1169" s="1" t="s">
        <v>52</v>
      </c>
      <c r="AW1169" s="1" t="s">
        <v>2815</v>
      </c>
      <c r="AX1169" s="1" t="s">
        <v>52</v>
      </c>
      <c r="AY1169" s="1" t="s">
        <v>52</v>
      </c>
      <c r="AZ1169" s="1" t="s">
        <v>52</v>
      </c>
    </row>
    <row r="1170" spans="1:52" ht="30" customHeight="1">
      <c r="A1170" s="248" t="s">
        <v>993</v>
      </c>
      <c r="B1170" s="248" t="s">
        <v>52</v>
      </c>
      <c r="C1170" s="248" t="s">
        <v>52</v>
      </c>
      <c r="D1170" s="249"/>
      <c r="E1170" s="257"/>
      <c r="F1170" s="258">
        <f>TRUNC(SUMIF(N1167:N1169, N1166, F1167:F1169),0)</f>
        <v>0</v>
      </c>
      <c r="G1170" s="257"/>
      <c r="H1170" s="258">
        <f>TRUNC(SUMIF(N1167:N1169, N1166, H1167:H1169),0)</f>
        <v>0</v>
      </c>
      <c r="I1170" s="257"/>
      <c r="J1170" s="258">
        <f>TRUNC(SUMIF(N1167:N1169, N1166, J1167:J1169),0)</f>
        <v>0</v>
      </c>
      <c r="K1170" s="257"/>
      <c r="L1170" s="258">
        <f>F1170+H1170+J1170</f>
        <v>0</v>
      </c>
      <c r="M1170" s="248" t="s">
        <v>52</v>
      </c>
      <c r="N1170" s="1" t="s">
        <v>71</v>
      </c>
      <c r="O1170" s="1" t="s">
        <v>71</v>
      </c>
      <c r="P1170" s="1" t="s">
        <v>52</v>
      </c>
      <c r="Q1170" s="1" t="s">
        <v>52</v>
      </c>
      <c r="R1170" s="1" t="s">
        <v>52</v>
      </c>
      <c r="AV1170" s="1" t="s">
        <v>52</v>
      </c>
      <c r="AW1170" s="1" t="s">
        <v>52</v>
      </c>
      <c r="AX1170" s="1" t="s">
        <v>52</v>
      </c>
      <c r="AY1170" s="1" t="s">
        <v>52</v>
      </c>
      <c r="AZ1170" s="1" t="s">
        <v>52</v>
      </c>
    </row>
    <row r="1171" spans="1:52" ht="30" customHeight="1">
      <c r="A1171" s="249"/>
      <c r="B1171" s="249"/>
      <c r="C1171" s="249"/>
      <c r="D1171" s="249"/>
      <c r="E1171" s="257"/>
      <c r="F1171" s="258"/>
      <c r="G1171" s="257"/>
      <c r="H1171" s="258"/>
      <c r="I1171" s="257"/>
      <c r="J1171" s="258"/>
      <c r="K1171" s="257"/>
      <c r="L1171" s="258"/>
      <c r="M1171" s="249"/>
    </row>
    <row r="1172" spans="1:52" ht="30" customHeight="1">
      <c r="A1172" s="250" t="s">
        <v>2816</v>
      </c>
      <c r="B1172" s="253"/>
      <c r="C1172" s="253"/>
      <c r="D1172" s="253"/>
      <c r="E1172" s="254"/>
      <c r="F1172" s="255"/>
      <c r="G1172" s="254"/>
      <c r="H1172" s="255"/>
      <c r="I1172" s="254"/>
      <c r="J1172" s="255"/>
      <c r="K1172" s="254"/>
      <c r="L1172" s="255"/>
      <c r="M1172" s="256"/>
      <c r="N1172" s="1" t="s">
        <v>2817</v>
      </c>
    </row>
    <row r="1173" spans="1:52" ht="30" customHeight="1">
      <c r="A1173" s="248" t="s">
        <v>1895</v>
      </c>
      <c r="B1173" s="248" t="s">
        <v>989</v>
      </c>
      <c r="C1173" s="248" t="s">
        <v>401</v>
      </c>
      <c r="D1173" s="249">
        <v>3.3000000000000002E-2</v>
      </c>
      <c r="E1173" s="257">
        <f>단가대비표!O256</f>
        <v>0</v>
      </c>
      <c r="F1173" s="258">
        <f>TRUNC(E1173*D1173,1)</f>
        <v>0</v>
      </c>
      <c r="G1173" s="257">
        <f>단가대비표!P256</f>
        <v>0</v>
      </c>
      <c r="H1173" s="258">
        <f>TRUNC(G1173*D1173,1)</f>
        <v>0</v>
      </c>
      <c r="I1173" s="257">
        <f>단가대비표!V256</f>
        <v>0</v>
      </c>
      <c r="J1173" s="258">
        <f>TRUNC(I1173*D1173,1)</f>
        <v>0</v>
      </c>
      <c r="K1173" s="257">
        <f t="shared" ref="K1173:L1175" si="181">TRUNC(E1173+G1173+I1173,1)</f>
        <v>0</v>
      </c>
      <c r="L1173" s="258">
        <f t="shared" si="181"/>
        <v>0</v>
      </c>
      <c r="M1173" s="248" t="s">
        <v>1896</v>
      </c>
      <c r="N1173" s="1" t="s">
        <v>2817</v>
      </c>
      <c r="O1173" s="1" t="s">
        <v>1897</v>
      </c>
      <c r="P1173" s="1" t="s">
        <v>64</v>
      </c>
      <c r="Q1173" s="1" t="s">
        <v>64</v>
      </c>
      <c r="R1173" s="1" t="s">
        <v>63</v>
      </c>
      <c r="V1173">
        <v>1</v>
      </c>
      <c r="AV1173" s="1" t="s">
        <v>52</v>
      </c>
      <c r="AW1173" s="1" t="s">
        <v>2822</v>
      </c>
      <c r="AX1173" s="1" t="s">
        <v>52</v>
      </c>
      <c r="AY1173" s="1" t="s">
        <v>52</v>
      </c>
      <c r="AZ1173" s="1" t="s">
        <v>52</v>
      </c>
    </row>
    <row r="1174" spans="1:52" ht="30" customHeight="1">
      <c r="A1174" s="248" t="s">
        <v>1243</v>
      </c>
      <c r="B1174" s="248" t="s">
        <v>989</v>
      </c>
      <c r="C1174" s="248" t="s">
        <v>401</v>
      </c>
      <c r="D1174" s="249">
        <v>1.7000000000000001E-2</v>
      </c>
      <c r="E1174" s="257">
        <f>단가대비표!O237</f>
        <v>0</v>
      </c>
      <c r="F1174" s="258">
        <f>TRUNC(E1174*D1174,1)</f>
        <v>0</v>
      </c>
      <c r="G1174" s="257">
        <f>단가대비표!P237</f>
        <v>0</v>
      </c>
      <c r="H1174" s="258">
        <f>TRUNC(G1174*D1174,1)</f>
        <v>0</v>
      </c>
      <c r="I1174" s="257">
        <f>단가대비표!V237</f>
        <v>0</v>
      </c>
      <c r="J1174" s="258">
        <f>TRUNC(I1174*D1174,1)</f>
        <v>0</v>
      </c>
      <c r="K1174" s="257">
        <f t="shared" si="181"/>
        <v>0</v>
      </c>
      <c r="L1174" s="258">
        <f t="shared" si="181"/>
        <v>0</v>
      </c>
      <c r="M1174" s="248" t="s">
        <v>1244</v>
      </c>
      <c r="N1174" s="1" t="s">
        <v>2817</v>
      </c>
      <c r="O1174" s="1" t="s">
        <v>1245</v>
      </c>
      <c r="P1174" s="1" t="s">
        <v>64</v>
      </c>
      <c r="Q1174" s="1" t="s">
        <v>64</v>
      </c>
      <c r="R1174" s="1" t="s">
        <v>63</v>
      </c>
      <c r="V1174">
        <v>1</v>
      </c>
      <c r="AV1174" s="1" t="s">
        <v>52</v>
      </c>
      <c r="AW1174" s="1" t="s">
        <v>2823</v>
      </c>
      <c r="AX1174" s="1" t="s">
        <v>52</v>
      </c>
      <c r="AY1174" s="1" t="s">
        <v>52</v>
      </c>
      <c r="AZ1174" s="1" t="s">
        <v>52</v>
      </c>
    </row>
    <row r="1175" spans="1:52" ht="30" customHeight="1">
      <c r="A1175" s="248" t="s">
        <v>1464</v>
      </c>
      <c r="B1175" s="248" t="s">
        <v>2554</v>
      </c>
      <c r="C1175" s="248" t="s">
        <v>555</v>
      </c>
      <c r="D1175" s="249">
        <v>1</v>
      </c>
      <c r="E1175" s="257">
        <v>0</v>
      </c>
      <c r="F1175" s="258">
        <f>TRUNC(E1175*D1175,1)</f>
        <v>0</v>
      </c>
      <c r="G1175" s="257">
        <v>0</v>
      </c>
      <c r="H1175" s="258">
        <f>TRUNC(G1175*D1175,1)</f>
        <v>0</v>
      </c>
      <c r="I1175" s="257">
        <f>TRUNC(SUMIF(V1173:V1175, RIGHTB(O1175, 1), H1173:H1175)*U1175, 2)</f>
        <v>0</v>
      </c>
      <c r="J1175" s="258">
        <f>TRUNC(I1175*D1175,1)</f>
        <v>0</v>
      </c>
      <c r="K1175" s="257">
        <f t="shared" si="181"/>
        <v>0</v>
      </c>
      <c r="L1175" s="258">
        <f t="shared" si="181"/>
        <v>0</v>
      </c>
      <c r="M1175" s="248" t="s">
        <v>52</v>
      </c>
      <c r="N1175" s="1" t="s">
        <v>2817</v>
      </c>
      <c r="O1175" s="1" t="s">
        <v>772</v>
      </c>
      <c r="P1175" s="1" t="s">
        <v>64</v>
      </c>
      <c r="Q1175" s="1" t="s">
        <v>64</v>
      </c>
      <c r="R1175" s="1" t="s">
        <v>64</v>
      </c>
      <c r="S1175">
        <v>1</v>
      </c>
      <c r="T1175">
        <v>2</v>
      </c>
      <c r="U1175">
        <v>0.01</v>
      </c>
      <c r="AV1175" s="1" t="s">
        <v>52</v>
      </c>
      <c r="AW1175" s="1" t="s">
        <v>2824</v>
      </c>
      <c r="AX1175" s="1" t="s">
        <v>52</v>
      </c>
      <c r="AY1175" s="1" t="s">
        <v>52</v>
      </c>
      <c r="AZ1175" s="1" t="s">
        <v>52</v>
      </c>
    </row>
    <row r="1176" spans="1:52" ht="30" customHeight="1">
      <c r="A1176" s="248" t="s">
        <v>993</v>
      </c>
      <c r="B1176" s="248" t="s">
        <v>52</v>
      </c>
      <c r="C1176" s="248" t="s">
        <v>52</v>
      </c>
      <c r="D1176" s="249"/>
      <c r="E1176" s="257"/>
      <c r="F1176" s="258">
        <f>TRUNC(SUMIF(N1173:N1175, N1172, F1173:F1175),0)</f>
        <v>0</v>
      </c>
      <c r="G1176" s="257"/>
      <c r="H1176" s="258">
        <f>TRUNC(SUMIF(N1173:N1175, N1172, H1173:H1175),0)</f>
        <v>0</v>
      </c>
      <c r="I1176" s="257"/>
      <c r="J1176" s="258">
        <f>TRUNC(SUMIF(N1173:N1175, N1172, J1173:J1175),0)</f>
        <v>0</v>
      </c>
      <c r="K1176" s="257"/>
      <c r="L1176" s="258">
        <f>F1176+H1176+J1176</f>
        <v>0</v>
      </c>
      <c r="M1176" s="248" t="s">
        <v>52</v>
      </c>
      <c r="N1176" s="1" t="s">
        <v>71</v>
      </c>
      <c r="O1176" s="1" t="s">
        <v>71</v>
      </c>
      <c r="P1176" s="1" t="s">
        <v>52</v>
      </c>
      <c r="Q1176" s="1" t="s">
        <v>52</v>
      </c>
      <c r="R1176" s="1" t="s">
        <v>52</v>
      </c>
      <c r="AV1176" s="1" t="s">
        <v>52</v>
      </c>
      <c r="AW1176" s="1" t="s">
        <v>52</v>
      </c>
      <c r="AX1176" s="1" t="s">
        <v>52</v>
      </c>
      <c r="AY1176" s="1" t="s">
        <v>52</v>
      </c>
      <c r="AZ1176" s="1" t="s">
        <v>52</v>
      </c>
    </row>
    <row r="1177" spans="1:52" ht="30" customHeight="1">
      <c r="A1177" s="249"/>
      <c r="B1177" s="249"/>
      <c r="C1177" s="249"/>
      <c r="D1177" s="249"/>
      <c r="E1177" s="257"/>
      <c r="F1177" s="258"/>
      <c r="G1177" s="257"/>
      <c r="H1177" s="258"/>
      <c r="I1177" s="257"/>
      <c r="J1177" s="258"/>
      <c r="K1177" s="257"/>
      <c r="L1177" s="258"/>
      <c r="M1177" s="249"/>
    </row>
    <row r="1178" spans="1:52" ht="30" customHeight="1">
      <c r="A1178" s="250" t="s">
        <v>2825</v>
      </c>
      <c r="B1178" s="253"/>
      <c r="C1178" s="253"/>
      <c r="D1178" s="253"/>
      <c r="E1178" s="254"/>
      <c r="F1178" s="255"/>
      <c r="G1178" s="254"/>
      <c r="H1178" s="255"/>
      <c r="I1178" s="254"/>
      <c r="J1178" s="255"/>
      <c r="K1178" s="254"/>
      <c r="L1178" s="255"/>
      <c r="M1178" s="256"/>
      <c r="N1178" s="1" t="s">
        <v>2279</v>
      </c>
    </row>
    <row r="1179" spans="1:52" ht="30" customHeight="1">
      <c r="A1179" s="248" t="s">
        <v>2827</v>
      </c>
      <c r="B1179" s="248" t="s">
        <v>2828</v>
      </c>
      <c r="C1179" s="248" t="s">
        <v>82</v>
      </c>
      <c r="D1179" s="249">
        <v>2.1</v>
      </c>
      <c r="E1179" s="257">
        <f>단가대비표!O99</f>
        <v>0</v>
      </c>
      <c r="F1179" s="258">
        <f>TRUNC(E1179*D1179,1)</f>
        <v>0</v>
      </c>
      <c r="G1179" s="257">
        <f>단가대비표!P99</f>
        <v>0</v>
      </c>
      <c r="H1179" s="258">
        <f>TRUNC(G1179*D1179,1)</f>
        <v>0</v>
      </c>
      <c r="I1179" s="257">
        <f>단가대비표!V99</f>
        <v>0</v>
      </c>
      <c r="J1179" s="258">
        <f>TRUNC(I1179*D1179,1)</f>
        <v>0</v>
      </c>
      <c r="K1179" s="257">
        <f t="shared" ref="K1179:L1181" si="182">TRUNC(E1179+G1179+I1179,1)</f>
        <v>0</v>
      </c>
      <c r="L1179" s="258">
        <f t="shared" si="182"/>
        <v>0</v>
      </c>
      <c r="M1179" s="248" t="s">
        <v>2829</v>
      </c>
      <c r="N1179" s="1" t="s">
        <v>2279</v>
      </c>
      <c r="O1179" s="1" t="s">
        <v>2830</v>
      </c>
      <c r="P1179" s="1" t="s">
        <v>64</v>
      </c>
      <c r="Q1179" s="1" t="s">
        <v>64</v>
      </c>
      <c r="R1179" s="1" t="s">
        <v>63</v>
      </c>
      <c r="AV1179" s="1" t="s">
        <v>52</v>
      </c>
      <c r="AW1179" s="1" t="s">
        <v>2831</v>
      </c>
      <c r="AX1179" s="1" t="s">
        <v>52</v>
      </c>
      <c r="AY1179" s="1" t="s">
        <v>52</v>
      </c>
      <c r="AZ1179" s="1" t="s">
        <v>52</v>
      </c>
    </row>
    <row r="1180" spans="1:52" ht="30" customHeight="1">
      <c r="A1180" s="248" t="s">
        <v>2818</v>
      </c>
      <c r="B1180" s="248" t="s">
        <v>2819</v>
      </c>
      <c r="C1180" s="248" t="s">
        <v>82</v>
      </c>
      <c r="D1180" s="249">
        <v>1</v>
      </c>
      <c r="E1180" s="257">
        <f>일위대가목록!E190</f>
        <v>0</v>
      </c>
      <c r="F1180" s="258">
        <f>TRUNC(E1180*D1180,1)</f>
        <v>0</v>
      </c>
      <c r="G1180" s="257">
        <f>일위대가목록!F190</f>
        <v>0</v>
      </c>
      <c r="H1180" s="258">
        <f>TRUNC(G1180*D1180,1)</f>
        <v>0</v>
      </c>
      <c r="I1180" s="257">
        <f>일위대가목록!G190</f>
        <v>0</v>
      </c>
      <c r="J1180" s="258">
        <f>TRUNC(I1180*D1180,1)</f>
        <v>0</v>
      </c>
      <c r="K1180" s="257">
        <f t="shared" si="182"/>
        <v>0</v>
      </c>
      <c r="L1180" s="258">
        <f t="shared" si="182"/>
        <v>0</v>
      </c>
      <c r="M1180" s="248" t="s">
        <v>2820</v>
      </c>
      <c r="N1180" s="1" t="s">
        <v>2279</v>
      </c>
      <c r="O1180" s="1" t="s">
        <v>2817</v>
      </c>
      <c r="P1180" s="1" t="s">
        <v>63</v>
      </c>
      <c r="Q1180" s="1" t="s">
        <v>64</v>
      </c>
      <c r="R1180" s="1" t="s">
        <v>64</v>
      </c>
      <c r="AV1180" s="1" t="s">
        <v>52</v>
      </c>
      <c r="AW1180" s="1" t="s">
        <v>2832</v>
      </c>
      <c r="AX1180" s="1" t="s">
        <v>52</v>
      </c>
      <c r="AY1180" s="1" t="s">
        <v>52</v>
      </c>
      <c r="AZ1180" s="1" t="s">
        <v>52</v>
      </c>
    </row>
    <row r="1181" spans="1:52" ht="30" customHeight="1">
      <c r="A1181" s="248" t="s">
        <v>2833</v>
      </c>
      <c r="B1181" s="248" t="s">
        <v>1669</v>
      </c>
      <c r="C1181" s="248" t="s">
        <v>82</v>
      </c>
      <c r="D1181" s="249">
        <v>1</v>
      </c>
      <c r="E1181" s="257">
        <f>일위대가목록!E198</f>
        <v>0</v>
      </c>
      <c r="F1181" s="258">
        <f>TRUNC(E1181*D1181,1)</f>
        <v>0</v>
      </c>
      <c r="G1181" s="257">
        <f>일위대가목록!F198</f>
        <v>0</v>
      </c>
      <c r="H1181" s="258">
        <f>TRUNC(G1181*D1181,1)</f>
        <v>0</v>
      </c>
      <c r="I1181" s="257">
        <f>일위대가목록!G198</f>
        <v>0</v>
      </c>
      <c r="J1181" s="258">
        <f>TRUNC(I1181*D1181,1)</f>
        <v>0</v>
      </c>
      <c r="K1181" s="257">
        <f t="shared" si="182"/>
        <v>0</v>
      </c>
      <c r="L1181" s="258">
        <f t="shared" si="182"/>
        <v>0</v>
      </c>
      <c r="M1181" s="248" t="s">
        <v>2834</v>
      </c>
      <c r="N1181" s="1" t="s">
        <v>2279</v>
      </c>
      <c r="O1181" s="1" t="s">
        <v>2835</v>
      </c>
      <c r="P1181" s="1" t="s">
        <v>63</v>
      </c>
      <c r="Q1181" s="1" t="s">
        <v>64</v>
      </c>
      <c r="R1181" s="1" t="s">
        <v>64</v>
      </c>
      <c r="AV1181" s="1" t="s">
        <v>52</v>
      </c>
      <c r="AW1181" s="1" t="s">
        <v>2836</v>
      </c>
      <c r="AX1181" s="1" t="s">
        <v>52</v>
      </c>
      <c r="AY1181" s="1" t="s">
        <v>52</v>
      </c>
      <c r="AZ1181" s="1" t="s">
        <v>52</v>
      </c>
    </row>
    <row r="1182" spans="1:52" ht="30" customHeight="1">
      <c r="A1182" s="248" t="s">
        <v>993</v>
      </c>
      <c r="B1182" s="248" t="s">
        <v>52</v>
      </c>
      <c r="C1182" s="248" t="s">
        <v>52</v>
      </c>
      <c r="D1182" s="249"/>
      <c r="E1182" s="257"/>
      <c r="F1182" s="258">
        <f>TRUNC(SUMIF(N1179:N1181, N1178, F1179:F1181),0)</f>
        <v>0</v>
      </c>
      <c r="G1182" s="257"/>
      <c r="H1182" s="258">
        <f>TRUNC(SUMIF(N1179:N1181, N1178, H1179:H1181),0)</f>
        <v>0</v>
      </c>
      <c r="I1182" s="257"/>
      <c r="J1182" s="258">
        <f>TRUNC(SUMIF(N1179:N1181, N1178, J1179:J1181),0)</f>
        <v>0</v>
      </c>
      <c r="K1182" s="257"/>
      <c r="L1182" s="258">
        <f>F1182+H1182+J1182</f>
        <v>0</v>
      </c>
      <c r="M1182" s="248" t="s">
        <v>52</v>
      </c>
      <c r="N1182" s="1" t="s">
        <v>71</v>
      </c>
      <c r="O1182" s="1" t="s">
        <v>71</v>
      </c>
      <c r="P1182" s="1" t="s">
        <v>52</v>
      </c>
      <c r="Q1182" s="1" t="s">
        <v>52</v>
      </c>
      <c r="R1182" s="1" t="s">
        <v>52</v>
      </c>
      <c r="AV1182" s="1" t="s">
        <v>52</v>
      </c>
      <c r="AW1182" s="1" t="s">
        <v>52</v>
      </c>
      <c r="AX1182" s="1" t="s">
        <v>52</v>
      </c>
      <c r="AY1182" s="1" t="s">
        <v>52</v>
      </c>
      <c r="AZ1182" s="1" t="s">
        <v>52</v>
      </c>
    </row>
    <row r="1183" spans="1:52" ht="30" customHeight="1">
      <c r="A1183" s="249"/>
      <c r="B1183" s="249"/>
      <c r="C1183" s="249"/>
      <c r="D1183" s="249"/>
      <c r="E1183" s="257"/>
      <c r="F1183" s="258"/>
      <c r="G1183" s="257"/>
      <c r="H1183" s="258"/>
      <c r="I1183" s="257"/>
      <c r="J1183" s="258"/>
      <c r="K1183" s="257"/>
      <c r="L1183" s="258"/>
      <c r="M1183" s="249"/>
    </row>
    <row r="1184" spans="1:52" ht="30" customHeight="1">
      <c r="A1184" s="250" t="s">
        <v>2837</v>
      </c>
      <c r="B1184" s="253"/>
      <c r="C1184" s="253"/>
      <c r="D1184" s="253"/>
      <c r="E1184" s="254"/>
      <c r="F1184" s="255"/>
      <c r="G1184" s="254"/>
      <c r="H1184" s="255"/>
      <c r="I1184" s="254"/>
      <c r="J1184" s="255"/>
      <c r="K1184" s="254"/>
      <c r="L1184" s="255"/>
      <c r="M1184" s="256"/>
      <c r="N1184" s="1" t="s">
        <v>2285</v>
      </c>
    </row>
    <row r="1185" spans="1:52" ht="30" customHeight="1">
      <c r="A1185" s="248" t="s">
        <v>2838</v>
      </c>
      <c r="B1185" s="248" t="s">
        <v>2839</v>
      </c>
      <c r="C1185" s="248" t="s">
        <v>82</v>
      </c>
      <c r="D1185" s="249">
        <v>2.1</v>
      </c>
      <c r="E1185" s="257">
        <f>단가대비표!O102</f>
        <v>0</v>
      </c>
      <c r="F1185" s="258">
        <f>TRUNC(E1185*D1185,1)</f>
        <v>0</v>
      </c>
      <c r="G1185" s="257">
        <f>단가대비표!P102</f>
        <v>0</v>
      </c>
      <c r="H1185" s="258">
        <f>TRUNC(G1185*D1185,1)</f>
        <v>0</v>
      </c>
      <c r="I1185" s="257">
        <f>단가대비표!V102</f>
        <v>0</v>
      </c>
      <c r="J1185" s="258">
        <f>TRUNC(I1185*D1185,1)</f>
        <v>0</v>
      </c>
      <c r="K1185" s="257">
        <f t="shared" ref="K1185:L1187" si="183">TRUNC(E1185+G1185+I1185,1)</f>
        <v>0</v>
      </c>
      <c r="L1185" s="258">
        <f t="shared" si="183"/>
        <v>0</v>
      </c>
      <c r="M1185" s="248" t="s">
        <v>2840</v>
      </c>
      <c r="N1185" s="1" t="s">
        <v>2285</v>
      </c>
      <c r="O1185" s="1" t="s">
        <v>2841</v>
      </c>
      <c r="P1185" s="1" t="s">
        <v>64</v>
      </c>
      <c r="Q1185" s="1" t="s">
        <v>64</v>
      </c>
      <c r="R1185" s="1" t="s">
        <v>63</v>
      </c>
      <c r="AV1185" s="1" t="s">
        <v>52</v>
      </c>
      <c r="AW1185" s="1" t="s">
        <v>2842</v>
      </c>
      <c r="AX1185" s="1" t="s">
        <v>52</v>
      </c>
      <c r="AY1185" s="1" t="s">
        <v>52</v>
      </c>
      <c r="AZ1185" s="1" t="s">
        <v>52</v>
      </c>
    </row>
    <row r="1186" spans="1:52" ht="30" customHeight="1">
      <c r="A1186" s="248" t="s">
        <v>2818</v>
      </c>
      <c r="B1186" s="248" t="s">
        <v>2819</v>
      </c>
      <c r="C1186" s="248" t="s">
        <v>82</v>
      </c>
      <c r="D1186" s="249">
        <v>1</v>
      </c>
      <c r="E1186" s="257">
        <f>일위대가목록!E190</f>
        <v>0</v>
      </c>
      <c r="F1186" s="258">
        <f>TRUNC(E1186*D1186,1)</f>
        <v>0</v>
      </c>
      <c r="G1186" s="257">
        <f>일위대가목록!F190</f>
        <v>0</v>
      </c>
      <c r="H1186" s="258">
        <f>TRUNC(G1186*D1186,1)</f>
        <v>0</v>
      </c>
      <c r="I1186" s="257">
        <f>일위대가목록!G190</f>
        <v>0</v>
      </c>
      <c r="J1186" s="258">
        <f>TRUNC(I1186*D1186,1)</f>
        <v>0</v>
      </c>
      <c r="K1186" s="257">
        <f t="shared" si="183"/>
        <v>0</v>
      </c>
      <c r="L1186" s="258">
        <f t="shared" si="183"/>
        <v>0</v>
      </c>
      <c r="M1186" s="248" t="s">
        <v>2820</v>
      </c>
      <c r="N1186" s="1" t="s">
        <v>2285</v>
      </c>
      <c r="O1186" s="1" t="s">
        <v>2817</v>
      </c>
      <c r="P1186" s="1" t="s">
        <v>63</v>
      </c>
      <c r="Q1186" s="1" t="s">
        <v>64</v>
      </c>
      <c r="R1186" s="1" t="s">
        <v>64</v>
      </c>
      <c r="AV1186" s="1" t="s">
        <v>52</v>
      </c>
      <c r="AW1186" s="1" t="s">
        <v>2843</v>
      </c>
      <c r="AX1186" s="1" t="s">
        <v>52</v>
      </c>
      <c r="AY1186" s="1" t="s">
        <v>52</v>
      </c>
      <c r="AZ1186" s="1" t="s">
        <v>52</v>
      </c>
    </row>
    <row r="1187" spans="1:52" ht="30" customHeight="1">
      <c r="A1187" s="248" t="s">
        <v>2833</v>
      </c>
      <c r="B1187" s="248" t="s">
        <v>1669</v>
      </c>
      <c r="C1187" s="248" t="s">
        <v>82</v>
      </c>
      <c r="D1187" s="249">
        <v>1</v>
      </c>
      <c r="E1187" s="257">
        <f>일위대가목록!E198</f>
        <v>0</v>
      </c>
      <c r="F1187" s="258">
        <f>TRUNC(E1187*D1187,1)</f>
        <v>0</v>
      </c>
      <c r="G1187" s="257">
        <f>일위대가목록!F198</f>
        <v>0</v>
      </c>
      <c r="H1187" s="258">
        <f>TRUNC(G1187*D1187,1)</f>
        <v>0</v>
      </c>
      <c r="I1187" s="257">
        <f>일위대가목록!G198</f>
        <v>0</v>
      </c>
      <c r="J1187" s="258">
        <f>TRUNC(I1187*D1187,1)</f>
        <v>0</v>
      </c>
      <c r="K1187" s="257">
        <f t="shared" si="183"/>
        <v>0</v>
      </c>
      <c r="L1187" s="258">
        <f t="shared" si="183"/>
        <v>0</v>
      </c>
      <c r="M1187" s="248" t="s">
        <v>2834</v>
      </c>
      <c r="N1187" s="1" t="s">
        <v>2285</v>
      </c>
      <c r="O1187" s="1" t="s">
        <v>2835</v>
      </c>
      <c r="P1187" s="1" t="s">
        <v>63</v>
      </c>
      <c r="Q1187" s="1" t="s">
        <v>64</v>
      </c>
      <c r="R1187" s="1" t="s">
        <v>64</v>
      </c>
      <c r="AV1187" s="1" t="s">
        <v>52</v>
      </c>
      <c r="AW1187" s="1" t="s">
        <v>2844</v>
      </c>
      <c r="AX1187" s="1" t="s">
        <v>52</v>
      </c>
      <c r="AY1187" s="1" t="s">
        <v>52</v>
      </c>
      <c r="AZ1187" s="1" t="s">
        <v>52</v>
      </c>
    </row>
    <row r="1188" spans="1:52" ht="30" customHeight="1">
      <c r="A1188" s="248" t="s">
        <v>993</v>
      </c>
      <c r="B1188" s="248" t="s">
        <v>52</v>
      </c>
      <c r="C1188" s="248" t="s">
        <v>52</v>
      </c>
      <c r="D1188" s="249"/>
      <c r="E1188" s="257"/>
      <c r="F1188" s="258">
        <f>TRUNC(SUMIF(N1185:N1187, N1184, F1185:F1187),0)</f>
        <v>0</v>
      </c>
      <c r="G1188" s="257"/>
      <c r="H1188" s="258">
        <f>TRUNC(SUMIF(N1185:N1187, N1184, H1185:H1187),0)</f>
        <v>0</v>
      </c>
      <c r="I1188" s="257"/>
      <c r="J1188" s="258">
        <f>TRUNC(SUMIF(N1185:N1187, N1184, J1185:J1187),0)</f>
        <v>0</v>
      </c>
      <c r="K1188" s="257"/>
      <c r="L1188" s="258">
        <f>F1188+H1188+J1188</f>
        <v>0</v>
      </c>
      <c r="M1188" s="248" t="s">
        <v>52</v>
      </c>
      <c r="N1188" s="1" t="s">
        <v>71</v>
      </c>
      <c r="O1188" s="1" t="s">
        <v>71</v>
      </c>
      <c r="P1188" s="1" t="s">
        <v>52</v>
      </c>
      <c r="Q1188" s="1" t="s">
        <v>52</v>
      </c>
      <c r="R1188" s="1" t="s">
        <v>52</v>
      </c>
      <c r="AV1188" s="1" t="s">
        <v>52</v>
      </c>
      <c r="AW1188" s="1" t="s">
        <v>52</v>
      </c>
      <c r="AX1188" s="1" t="s">
        <v>52</v>
      </c>
      <c r="AY1188" s="1" t="s">
        <v>52</v>
      </c>
      <c r="AZ1188" s="1" t="s">
        <v>52</v>
      </c>
    </row>
    <row r="1189" spans="1:52" ht="30" customHeight="1">
      <c r="A1189" s="249"/>
      <c r="B1189" s="249"/>
      <c r="C1189" s="249"/>
      <c r="D1189" s="249"/>
      <c r="E1189" s="257"/>
      <c r="F1189" s="258"/>
      <c r="G1189" s="257"/>
      <c r="H1189" s="258"/>
      <c r="I1189" s="257"/>
      <c r="J1189" s="258"/>
      <c r="K1189" s="257"/>
      <c r="L1189" s="258"/>
      <c r="M1189" s="249"/>
    </row>
    <row r="1190" spans="1:52" ht="30" customHeight="1">
      <c r="A1190" s="250" t="s">
        <v>2845</v>
      </c>
      <c r="B1190" s="253"/>
      <c r="C1190" s="253"/>
      <c r="D1190" s="253"/>
      <c r="E1190" s="254"/>
      <c r="F1190" s="255"/>
      <c r="G1190" s="254"/>
      <c r="H1190" s="255"/>
      <c r="I1190" s="254"/>
      <c r="J1190" s="255"/>
      <c r="K1190" s="254"/>
      <c r="L1190" s="255"/>
      <c r="M1190" s="256"/>
      <c r="N1190" s="1" t="s">
        <v>2309</v>
      </c>
    </row>
    <row r="1191" spans="1:52" ht="30" customHeight="1">
      <c r="A1191" s="248" t="s">
        <v>2827</v>
      </c>
      <c r="B1191" s="248" t="s">
        <v>2846</v>
      </c>
      <c r="C1191" s="248" t="s">
        <v>82</v>
      </c>
      <c r="D1191" s="249">
        <v>2.1</v>
      </c>
      <c r="E1191" s="257">
        <f>단가대비표!O101</f>
        <v>0</v>
      </c>
      <c r="F1191" s="258">
        <f>TRUNC(E1191*D1191,1)</f>
        <v>0</v>
      </c>
      <c r="G1191" s="257">
        <f>단가대비표!P101</f>
        <v>0</v>
      </c>
      <c r="H1191" s="258">
        <f>TRUNC(G1191*D1191,1)</f>
        <v>0</v>
      </c>
      <c r="I1191" s="257">
        <f>단가대비표!V101</f>
        <v>0</v>
      </c>
      <c r="J1191" s="258">
        <f>TRUNC(I1191*D1191,1)</f>
        <v>0</v>
      </c>
      <c r="K1191" s="257">
        <f t="shared" ref="K1191:L1193" si="184">TRUNC(E1191+G1191+I1191,1)</f>
        <v>0</v>
      </c>
      <c r="L1191" s="258">
        <f t="shared" si="184"/>
        <v>0</v>
      </c>
      <c r="M1191" s="248" t="s">
        <v>2847</v>
      </c>
      <c r="N1191" s="1" t="s">
        <v>2309</v>
      </c>
      <c r="O1191" s="1" t="s">
        <v>2848</v>
      </c>
      <c r="P1191" s="1" t="s">
        <v>64</v>
      </c>
      <c r="Q1191" s="1" t="s">
        <v>64</v>
      </c>
      <c r="R1191" s="1" t="s">
        <v>63</v>
      </c>
      <c r="AV1191" s="1" t="s">
        <v>52</v>
      </c>
      <c r="AW1191" s="1" t="s">
        <v>2849</v>
      </c>
      <c r="AX1191" s="1" t="s">
        <v>52</v>
      </c>
      <c r="AY1191" s="1" t="s">
        <v>52</v>
      </c>
      <c r="AZ1191" s="1" t="s">
        <v>52</v>
      </c>
    </row>
    <row r="1192" spans="1:52" ht="30" customHeight="1">
      <c r="A1192" s="248" t="s">
        <v>2818</v>
      </c>
      <c r="B1192" s="248" t="s">
        <v>2819</v>
      </c>
      <c r="C1192" s="248" t="s">
        <v>82</v>
      </c>
      <c r="D1192" s="249">
        <v>1</v>
      </c>
      <c r="E1192" s="257">
        <f>일위대가목록!E190</f>
        <v>0</v>
      </c>
      <c r="F1192" s="258">
        <f>TRUNC(E1192*D1192,1)</f>
        <v>0</v>
      </c>
      <c r="G1192" s="257">
        <f>일위대가목록!F190</f>
        <v>0</v>
      </c>
      <c r="H1192" s="258">
        <f>TRUNC(G1192*D1192,1)</f>
        <v>0</v>
      </c>
      <c r="I1192" s="257">
        <f>일위대가목록!G190</f>
        <v>0</v>
      </c>
      <c r="J1192" s="258">
        <f>TRUNC(I1192*D1192,1)</f>
        <v>0</v>
      </c>
      <c r="K1192" s="257">
        <f t="shared" si="184"/>
        <v>0</v>
      </c>
      <c r="L1192" s="258">
        <f t="shared" si="184"/>
        <v>0</v>
      </c>
      <c r="M1192" s="248" t="s">
        <v>2820</v>
      </c>
      <c r="N1192" s="1" t="s">
        <v>2309</v>
      </c>
      <c r="O1192" s="1" t="s">
        <v>2817</v>
      </c>
      <c r="P1192" s="1" t="s">
        <v>63</v>
      </c>
      <c r="Q1192" s="1" t="s">
        <v>64</v>
      </c>
      <c r="R1192" s="1" t="s">
        <v>64</v>
      </c>
      <c r="AV1192" s="1" t="s">
        <v>52</v>
      </c>
      <c r="AW1192" s="1" t="s">
        <v>2850</v>
      </c>
      <c r="AX1192" s="1" t="s">
        <v>52</v>
      </c>
      <c r="AY1192" s="1" t="s">
        <v>52</v>
      </c>
      <c r="AZ1192" s="1" t="s">
        <v>52</v>
      </c>
    </row>
    <row r="1193" spans="1:52" ht="30" customHeight="1">
      <c r="A1193" s="248" t="s">
        <v>2833</v>
      </c>
      <c r="B1193" s="248" t="s">
        <v>1669</v>
      </c>
      <c r="C1193" s="248" t="s">
        <v>82</v>
      </c>
      <c r="D1193" s="249">
        <v>1</v>
      </c>
      <c r="E1193" s="257">
        <f>일위대가목록!E198</f>
        <v>0</v>
      </c>
      <c r="F1193" s="258">
        <f>TRUNC(E1193*D1193,1)</f>
        <v>0</v>
      </c>
      <c r="G1193" s="257">
        <f>일위대가목록!F198</f>
        <v>0</v>
      </c>
      <c r="H1193" s="258">
        <f>TRUNC(G1193*D1193,1)</f>
        <v>0</v>
      </c>
      <c r="I1193" s="257">
        <f>일위대가목록!G198</f>
        <v>0</v>
      </c>
      <c r="J1193" s="258">
        <f>TRUNC(I1193*D1193,1)</f>
        <v>0</v>
      </c>
      <c r="K1193" s="257">
        <f t="shared" si="184"/>
        <v>0</v>
      </c>
      <c r="L1193" s="258">
        <f t="shared" si="184"/>
        <v>0</v>
      </c>
      <c r="M1193" s="248" t="s">
        <v>2834</v>
      </c>
      <c r="N1193" s="1" t="s">
        <v>2309</v>
      </c>
      <c r="O1193" s="1" t="s">
        <v>2835</v>
      </c>
      <c r="P1193" s="1" t="s">
        <v>63</v>
      </c>
      <c r="Q1193" s="1" t="s">
        <v>64</v>
      </c>
      <c r="R1193" s="1" t="s">
        <v>64</v>
      </c>
      <c r="AV1193" s="1" t="s">
        <v>52</v>
      </c>
      <c r="AW1193" s="1" t="s">
        <v>2851</v>
      </c>
      <c r="AX1193" s="1" t="s">
        <v>52</v>
      </c>
      <c r="AY1193" s="1" t="s">
        <v>52</v>
      </c>
      <c r="AZ1193" s="1" t="s">
        <v>52</v>
      </c>
    </row>
    <row r="1194" spans="1:52" ht="30" customHeight="1">
      <c r="A1194" s="248" t="s">
        <v>993</v>
      </c>
      <c r="B1194" s="248" t="s">
        <v>52</v>
      </c>
      <c r="C1194" s="248" t="s">
        <v>52</v>
      </c>
      <c r="D1194" s="249"/>
      <c r="E1194" s="257"/>
      <c r="F1194" s="258">
        <f>TRUNC(SUMIF(N1191:N1193, N1190, F1191:F1193),0)</f>
        <v>0</v>
      </c>
      <c r="G1194" s="257"/>
      <c r="H1194" s="258">
        <f>TRUNC(SUMIF(N1191:N1193, N1190, H1191:H1193),0)</f>
        <v>0</v>
      </c>
      <c r="I1194" s="257"/>
      <c r="J1194" s="258">
        <f>TRUNC(SUMIF(N1191:N1193, N1190, J1191:J1193),0)</f>
        <v>0</v>
      </c>
      <c r="K1194" s="257"/>
      <c r="L1194" s="258">
        <f>F1194+H1194+J1194</f>
        <v>0</v>
      </c>
      <c r="M1194" s="248" t="s">
        <v>52</v>
      </c>
      <c r="N1194" s="1" t="s">
        <v>71</v>
      </c>
      <c r="O1194" s="1" t="s">
        <v>71</v>
      </c>
      <c r="P1194" s="1" t="s">
        <v>52</v>
      </c>
      <c r="Q1194" s="1" t="s">
        <v>52</v>
      </c>
      <c r="R1194" s="1" t="s">
        <v>52</v>
      </c>
      <c r="AV1194" s="1" t="s">
        <v>52</v>
      </c>
      <c r="AW1194" s="1" t="s">
        <v>52</v>
      </c>
      <c r="AX1194" s="1" t="s">
        <v>52</v>
      </c>
      <c r="AY1194" s="1" t="s">
        <v>52</v>
      </c>
      <c r="AZ1194" s="1" t="s">
        <v>52</v>
      </c>
    </row>
    <row r="1195" spans="1:52" ht="30" customHeight="1">
      <c r="A1195" s="249"/>
      <c r="B1195" s="249"/>
      <c r="C1195" s="249"/>
      <c r="D1195" s="249"/>
      <c r="E1195" s="257"/>
      <c r="F1195" s="258"/>
      <c r="G1195" s="257"/>
      <c r="H1195" s="258"/>
      <c r="I1195" s="257"/>
      <c r="J1195" s="258"/>
      <c r="K1195" s="257"/>
      <c r="L1195" s="258"/>
      <c r="M1195" s="249"/>
    </row>
    <row r="1196" spans="1:52" ht="30" customHeight="1">
      <c r="A1196" s="250" t="s">
        <v>2852</v>
      </c>
      <c r="B1196" s="253"/>
      <c r="C1196" s="253"/>
      <c r="D1196" s="253"/>
      <c r="E1196" s="254"/>
      <c r="F1196" s="255"/>
      <c r="G1196" s="254"/>
      <c r="H1196" s="255"/>
      <c r="I1196" s="254"/>
      <c r="J1196" s="255"/>
      <c r="K1196" s="254"/>
      <c r="L1196" s="255"/>
      <c r="M1196" s="256"/>
      <c r="N1196" s="1" t="s">
        <v>2273</v>
      </c>
    </row>
    <row r="1197" spans="1:52" ht="30" customHeight="1">
      <c r="A1197" s="248" t="s">
        <v>2827</v>
      </c>
      <c r="B1197" s="248" t="s">
        <v>2853</v>
      </c>
      <c r="C1197" s="248" t="s">
        <v>82</v>
      </c>
      <c r="D1197" s="249">
        <v>2.1</v>
      </c>
      <c r="E1197" s="257">
        <f>단가대비표!O100</f>
        <v>0</v>
      </c>
      <c r="F1197" s="258">
        <f>TRUNC(E1197*D1197,1)</f>
        <v>0</v>
      </c>
      <c r="G1197" s="257">
        <f>단가대비표!P100</f>
        <v>0</v>
      </c>
      <c r="H1197" s="258">
        <f>TRUNC(G1197*D1197,1)</f>
        <v>0</v>
      </c>
      <c r="I1197" s="257">
        <f>단가대비표!V100</f>
        <v>0</v>
      </c>
      <c r="J1197" s="258">
        <f>TRUNC(I1197*D1197,1)</f>
        <v>0</v>
      </c>
      <c r="K1197" s="257">
        <f t="shared" ref="K1197:L1199" si="185">TRUNC(E1197+G1197+I1197,1)</f>
        <v>0</v>
      </c>
      <c r="L1197" s="258">
        <f t="shared" si="185"/>
        <v>0</v>
      </c>
      <c r="M1197" s="248" t="s">
        <v>2854</v>
      </c>
      <c r="N1197" s="1" t="s">
        <v>2273</v>
      </c>
      <c r="O1197" s="1" t="s">
        <v>2855</v>
      </c>
      <c r="P1197" s="1" t="s">
        <v>64</v>
      </c>
      <c r="Q1197" s="1" t="s">
        <v>64</v>
      </c>
      <c r="R1197" s="1" t="s">
        <v>63</v>
      </c>
      <c r="AV1197" s="1" t="s">
        <v>52</v>
      </c>
      <c r="AW1197" s="1" t="s">
        <v>2856</v>
      </c>
      <c r="AX1197" s="1" t="s">
        <v>52</v>
      </c>
      <c r="AY1197" s="1" t="s">
        <v>52</v>
      </c>
      <c r="AZ1197" s="1" t="s">
        <v>52</v>
      </c>
    </row>
    <row r="1198" spans="1:52" ht="30" customHeight="1">
      <c r="A1198" s="248" t="s">
        <v>2818</v>
      </c>
      <c r="B1198" s="248" t="s">
        <v>2819</v>
      </c>
      <c r="C1198" s="248" t="s">
        <v>82</v>
      </c>
      <c r="D1198" s="249">
        <v>1</v>
      </c>
      <c r="E1198" s="257">
        <f>일위대가목록!E190</f>
        <v>0</v>
      </c>
      <c r="F1198" s="258">
        <f>TRUNC(E1198*D1198,1)</f>
        <v>0</v>
      </c>
      <c r="G1198" s="257">
        <f>일위대가목록!F190</f>
        <v>0</v>
      </c>
      <c r="H1198" s="258">
        <f>TRUNC(G1198*D1198,1)</f>
        <v>0</v>
      </c>
      <c r="I1198" s="257">
        <f>일위대가목록!G190</f>
        <v>0</v>
      </c>
      <c r="J1198" s="258">
        <f>TRUNC(I1198*D1198,1)</f>
        <v>0</v>
      </c>
      <c r="K1198" s="257">
        <f t="shared" si="185"/>
        <v>0</v>
      </c>
      <c r="L1198" s="258">
        <f t="shared" si="185"/>
        <v>0</v>
      </c>
      <c r="M1198" s="248" t="s">
        <v>2820</v>
      </c>
      <c r="N1198" s="1" t="s">
        <v>2273</v>
      </c>
      <c r="O1198" s="1" t="s">
        <v>2817</v>
      </c>
      <c r="P1198" s="1" t="s">
        <v>63</v>
      </c>
      <c r="Q1198" s="1" t="s">
        <v>64</v>
      </c>
      <c r="R1198" s="1" t="s">
        <v>64</v>
      </c>
      <c r="AV1198" s="1" t="s">
        <v>52</v>
      </c>
      <c r="AW1198" s="1" t="s">
        <v>2857</v>
      </c>
      <c r="AX1198" s="1" t="s">
        <v>52</v>
      </c>
      <c r="AY1198" s="1" t="s">
        <v>52</v>
      </c>
      <c r="AZ1198" s="1" t="s">
        <v>52</v>
      </c>
    </row>
    <row r="1199" spans="1:52" ht="30" customHeight="1">
      <c r="A1199" s="248" t="s">
        <v>2833</v>
      </c>
      <c r="B1199" s="248" t="s">
        <v>1669</v>
      </c>
      <c r="C1199" s="248" t="s">
        <v>82</v>
      </c>
      <c r="D1199" s="249">
        <v>1</v>
      </c>
      <c r="E1199" s="257">
        <f>일위대가목록!E198</f>
        <v>0</v>
      </c>
      <c r="F1199" s="258">
        <f>TRUNC(E1199*D1199,1)</f>
        <v>0</v>
      </c>
      <c r="G1199" s="257">
        <f>일위대가목록!F198</f>
        <v>0</v>
      </c>
      <c r="H1199" s="258">
        <f>TRUNC(G1199*D1199,1)</f>
        <v>0</v>
      </c>
      <c r="I1199" s="257">
        <f>일위대가목록!G198</f>
        <v>0</v>
      </c>
      <c r="J1199" s="258">
        <f>TRUNC(I1199*D1199,1)</f>
        <v>0</v>
      </c>
      <c r="K1199" s="257">
        <f t="shared" si="185"/>
        <v>0</v>
      </c>
      <c r="L1199" s="258">
        <f t="shared" si="185"/>
        <v>0</v>
      </c>
      <c r="M1199" s="248" t="s">
        <v>2834</v>
      </c>
      <c r="N1199" s="1" t="s">
        <v>2273</v>
      </c>
      <c r="O1199" s="1" t="s">
        <v>2835</v>
      </c>
      <c r="P1199" s="1" t="s">
        <v>63</v>
      </c>
      <c r="Q1199" s="1" t="s">
        <v>64</v>
      </c>
      <c r="R1199" s="1" t="s">
        <v>64</v>
      </c>
      <c r="AV1199" s="1" t="s">
        <v>52</v>
      </c>
      <c r="AW1199" s="1" t="s">
        <v>2858</v>
      </c>
      <c r="AX1199" s="1" t="s">
        <v>52</v>
      </c>
      <c r="AY1199" s="1" t="s">
        <v>52</v>
      </c>
      <c r="AZ1199" s="1" t="s">
        <v>52</v>
      </c>
    </row>
    <row r="1200" spans="1:52" ht="30" customHeight="1">
      <c r="A1200" s="248" t="s">
        <v>993</v>
      </c>
      <c r="B1200" s="248" t="s">
        <v>52</v>
      </c>
      <c r="C1200" s="248" t="s">
        <v>52</v>
      </c>
      <c r="D1200" s="249"/>
      <c r="E1200" s="257"/>
      <c r="F1200" s="258">
        <f>TRUNC(SUMIF(N1197:N1199, N1196, F1197:F1199),0)</f>
        <v>0</v>
      </c>
      <c r="G1200" s="257"/>
      <c r="H1200" s="258">
        <f>TRUNC(SUMIF(N1197:N1199, N1196, H1197:H1199),0)</f>
        <v>0</v>
      </c>
      <c r="I1200" s="257"/>
      <c r="J1200" s="258">
        <f>TRUNC(SUMIF(N1197:N1199, N1196, J1197:J1199),0)</f>
        <v>0</v>
      </c>
      <c r="K1200" s="257"/>
      <c r="L1200" s="258">
        <f>F1200+H1200+J1200</f>
        <v>0</v>
      </c>
      <c r="M1200" s="248" t="s">
        <v>52</v>
      </c>
      <c r="N1200" s="1" t="s">
        <v>71</v>
      </c>
      <c r="O1200" s="1" t="s">
        <v>71</v>
      </c>
      <c r="P1200" s="1" t="s">
        <v>52</v>
      </c>
      <c r="Q1200" s="1" t="s">
        <v>52</v>
      </c>
      <c r="R1200" s="1" t="s">
        <v>52</v>
      </c>
      <c r="AV1200" s="1" t="s">
        <v>52</v>
      </c>
      <c r="AW1200" s="1" t="s">
        <v>52</v>
      </c>
      <c r="AX1200" s="1" t="s">
        <v>52</v>
      </c>
      <c r="AY1200" s="1" t="s">
        <v>52</v>
      </c>
      <c r="AZ1200" s="1" t="s">
        <v>52</v>
      </c>
    </row>
    <row r="1201" spans="1:52" ht="30" customHeight="1">
      <c r="A1201" s="249"/>
      <c r="B1201" s="249"/>
      <c r="C1201" s="249"/>
      <c r="D1201" s="249"/>
      <c r="E1201" s="257"/>
      <c r="F1201" s="258"/>
      <c r="G1201" s="257"/>
      <c r="H1201" s="258"/>
      <c r="I1201" s="257"/>
      <c r="J1201" s="258"/>
      <c r="K1201" s="257"/>
      <c r="L1201" s="258"/>
      <c r="M1201" s="249"/>
    </row>
    <row r="1202" spans="1:52" ht="30" customHeight="1">
      <c r="A1202" s="250" t="s">
        <v>2859</v>
      </c>
      <c r="B1202" s="253"/>
      <c r="C1202" s="253"/>
      <c r="D1202" s="253"/>
      <c r="E1202" s="254"/>
      <c r="F1202" s="255"/>
      <c r="G1202" s="254"/>
      <c r="H1202" s="255"/>
      <c r="I1202" s="254"/>
      <c r="J1202" s="255"/>
      <c r="K1202" s="254"/>
      <c r="L1202" s="255"/>
      <c r="M1202" s="256"/>
      <c r="N1202" s="1" t="s">
        <v>2860</v>
      </c>
    </row>
    <row r="1203" spans="1:52" ht="30" customHeight="1">
      <c r="A1203" s="248" t="s">
        <v>1895</v>
      </c>
      <c r="B1203" s="248" t="s">
        <v>989</v>
      </c>
      <c r="C1203" s="248" t="s">
        <v>401</v>
      </c>
      <c r="D1203" s="249">
        <v>5.7000000000000002E-2</v>
      </c>
      <c r="E1203" s="257">
        <f>단가대비표!O256</f>
        <v>0</v>
      </c>
      <c r="F1203" s="258">
        <f>TRUNC(E1203*D1203,1)</f>
        <v>0</v>
      </c>
      <c r="G1203" s="257">
        <f>단가대비표!P256</f>
        <v>0</v>
      </c>
      <c r="H1203" s="258">
        <f>TRUNC(G1203*D1203,1)</f>
        <v>0</v>
      </c>
      <c r="I1203" s="257">
        <f>단가대비표!V256</f>
        <v>0</v>
      </c>
      <c r="J1203" s="258">
        <f>TRUNC(I1203*D1203,1)</f>
        <v>0</v>
      </c>
      <c r="K1203" s="257">
        <f t="shared" ref="K1203:L1205" si="186">TRUNC(E1203+G1203+I1203,1)</f>
        <v>0</v>
      </c>
      <c r="L1203" s="258">
        <f t="shared" si="186"/>
        <v>0</v>
      </c>
      <c r="M1203" s="248" t="s">
        <v>1896</v>
      </c>
      <c r="N1203" s="1" t="s">
        <v>2860</v>
      </c>
      <c r="O1203" s="1" t="s">
        <v>1897</v>
      </c>
      <c r="P1203" s="1" t="s">
        <v>64</v>
      </c>
      <c r="Q1203" s="1" t="s">
        <v>64</v>
      </c>
      <c r="R1203" s="1" t="s">
        <v>63</v>
      </c>
      <c r="V1203">
        <v>1</v>
      </c>
      <c r="AV1203" s="1" t="s">
        <v>52</v>
      </c>
      <c r="AW1203" s="1" t="s">
        <v>2864</v>
      </c>
      <c r="AX1203" s="1" t="s">
        <v>52</v>
      </c>
      <c r="AY1203" s="1" t="s">
        <v>52</v>
      </c>
      <c r="AZ1203" s="1" t="s">
        <v>52</v>
      </c>
    </row>
    <row r="1204" spans="1:52" ht="30" customHeight="1">
      <c r="A1204" s="248" t="s">
        <v>1243</v>
      </c>
      <c r="B1204" s="248" t="s">
        <v>989</v>
      </c>
      <c r="C1204" s="248" t="s">
        <v>401</v>
      </c>
      <c r="D1204" s="249">
        <v>2.9000000000000001E-2</v>
      </c>
      <c r="E1204" s="257">
        <f>단가대비표!O237</f>
        <v>0</v>
      </c>
      <c r="F1204" s="258">
        <f>TRUNC(E1204*D1204,1)</f>
        <v>0</v>
      </c>
      <c r="G1204" s="257">
        <f>단가대비표!P237</f>
        <v>0</v>
      </c>
      <c r="H1204" s="258">
        <f>TRUNC(G1204*D1204,1)</f>
        <v>0</v>
      </c>
      <c r="I1204" s="257">
        <f>단가대비표!V237</f>
        <v>0</v>
      </c>
      <c r="J1204" s="258">
        <f>TRUNC(I1204*D1204,1)</f>
        <v>0</v>
      </c>
      <c r="K1204" s="257">
        <f t="shared" si="186"/>
        <v>0</v>
      </c>
      <c r="L1204" s="258">
        <f t="shared" si="186"/>
        <v>0</v>
      </c>
      <c r="M1204" s="248" t="s">
        <v>1244</v>
      </c>
      <c r="N1204" s="1" t="s">
        <v>2860</v>
      </c>
      <c r="O1204" s="1" t="s">
        <v>1245</v>
      </c>
      <c r="P1204" s="1" t="s">
        <v>64</v>
      </c>
      <c r="Q1204" s="1" t="s">
        <v>64</v>
      </c>
      <c r="R1204" s="1" t="s">
        <v>63</v>
      </c>
      <c r="V1204">
        <v>1</v>
      </c>
      <c r="AV1204" s="1" t="s">
        <v>52</v>
      </c>
      <c r="AW1204" s="1" t="s">
        <v>2865</v>
      </c>
      <c r="AX1204" s="1" t="s">
        <v>52</v>
      </c>
      <c r="AY1204" s="1" t="s">
        <v>52</v>
      </c>
      <c r="AZ1204" s="1" t="s">
        <v>52</v>
      </c>
    </row>
    <row r="1205" spans="1:52" ht="30" customHeight="1">
      <c r="A1205" s="248" t="s">
        <v>1464</v>
      </c>
      <c r="B1205" s="248" t="s">
        <v>2554</v>
      </c>
      <c r="C1205" s="248" t="s">
        <v>555</v>
      </c>
      <c r="D1205" s="249">
        <v>1</v>
      </c>
      <c r="E1205" s="257">
        <v>0</v>
      </c>
      <c r="F1205" s="258">
        <f>TRUNC(E1205*D1205,1)</f>
        <v>0</v>
      </c>
      <c r="G1205" s="257">
        <v>0</v>
      </c>
      <c r="H1205" s="258">
        <f>TRUNC(G1205*D1205,1)</f>
        <v>0</v>
      </c>
      <c r="I1205" s="257">
        <f>TRUNC(SUMIF(V1203:V1205, RIGHTB(O1205, 1), H1203:H1205)*U1205, 2)</f>
        <v>0</v>
      </c>
      <c r="J1205" s="258">
        <f>TRUNC(I1205*D1205,1)</f>
        <v>0</v>
      </c>
      <c r="K1205" s="257">
        <f t="shared" si="186"/>
        <v>0</v>
      </c>
      <c r="L1205" s="258">
        <f t="shared" si="186"/>
        <v>0</v>
      </c>
      <c r="M1205" s="248" t="s">
        <v>52</v>
      </c>
      <c r="N1205" s="1" t="s">
        <v>2860</v>
      </c>
      <c r="O1205" s="1" t="s">
        <v>772</v>
      </c>
      <c r="P1205" s="1" t="s">
        <v>64</v>
      </c>
      <c r="Q1205" s="1" t="s">
        <v>64</v>
      </c>
      <c r="R1205" s="1" t="s">
        <v>64</v>
      </c>
      <c r="S1205">
        <v>1</v>
      </c>
      <c r="T1205">
        <v>2</v>
      </c>
      <c r="U1205">
        <v>0.01</v>
      </c>
      <c r="AV1205" s="1" t="s">
        <v>52</v>
      </c>
      <c r="AW1205" s="1" t="s">
        <v>2866</v>
      </c>
      <c r="AX1205" s="1" t="s">
        <v>52</v>
      </c>
      <c r="AY1205" s="1" t="s">
        <v>52</v>
      </c>
      <c r="AZ1205" s="1" t="s">
        <v>52</v>
      </c>
    </row>
    <row r="1206" spans="1:52" ht="30" customHeight="1">
      <c r="A1206" s="248" t="s">
        <v>993</v>
      </c>
      <c r="B1206" s="248" t="s">
        <v>52</v>
      </c>
      <c r="C1206" s="248" t="s">
        <v>52</v>
      </c>
      <c r="D1206" s="249"/>
      <c r="E1206" s="257"/>
      <c r="F1206" s="258">
        <f>TRUNC(SUMIF(N1203:N1205, N1202, F1203:F1205),0)</f>
        <v>0</v>
      </c>
      <c r="G1206" s="257"/>
      <c r="H1206" s="258">
        <f>TRUNC(SUMIF(N1203:N1205, N1202, H1203:H1205),0)</f>
        <v>0</v>
      </c>
      <c r="I1206" s="257"/>
      <c r="J1206" s="258">
        <f>TRUNC(SUMIF(N1203:N1205, N1202, J1203:J1205),0)</f>
        <v>0</v>
      </c>
      <c r="K1206" s="257"/>
      <c r="L1206" s="258">
        <f>F1206+H1206+J1206</f>
        <v>0</v>
      </c>
      <c r="M1206" s="248" t="s">
        <v>52</v>
      </c>
      <c r="N1206" s="1" t="s">
        <v>71</v>
      </c>
      <c r="O1206" s="1" t="s">
        <v>71</v>
      </c>
      <c r="P1206" s="1" t="s">
        <v>52</v>
      </c>
      <c r="Q1206" s="1" t="s">
        <v>52</v>
      </c>
      <c r="R1206" s="1" t="s">
        <v>52</v>
      </c>
      <c r="AV1206" s="1" t="s">
        <v>52</v>
      </c>
      <c r="AW1206" s="1" t="s">
        <v>52</v>
      </c>
      <c r="AX1206" s="1" t="s">
        <v>52</v>
      </c>
      <c r="AY1206" s="1" t="s">
        <v>52</v>
      </c>
      <c r="AZ1206" s="1" t="s">
        <v>52</v>
      </c>
    </row>
    <row r="1207" spans="1:52" ht="30" customHeight="1">
      <c r="A1207" s="249"/>
      <c r="B1207" s="249"/>
      <c r="C1207" s="249"/>
      <c r="D1207" s="249"/>
      <c r="E1207" s="257"/>
      <c r="F1207" s="258"/>
      <c r="G1207" s="257"/>
      <c r="H1207" s="258"/>
      <c r="I1207" s="257"/>
      <c r="J1207" s="258"/>
      <c r="K1207" s="257"/>
      <c r="L1207" s="258"/>
      <c r="M1207" s="249"/>
    </row>
    <row r="1208" spans="1:52" ht="30" customHeight="1">
      <c r="A1208" s="250" t="s">
        <v>2867</v>
      </c>
      <c r="B1208" s="253"/>
      <c r="C1208" s="253"/>
      <c r="D1208" s="253"/>
      <c r="E1208" s="254"/>
      <c r="F1208" s="255"/>
      <c r="G1208" s="254"/>
      <c r="H1208" s="255"/>
      <c r="I1208" s="254"/>
      <c r="J1208" s="255"/>
      <c r="K1208" s="254"/>
      <c r="L1208" s="255"/>
      <c r="M1208" s="256"/>
      <c r="N1208" s="1" t="s">
        <v>324</v>
      </c>
    </row>
    <row r="1209" spans="1:52" ht="30" customHeight="1">
      <c r="A1209" s="248" t="s">
        <v>2827</v>
      </c>
      <c r="B1209" s="248" t="s">
        <v>2828</v>
      </c>
      <c r="C1209" s="248" t="s">
        <v>82</v>
      </c>
      <c r="D1209" s="249">
        <v>2.1</v>
      </c>
      <c r="E1209" s="257">
        <f>단가대비표!O99</f>
        <v>0</v>
      </c>
      <c r="F1209" s="258">
        <f>TRUNC(E1209*D1209,1)</f>
        <v>0</v>
      </c>
      <c r="G1209" s="257">
        <f>단가대비표!P99</f>
        <v>0</v>
      </c>
      <c r="H1209" s="258">
        <f>TRUNC(G1209*D1209,1)</f>
        <v>0</v>
      </c>
      <c r="I1209" s="257">
        <f>단가대비표!V99</f>
        <v>0</v>
      </c>
      <c r="J1209" s="258">
        <f>TRUNC(I1209*D1209,1)</f>
        <v>0</v>
      </c>
      <c r="K1209" s="257">
        <f>TRUNC(E1209+G1209+I1209,1)</f>
        <v>0</v>
      </c>
      <c r="L1209" s="258">
        <f>TRUNC(F1209+H1209+J1209,1)</f>
        <v>0</v>
      </c>
      <c r="M1209" s="248" t="s">
        <v>2829</v>
      </c>
      <c r="N1209" s="1" t="s">
        <v>324</v>
      </c>
      <c r="O1209" s="1" t="s">
        <v>2830</v>
      </c>
      <c r="P1209" s="1" t="s">
        <v>64</v>
      </c>
      <c r="Q1209" s="1" t="s">
        <v>64</v>
      </c>
      <c r="R1209" s="1" t="s">
        <v>63</v>
      </c>
      <c r="AV1209" s="1" t="s">
        <v>52</v>
      </c>
      <c r="AW1209" s="1" t="s">
        <v>2868</v>
      </c>
      <c r="AX1209" s="1" t="s">
        <v>52</v>
      </c>
      <c r="AY1209" s="1" t="s">
        <v>52</v>
      </c>
      <c r="AZ1209" s="1" t="s">
        <v>52</v>
      </c>
    </row>
    <row r="1210" spans="1:52" ht="30" customHeight="1">
      <c r="A1210" s="248" t="s">
        <v>2818</v>
      </c>
      <c r="B1210" s="248" t="s">
        <v>2861</v>
      </c>
      <c r="C1210" s="248" t="s">
        <v>82</v>
      </c>
      <c r="D1210" s="249">
        <v>1</v>
      </c>
      <c r="E1210" s="257">
        <f>일위대가목록!E195</f>
        <v>0</v>
      </c>
      <c r="F1210" s="258">
        <f>TRUNC(E1210*D1210,1)</f>
        <v>0</v>
      </c>
      <c r="G1210" s="257">
        <f>일위대가목록!F195</f>
        <v>0</v>
      </c>
      <c r="H1210" s="258">
        <f>TRUNC(G1210*D1210,1)</f>
        <v>0</v>
      </c>
      <c r="I1210" s="257">
        <f>일위대가목록!G195</f>
        <v>0</v>
      </c>
      <c r="J1210" s="258">
        <f>TRUNC(I1210*D1210,1)</f>
        <v>0</v>
      </c>
      <c r="K1210" s="257">
        <f>TRUNC(E1210+G1210+I1210,1)</f>
        <v>0</v>
      </c>
      <c r="L1210" s="258">
        <f>TRUNC(F1210+H1210+J1210,1)</f>
        <v>0</v>
      </c>
      <c r="M1210" s="248" t="s">
        <v>2862</v>
      </c>
      <c r="N1210" s="1" t="s">
        <v>324</v>
      </c>
      <c r="O1210" s="1" t="s">
        <v>2860</v>
      </c>
      <c r="P1210" s="1" t="s">
        <v>63</v>
      </c>
      <c r="Q1210" s="1" t="s">
        <v>64</v>
      </c>
      <c r="R1210" s="1" t="s">
        <v>64</v>
      </c>
      <c r="AV1210" s="1" t="s">
        <v>52</v>
      </c>
      <c r="AW1210" s="1" t="s">
        <v>2869</v>
      </c>
      <c r="AX1210" s="1" t="s">
        <v>52</v>
      </c>
      <c r="AY1210" s="1" t="s">
        <v>52</v>
      </c>
      <c r="AZ1210" s="1" t="s">
        <v>52</v>
      </c>
    </row>
    <row r="1211" spans="1:52" ht="30" customHeight="1">
      <c r="A1211" s="248" t="s">
        <v>993</v>
      </c>
      <c r="B1211" s="248" t="s">
        <v>52</v>
      </c>
      <c r="C1211" s="248" t="s">
        <v>52</v>
      </c>
      <c r="D1211" s="249"/>
      <c r="E1211" s="257"/>
      <c r="F1211" s="258">
        <f>TRUNC(SUMIF(N1209:N1210, N1208, F1209:F1210),0)</f>
        <v>0</v>
      </c>
      <c r="G1211" s="257"/>
      <c r="H1211" s="258">
        <f>TRUNC(SUMIF(N1209:N1210, N1208, H1209:H1210),0)</f>
        <v>0</v>
      </c>
      <c r="I1211" s="257"/>
      <c r="J1211" s="258">
        <f>TRUNC(SUMIF(N1209:N1210, N1208, J1209:J1210),0)</f>
        <v>0</v>
      </c>
      <c r="K1211" s="257"/>
      <c r="L1211" s="258">
        <f>F1211+H1211+J1211</f>
        <v>0</v>
      </c>
      <c r="M1211" s="248" t="s">
        <v>52</v>
      </c>
      <c r="N1211" s="1" t="s">
        <v>71</v>
      </c>
      <c r="O1211" s="1" t="s">
        <v>71</v>
      </c>
      <c r="P1211" s="1" t="s">
        <v>52</v>
      </c>
      <c r="Q1211" s="1" t="s">
        <v>52</v>
      </c>
      <c r="R1211" s="1" t="s">
        <v>52</v>
      </c>
      <c r="AV1211" s="1" t="s">
        <v>52</v>
      </c>
      <c r="AW1211" s="1" t="s">
        <v>52</v>
      </c>
      <c r="AX1211" s="1" t="s">
        <v>52</v>
      </c>
      <c r="AY1211" s="1" t="s">
        <v>52</v>
      </c>
      <c r="AZ1211" s="1" t="s">
        <v>52</v>
      </c>
    </row>
    <row r="1212" spans="1:52" ht="30" customHeight="1">
      <c r="A1212" s="249"/>
      <c r="B1212" s="249"/>
      <c r="C1212" s="249"/>
      <c r="D1212" s="249"/>
      <c r="E1212" s="257"/>
      <c r="F1212" s="258"/>
      <c r="G1212" s="257"/>
      <c r="H1212" s="258"/>
      <c r="I1212" s="257"/>
      <c r="J1212" s="258"/>
      <c r="K1212" s="257"/>
      <c r="L1212" s="258"/>
      <c r="M1212" s="249"/>
    </row>
    <row r="1213" spans="1:52" ht="30" customHeight="1">
      <c r="A1213" s="250" t="s">
        <v>2870</v>
      </c>
      <c r="B1213" s="253"/>
      <c r="C1213" s="253"/>
      <c r="D1213" s="253"/>
      <c r="E1213" s="254"/>
      <c r="F1213" s="255"/>
      <c r="G1213" s="254"/>
      <c r="H1213" s="255"/>
      <c r="I1213" s="254"/>
      <c r="J1213" s="255"/>
      <c r="K1213" s="254"/>
      <c r="L1213" s="255"/>
      <c r="M1213" s="256"/>
      <c r="N1213" s="1" t="s">
        <v>328</v>
      </c>
    </row>
    <row r="1214" spans="1:52" ht="30" customHeight="1">
      <c r="A1214" s="248" t="s">
        <v>2827</v>
      </c>
      <c r="B1214" s="248" t="s">
        <v>2846</v>
      </c>
      <c r="C1214" s="248" t="s">
        <v>82</v>
      </c>
      <c r="D1214" s="249">
        <v>2.1</v>
      </c>
      <c r="E1214" s="257">
        <f>단가대비표!O101</f>
        <v>0</v>
      </c>
      <c r="F1214" s="258">
        <f>TRUNC(E1214*D1214,1)</f>
        <v>0</v>
      </c>
      <c r="G1214" s="257">
        <f>단가대비표!P101</f>
        <v>0</v>
      </c>
      <c r="H1214" s="258">
        <f>TRUNC(G1214*D1214,1)</f>
        <v>0</v>
      </c>
      <c r="I1214" s="257">
        <f>단가대비표!V101</f>
        <v>0</v>
      </c>
      <c r="J1214" s="258">
        <f>TRUNC(I1214*D1214,1)</f>
        <v>0</v>
      </c>
      <c r="K1214" s="257">
        <f>TRUNC(E1214+G1214+I1214,1)</f>
        <v>0</v>
      </c>
      <c r="L1214" s="258">
        <f>TRUNC(F1214+H1214+J1214,1)</f>
        <v>0</v>
      </c>
      <c r="M1214" s="248" t="s">
        <v>2847</v>
      </c>
      <c r="N1214" s="1" t="s">
        <v>328</v>
      </c>
      <c r="O1214" s="1" t="s">
        <v>2848</v>
      </c>
      <c r="P1214" s="1" t="s">
        <v>64</v>
      </c>
      <c r="Q1214" s="1" t="s">
        <v>64</v>
      </c>
      <c r="R1214" s="1" t="s">
        <v>63</v>
      </c>
      <c r="AV1214" s="1" t="s">
        <v>52</v>
      </c>
      <c r="AW1214" s="1" t="s">
        <v>2871</v>
      </c>
      <c r="AX1214" s="1" t="s">
        <v>52</v>
      </c>
      <c r="AY1214" s="1" t="s">
        <v>52</v>
      </c>
      <c r="AZ1214" s="1" t="s">
        <v>52</v>
      </c>
    </row>
    <row r="1215" spans="1:52" ht="30" customHeight="1">
      <c r="A1215" s="248" t="s">
        <v>2818</v>
      </c>
      <c r="B1215" s="248" t="s">
        <v>2861</v>
      </c>
      <c r="C1215" s="248" t="s">
        <v>82</v>
      </c>
      <c r="D1215" s="249">
        <v>1</v>
      </c>
      <c r="E1215" s="257">
        <f>일위대가목록!E195</f>
        <v>0</v>
      </c>
      <c r="F1215" s="258">
        <f>TRUNC(E1215*D1215,1)</f>
        <v>0</v>
      </c>
      <c r="G1215" s="257">
        <f>일위대가목록!F195</f>
        <v>0</v>
      </c>
      <c r="H1215" s="258">
        <f>TRUNC(G1215*D1215,1)</f>
        <v>0</v>
      </c>
      <c r="I1215" s="257">
        <f>일위대가목록!G195</f>
        <v>0</v>
      </c>
      <c r="J1215" s="258">
        <f>TRUNC(I1215*D1215,1)</f>
        <v>0</v>
      </c>
      <c r="K1215" s="257">
        <f>TRUNC(E1215+G1215+I1215,1)</f>
        <v>0</v>
      </c>
      <c r="L1215" s="258">
        <f>TRUNC(F1215+H1215+J1215,1)</f>
        <v>0</v>
      </c>
      <c r="M1215" s="248" t="s">
        <v>2862</v>
      </c>
      <c r="N1215" s="1" t="s">
        <v>328</v>
      </c>
      <c r="O1215" s="1" t="s">
        <v>2860</v>
      </c>
      <c r="P1215" s="1" t="s">
        <v>63</v>
      </c>
      <c r="Q1215" s="1" t="s">
        <v>64</v>
      </c>
      <c r="R1215" s="1" t="s">
        <v>64</v>
      </c>
      <c r="AV1215" s="1" t="s">
        <v>52</v>
      </c>
      <c r="AW1215" s="1" t="s">
        <v>2872</v>
      </c>
      <c r="AX1215" s="1" t="s">
        <v>52</v>
      </c>
      <c r="AY1215" s="1" t="s">
        <v>52</v>
      </c>
      <c r="AZ1215" s="1" t="s">
        <v>52</v>
      </c>
    </row>
    <row r="1216" spans="1:52" ht="30" customHeight="1">
      <c r="A1216" s="248" t="s">
        <v>993</v>
      </c>
      <c r="B1216" s="248" t="s">
        <v>52</v>
      </c>
      <c r="C1216" s="248" t="s">
        <v>52</v>
      </c>
      <c r="D1216" s="249"/>
      <c r="E1216" s="257"/>
      <c r="F1216" s="258">
        <f>TRUNC(SUMIF(N1214:N1215, N1213, F1214:F1215),0)</f>
        <v>0</v>
      </c>
      <c r="G1216" s="257"/>
      <c r="H1216" s="258">
        <f>TRUNC(SUMIF(N1214:N1215, N1213, H1214:H1215),0)</f>
        <v>0</v>
      </c>
      <c r="I1216" s="257"/>
      <c r="J1216" s="258">
        <f>TRUNC(SUMIF(N1214:N1215, N1213, J1214:J1215),0)</f>
        <v>0</v>
      </c>
      <c r="K1216" s="257"/>
      <c r="L1216" s="258">
        <f>F1216+H1216+J1216</f>
        <v>0</v>
      </c>
      <c r="M1216" s="248" t="s">
        <v>52</v>
      </c>
      <c r="N1216" s="1" t="s">
        <v>71</v>
      </c>
      <c r="O1216" s="1" t="s">
        <v>71</v>
      </c>
      <c r="P1216" s="1" t="s">
        <v>52</v>
      </c>
      <c r="Q1216" s="1" t="s">
        <v>52</v>
      </c>
      <c r="R1216" s="1" t="s">
        <v>52</v>
      </c>
      <c r="AV1216" s="1" t="s">
        <v>52</v>
      </c>
      <c r="AW1216" s="1" t="s">
        <v>52</v>
      </c>
      <c r="AX1216" s="1" t="s">
        <v>52</v>
      </c>
      <c r="AY1216" s="1" t="s">
        <v>52</v>
      </c>
      <c r="AZ1216" s="1" t="s">
        <v>52</v>
      </c>
    </row>
    <row r="1217" spans="1:52" ht="30" customHeight="1">
      <c r="A1217" s="249"/>
      <c r="B1217" s="249"/>
      <c r="C1217" s="249"/>
      <c r="D1217" s="249"/>
      <c r="E1217" s="257"/>
      <c r="F1217" s="258"/>
      <c r="G1217" s="257"/>
      <c r="H1217" s="258"/>
      <c r="I1217" s="257"/>
      <c r="J1217" s="258"/>
      <c r="K1217" s="257"/>
      <c r="L1217" s="258"/>
      <c r="M1217" s="249"/>
    </row>
    <row r="1218" spans="1:52" ht="30" customHeight="1">
      <c r="A1218" s="250" t="s">
        <v>2873</v>
      </c>
      <c r="B1218" s="253"/>
      <c r="C1218" s="253"/>
      <c r="D1218" s="253"/>
      <c r="E1218" s="254"/>
      <c r="F1218" s="255"/>
      <c r="G1218" s="254"/>
      <c r="H1218" s="255"/>
      <c r="I1218" s="254"/>
      <c r="J1218" s="255"/>
      <c r="K1218" s="254"/>
      <c r="L1218" s="255"/>
      <c r="M1218" s="256"/>
      <c r="N1218" s="1" t="s">
        <v>2835</v>
      </c>
    </row>
    <row r="1219" spans="1:52" ht="30" customHeight="1">
      <c r="A1219" s="248" t="s">
        <v>1895</v>
      </c>
      <c r="B1219" s="248" t="s">
        <v>989</v>
      </c>
      <c r="C1219" s="248" t="s">
        <v>401</v>
      </c>
      <c r="D1219" s="249">
        <v>2.9000000000000001E-2</v>
      </c>
      <c r="E1219" s="257">
        <f>단가대비표!O256</f>
        <v>0</v>
      </c>
      <c r="F1219" s="258">
        <f>TRUNC(E1219*D1219,1)</f>
        <v>0</v>
      </c>
      <c r="G1219" s="257">
        <f>단가대비표!P256</f>
        <v>0</v>
      </c>
      <c r="H1219" s="258">
        <f>TRUNC(G1219*D1219,1)</f>
        <v>0</v>
      </c>
      <c r="I1219" s="257">
        <f>단가대비표!V256</f>
        <v>0</v>
      </c>
      <c r="J1219" s="258">
        <f>TRUNC(I1219*D1219,1)</f>
        <v>0</v>
      </c>
      <c r="K1219" s="257">
        <f t="shared" ref="K1219:L1222" si="187">TRUNC(E1219+G1219+I1219,1)</f>
        <v>0</v>
      </c>
      <c r="L1219" s="258">
        <f t="shared" si="187"/>
        <v>0</v>
      </c>
      <c r="M1219" s="248" t="s">
        <v>1896</v>
      </c>
      <c r="N1219" s="1" t="s">
        <v>2835</v>
      </c>
      <c r="O1219" s="1" t="s">
        <v>1897</v>
      </c>
      <c r="P1219" s="1" t="s">
        <v>64</v>
      </c>
      <c r="Q1219" s="1" t="s">
        <v>64</v>
      </c>
      <c r="R1219" s="1" t="s">
        <v>63</v>
      </c>
      <c r="V1219">
        <v>1</v>
      </c>
      <c r="AV1219" s="1" t="s">
        <v>52</v>
      </c>
      <c r="AW1219" s="1" t="s">
        <v>2875</v>
      </c>
      <c r="AX1219" s="1" t="s">
        <v>52</v>
      </c>
      <c r="AY1219" s="1" t="s">
        <v>52</v>
      </c>
      <c r="AZ1219" s="1" t="s">
        <v>52</v>
      </c>
    </row>
    <row r="1220" spans="1:52" ht="30" customHeight="1">
      <c r="A1220" s="248" t="s">
        <v>1243</v>
      </c>
      <c r="B1220" s="248" t="s">
        <v>989</v>
      </c>
      <c r="C1220" s="248" t="s">
        <v>401</v>
      </c>
      <c r="D1220" s="249">
        <v>1.4E-2</v>
      </c>
      <c r="E1220" s="257">
        <f>단가대비표!O237</f>
        <v>0</v>
      </c>
      <c r="F1220" s="258">
        <f>TRUNC(E1220*D1220,1)</f>
        <v>0</v>
      </c>
      <c r="G1220" s="257">
        <f>단가대비표!P237</f>
        <v>0</v>
      </c>
      <c r="H1220" s="258">
        <f>TRUNC(G1220*D1220,1)</f>
        <v>0</v>
      </c>
      <c r="I1220" s="257">
        <f>단가대비표!V237</f>
        <v>0</v>
      </c>
      <c r="J1220" s="258">
        <f>TRUNC(I1220*D1220,1)</f>
        <v>0</v>
      </c>
      <c r="K1220" s="257">
        <f t="shared" si="187"/>
        <v>0</v>
      </c>
      <c r="L1220" s="258">
        <f t="shared" si="187"/>
        <v>0</v>
      </c>
      <c r="M1220" s="248" t="s">
        <v>1244</v>
      </c>
      <c r="N1220" s="1" t="s">
        <v>2835</v>
      </c>
      <c r="O1220" s="1" t="s">
        <v>1245</v>
      </c>
      <c r="P1220" s="1" t="s">
        <v>64</v>
      </c>
      <c r="Q1220" s="1" t="s">
        <v>64</v>
      </c>
      <c r="R1220" s="1" t="s">
        <v>63</v>
      </c>
      <c r="V1220">
        <v>1</v>
      </c>
      <c r="AV1220" s="1" t="s">
        <v>52</v>
      </c>
      <c r="AW1220" s="1" t="s">
        <v>2876</v>
      </c>
      <c r="AX1220" s="1" t="s">
        <v>52</v>
      </c>
      <c r="AY1220" s="1" t="s">
        <v>52</v>
      </c>
      <c r="AZ1220" s="1" t="s">
        <v>52</v>
      </c>
    </row>
    <row r="1221" spans="1:52" ht="30" customHeight="1">
      <c r="A1221" s="248" t="s">
        <v>1464</v>
      </c>
      <c r="B1221" s="248" t="s">
        <v>2554</v>
      </c>
      <c r="C1221" s="248" t="s">
        <v>555</v>
      </c>
      <c r="D1221" s="249">
        <v>1</v>
      </c>
      <c r="E1221" s="257">
        <v>0</v>
      </c>
      <c r="F1221" s="258">
        <f>TRUNC(E1221*D1221,1)</f>
        <v>0</v>
      </c>
      <c r="G1221" s="257">
        <v>0</v>
      </c>
      <c r="H1221" s="258">
        <f>TRUNC(G1221*D1221,1)</f>
        <v>0</v>
      </c>
      <c r="I1221" s="257">
        <f>TRUNC(SUMIF(V1219:V1222, RIGHTB(O1221, 1), H1219:H1222)*U1221, 2)</f>
        <v>0</v>
      </c>
      <c r="J1221" s="258">
        <f>TRUNC(I1221*D1221,1)</f>
        <v>0</v>
      </c>
      <c r="K1221" s="257">
        <f t="shared" si="187"/>
        <v>0</v>
      </c>
      <c r="L1221" s="258">
        <f t="shared" si="187"/>
        <v>0</v>
      </c>
      <c r="M1221" s="248" t="s">
        <v>52</v>
      </c>
      <c r="N1221" s="1" t="s">
        <v>2835</v>
      </c>
      <c r="O1221" s="1" t="s">
        <v>772</v>
      </c>
      <c r="P1221" s="1" t="s">
        <v>64</v>
      </c>
      <c r="Q1221" s="1" t="s">
        <v>64</v>
      </c>
      <c r="R1221" s="1" t="s">
        <v>64</v>
      </c>
      <c r="S1221">
        <v>1</v>
      </c>
      <c r="T1221">
        <v>2</v>
      </c>
      <c r="U1221">
        <v>0.01</v>
      </c>
      <c r="AV1221" s="1" t="s">
        <v>52</v>
      </c>
      <c r="AW1221" s="1" t="s">
        <v>2877</v>
      </c>
      <c r="AX1221" s="1" t="s">
        <v>52</v>
      </c>
      <c r="AY1221" s="1" t="s">
        <v>52</v>
      </c>
      <c r="AZ1221" s="1" t="s">
        <v>52</v>
      </c>
    </row>
    <row r="1222" spans="1:52" ht="30" customHeight="1">
      <c r="A1222" s="248" t="s">
        <v>2878</v>
      </c>
      <c r="B1222" s="248" t="s">
        <v>2879</v>
      </c>
      <c r="C1222" s="248" t="s">
        <v>1490</v>
      </c>
      <c r="D1222" s="249">
        <v>2.4300000000000002</v>
      </c>
      <c r="E1222" s="257">
        <f>단가대비표!O187</f>
        <v>0</v>
      </c>
      <c r="F1222" s="258">
        <f>TRUNC(E1222*D1222,1)</f>
        <v>0</v>
      </c>
      <c r="G1222" s="257">
        <f>단가대비표!P187</f>
        <v>0</v>
      </c>
      <c r="H1222" s="258">
        <f>TRUNC(G1222*D1222,1)</f>
        <v>0</v>
      </c>
      <c r="I1222" s="257">
        <f>단가대비표!V187</f>
        <v>0</v>
      </c>
      <c r="J1222" s="258">
        <f>TRUNC(I1222*D1222,1)</f>
        <v>0</v>
      </c>
      <c r="K1222" s="257">
        <f t="shared" si="187"/>
        <v>0</v>
      </c>
      <c r="L1222" s="258">
        <f t="shared" si="187"/>
        <v>0</v>
      </c>
      <c r="M1222" s="248" t="s">
        <v>2880</v>
      </c>
      <c r="N1222" s="1" t="s">
        <v>2835</v>
      </c>
      <c r="O1222" s="1" t="s">
        <v>2881</v>
      </c>
      <c r="P1222" s="1" t="s">
        <v>64</v>
      </c>
      <c r="Q1222" s="1" t="s">
        <v>64</v>
      </c>
      <c r="R1222" s="1" t="s">
        <v>63</v>
      </c>
      <c r="AV1222" s="1" t="s">
        <v>52</v>
      </c>
      <c r="AW1222" s="1" t="s">
        <v>2882</v>
      </c>
      <c r="AX1222" s="1" t="s">
        <v>52</v>
      </c>
      <c r="AY1222" s="1" t="s">
        <v>52</v>
      </c>
      <c r="AZ1222" s="1" t="s">
        <v>52</v>
      </c>
    </row>
    <row r="1223" spans="1:52" ht="30" customHeight="1">
      <c r="A1223" s="248" t="s">
        <v>993</v>
      </c>
      <c r="B1223" s="248" t="s">
        <v>52</v>
      </c>
      <c r="C1223" s="248" t="s">
        <v>52</v>
      </c>
      <c r="D1223" s="249"/>
      <c r="E1223" s="257"/>
      <c r="F1223" s="258">
        <f>TRUNC(SUMIF(N1219:N1222, N1218, F1219:F1222),0)</f>
        <v>0</v>
      </c>
      <c r="G1223" s="257"/>
      <c r="H1223" s="258">
        <f>TRUNC(SUMIF(N1219:N1222, N1218, H1219:H1222),0)</f>
        <v>0</v>
      </c>
      <c r="I1223" s="257"/>
      <c r="J1223" s="258">
        <f>TRUNC(SUMIF(N1219:N1222, N1218, J1219:J1222),0)</f>
        <v>0</v>
      </c>
      <c r="K1223" s="257"/>
      <c r="L1223" s="258">
        <f>F1223+H1223+J1223</f>
        <v>0</v>
      </c>
      <c r="M1223" s="248" t="s">
        <v>52</v>
      </c>
      <c r="N1223" s="1" t="s">
        <v>71</v>
      </c>
      <c r="O1223" s="1" t="s">
        <v>71</v>
      </c>
      <c r="P1223" s="1" t="s">
        <v>52</v>
      </c>
      <c r="Q1223" s="1" t="s">
        <v>52</v>
      </c>
      <c r="R1223" s="1" t="s">
        <v>52</v>
      </c>
      <c r="AV1223" s="1" t="s">
        <v>52</v>
      </c>
      <c r="AW1223" s="1" t="s">
        <v>52</v>
      </c>
      <c r="AX1223" s="1" t="s">
        <v>52</v>
      </c>
      <c r="AY1223" s="1" t="s">
        <v>52</v>
      </c>
      <c r="AZ1223" s="1" t="s">
        <v>52</v>
      </c>
    </row>
    <row r="1224" spans="1:52" ht="30" customHeight="1">
      <c r="A1224" s="249"/>
      <c r="B1224" s="249"/>
      <c r="C1224" s="249"/>
      <c r="D1224" s="249"/>
      <c r="E1224" s="257"/>
      <c r="F1224" s="258"/>
      <c r="G1224" s="257"/>
      <c r="H1224" s="258"/>
      <c r="I1224" s="257"/>
      <c r="J1224" s="258"/>
      <c r="K1224" s="257"/>
      <c r="L1224" s="258"/>
      <c r="M1224" s="249"/>
    </row>
    <row r="1225" spans="1:52" ht="30" customHeight="1">
      <c r="A1225" s="250" t="s">
        <v>2883</v>
      </c>
      <c r="B1225" s="253"/>
      <c r="C1225" s="253"/>
      <c r="D1225" s="253"/>
      <c r="E1225" s="254"/>
      <c r="F1225" s="255"/>
      <c r="G1225" s="254"/>
      <c r="H1225" s="255"/>
      <c r="I1225" s="254"/>
      <c r="J1225" s="255"/>
      <c r="K1225" s="254"/>
      <c r="L1225" s="255"/>
      <c r="M1225" s="256"/>
      <c r="N1225" s="1" t="s">
        <v>2814</v>
      </c>
    </row>
    <row r="1226" spans="1:52" ht="30" customHeight="1">
      <c r="A1226" s="248" t="s">
        <v>1239</v>
      </c>
      <c r="B1226" s="248" t="s">
        <v>989</v>
      </c>
      <c r="C1226" s="248" t="s">
        <v>401</v>
      </c>
      <c r="D1226" s="249">
        <v>0.05</v>
      </c>
      <c r="E1226" s="257">
        <f>단가대비표!O249</f>
        <v>0</v>
      </c>
      <c r="F1226" s="258">
        <f>TRUNC(E1226*D1226,1)</f>
        <v>0</v>
      </c>
      <c r="G1226" s="257">
        <f>단가대비표!P249</f>
        <v>0</v>
      </c>
      <c r="H1226" s="258">
        <f>TRUNC(G1226*D1226,1)</f>
        <v>0</v>
      </c>
      <c r="I1226" s="257">
        <f>단가대비표!V249</f>
        <v>0</v>
      </c>
      <c r="J1226" s="258">
        <f>TRUNC(I1226*D1226,1)</f>
        <v>0</v>
      </c>
      <c r="K1226" s="257">
        <f t="shared" ref="K1226:L1228" si="188">TRUNC(E1226+G1226+I1226,1)</f>
        <v>0</v>
      </c>
      <c r="L1226" s="258">
        <f t="shared" si="188"/>
        <v>0</v>
      </c>
      <c r="M1226" s="248" t="s">
        <v>1240</v>
      </c>
      <c r="N1226" s="1" t="s">
        <v>2814</v>
      </c>
      <c r="O1226" s="1" t="s">
        <v>1241</v>
      </c>
      <c r="P1226" s="1" t="s">
        <v>64</v>
      </c>
      <c r="Q1226" s="1" t="s">
        <v>64</v>
      </c>
      <c r="R1226" s="1" t="s">
        <v>63</v>
      </c>
      <c r="V1226">
        <v>1</v>
      </c>
      <c r="AV1226" s="1" t="s">
        <v>52</v>
      </c>
      <c r="AW1226" s="1" t="s">
        <v>2884</v>
      </c>
      <c r="AX1226" s="1" t="s">
        <v>52</v>
      </c>
      <c r="AY1226" s="1" t="s">
        <v>52</v>
      </c>
      <c r="AZ1226" s="1" t="s">
        <v>52</v>
      </c>
    </row>
    <row r="1227" spans="1:52" ht="30" customHeight="1">
      <c r="A1227" s="248" t="s">
        <v>1243</v>
      </c>
      <c r="B1227" s="248" t="s">
        <v>989</v>
      </c>
      <c r="C1227" s="248" t="s">
        <v>401</v>
      </c>
      <c r="D1227" s="249">
        <v>2.5000000000000001E-2</v>
      </c>
      <c r="E1227" s="257">
        <f>단가대비표!O237</f>
        <v>0</v>
      </c>
      <c r="F1227" s="258">
        <f>TRUNC(E1227*D1227,1)</f>
        <v>0</v>
      </c>
      <c r="G1227" s="257">
        <f>단가대비표!P237</f>
        <v>0</v>
      </c>
      <c r="H1227" s="258">
        <f>TRUNC(G1227*D1227,1)</f>
        <v>0</v>
      </c>
      <c r="I1227" s="257">
        <f>단가대비표!V237</f>
        <v>0</v>
      </c>
      <c r="J1227" s="258">
        <f>TRUNC(I1227*D1227,1)</f>
        <v>0</v>
      </c>
      <c r="K1227" s="257">
        <f t="shared" si="188"/>
        <v>0</v>
      </c>
      <c r="L1227" s="258">
        <f t="shared" si="188"/>
        <v>0</v>
      </c>
      <c r="M1227" s="248" t="s">
        <v>1244</v>
      </c>
      <c r="N1227" s="1" t="s">
        <v>2814</v>
      </c>
      <c r="O1227" s="1" t="s">
        <v>1245</v>
      </c>
      <c r="P1227" s="1" t="s">
        <v>64</v>
      </c>
      <c r="Q1227" s="1" t="s">
        <v>64</v>
      </c>
      <c r="R1227" s="1" t="s">
        <v>63</v>
      </c>
      <c r="V1227">
        <v>1</v>
      </c>
      <c r="AV1227" s="1" t="s">
        <v>52</v>
      </c>
      <c r="AW1227" s="1" t="s">
        <v>2885</v>
      </c>
      <c r="AX1227" s="1" t="s">
        <v>52</v>
      </c>
      <c r="AY1227" s="1" t="s">
        <v>52</v>
      </c>
      <c r="AZ1227" s="1" t="s">
        <v>52</v>
      </c>
    </row>
    <row r="1228" spans="1:52" ht="30" customHeight="1">
      <c r="A1228" s="248" t="s">
        <v>1464</v>
      </c>
      <c r="B1228" s="248" t="s">
        <v>1486</v>
      </c>
      <c r="C1228" s="248" t="s">
        <v>555</v>
      </c>
      <c r="D1228" s="249">
        <v>1</v>
      </c>
      <c r="E1228" s="257">
        <v>0</v>
      </c>
      <c r="F1228" s="258">
        <f>TRUNC(E1228*D1228,1)</f>
        <v>0</v>
      </c>
      <c r="G1228" s="257">
        <v>0</v>
      </c>
      <c r="H1228" s="258">
        <f>TRUNC(G1228*D1228,1)</f>
        <v>0</v>
      </c>
      <c r="I1228" s="257">
        <f>TRUNC(SUMIF(V1226:V1228, RIGHTB(O1228, 1), H1226:H1228)*U1228, 2)</f>
        <v>0</v>
      </c>
      <c r="J1228" s="258">
        <f>TRUNC(I1228*D1228,1)</f>
        <v>0</v>
      </c>
      <c r="K1228" s="257">
        <f t="shared" si="188"/>
        <v>0</v>
      </c>
      <c r="L1228" s="258">
        <f t="shared" si="188"/>
        <v>0</v>
      </c>
      <c r="M1228" s="248" t="s">
        <v>52</v>
      </c>
      <c r="N1228" s="1" t="s">
        <v>2814</v>
      </c>
      <c r="O1228" s="1" t="s">
        <v>772</v>
      </c>
      <c r="P1228" s="1" t="s">
        <v>64</v>
      </c>
      <c r="Q1228" s="1" t="s">
        <v>64</v>
      </c>
      <c r="R1228" s="1" t="s">
        <v>64</v>
      </c>
      <c r="S1228">
        <v>1</v>
      </c>
      <c r="T1228">
        <v>2</v>
      </c>
      <c r="U1228">
        <v>0.02</v>
      </c>
      <c r="AV1228" s="1" t="s">
        <v>52</v>
      </c>
      <c r="AW1228" s="1" t="s">
        <v>2886</v>
      </c>
      <c r="AX1228" s="1" t="s">
        <v>52</v>
      </c>
      <c r="AY1228" s="1" t="s">
        <v>52</v>
      </c>
      <c r="AZ1228" s="1" t="s">
        <v>52</v>
      </c>
    </row>
    <row r="1229" spans="1:52" ht="30" customHeight="1">
      <c r="A1229" s="248" t="s">
        <v>993</v>
      </c>
      <c r="B1229" s="248" t="s">
        <v>52</v>
      </c>
      <c r="C1229" s="248" t="s">
        <v>52</v>
      </c>
      <c r="D1229" s="249"/>
      <c r="E1229" s="257"/>
      <c r="F1229" s="258">
        <f>TRUNC(SUMIF(N1226:N1228, N1225, F1226:F1228),0)</f>
        <v>0</v>
      </c>
      <c r="G1229" s="257"/>
      <c r="H1229" s="258">
        <f>TRUNC(SUMIF(N1226:N1228, N1225, H1226:H1228),0)</f>
        <v>0</v>
      </c>
      <c r="I1229" s="257"/>
      <c r="J1229" s="258">
        <f>TRUNC(SUMIF(N1226:N1228, N1225, J1226:J1228),0)</f>
        <v>0</v>
      </c>
      <c r="K1229" s="257"/>
      <c r="L1229" s="258">
        <f>F1229+H1229+J1229</f>
        <v>0</v>
      </c>
      <c r="M1229" s="248" t="s">
        <v>52</v>
      </c>
      <c r="N1229" s="1" t="s">
        <v>71</v>
      </c>
      <c r="O1229" s="1" t="s">
        <v>71</v>
      </c>
      <c r="P1229" s="1" t="s">
        <v>52</v>
      </c>
      <c r="Q1229" s="1" t="s">
        <v>52</v>
      </c>
      <c r="R1229" s="1" t="s">
        <v>52</v>
      </c>
      <c r="AV1229" s="1" t="s">
        <v>52</v>
      </c>
      <c r="AW1229" s="1" t="s">
        <v>52</v>
      </c>
      <c r="AX1229" s="1" t="s">
        <v>52</v>
      </c>
      <c r="AY1229" s="1" t="s">
        <v>52</v>
      </c>
      <c r="AZ1229" s="1" t="s">
        <v>52</v>
      </c>
    </row>
    <row r="1230" spans="1:52" ht="30" customHeight="1">
      <c r="A1230" s="249"/>
      <c r="B1230" s="249"/>
      <c r="C1230" s="249"/>
      <c r="D1230" s="249"/>
      <c r="E1230" s="257"/>
      <c r="F1230" s="258"/>
      <c r="G1230" s="257"/>
      <c r="H1230" s="258"/>
      <c r="I1230" s="257"/>
      <c r="J1230" s="258"/>
      <c r="K1230" s="257"/>
      <c r="L1230" s="258"/>
      <c r="M1230" s="249"/>
    </row>
    <row r="1231" spans="1:52" ht="30" customHeight="1">
      <c r="A1231" s="250" t="s">
        <v>2887</v>
      </c>
      <c r="B1231" s="253"/>
      <c r="C1231" s="253"/>
      <c r="D1231" s="253"/>
      <c r="E1231" s="254"/>
      <c r="F1231" s="255"/>
      <c r="G1231" s="254"/>
      <c r="H1231" s="255"/>
      <c r="I1231" s="254"/>
      <c r="J1231" s="255"/>
      <c r="K1231" s="254"/>
      <c r="L1231" s="255"/>
      <c r="M1231" s="256"/>
      <c r="N1231" s="1" t="s">
        <v>2302</v>
      </c>
    </row>
    <row r="1232" spans="1:52" ht="30" customHeight="1">
      <c r="A1232" s="248" t="s">
        <v>2888</v>
      </c>
      <c r="B1232" s="248" t="s">
        <v>2889</v>
      </c>
      <c r="C1232" s="248" t="s">
        <v>82</v>
      </c>
      <c r="D1232" s="249">
        <v>1.03</v>
      </c>
      <c r="E1232" s="257">
        <f>단가대비표!O26</f>
        <v>0</v>
      </c>
      <c r="F1232" s="258">
        <f>TRUNC(E1232*D1232,1)</f>
        <v>0</v>
      </c>
      <c r="G1232" s="257">
        <f>단가대비표!P26</f>
        <v>0</v>
      </c>
      <c r="H1232" s="258">
        <f>TRUNC(G1232*D1232,1)</f>
        <v>0</v>
      </c>
      <c r="I1232" s="257">
        <f>단가대비표!V26</f>
        <v>0</v>
      </c>
      <c r="J1232" s="258">
        <f>TRUNC(I1232*D1232,1)</f>
        <v>0</v>
      </c>
      <c r="K1232" s="257">
        <f t="shared" ref="K1232:L1234" si="189">TRUNC(E1232+G1232+I1232,1)</f>
        <v>0</v>
      </c>
      <c r="L1232" s="258">
        <f t="shared" si="189"/>
        <v>0</v>
      </c>
      <c r="M1232" s="248" t="s">
        <v>2890</v>
      </c>
      <c r="N1232" s="1" t="s">
        <v>2302</v>
      </c>
      <c r="O1232" s="1" t="s">
        <v>2891</v>
      </c>
      <c r="P1232" s="1" t="s">
        <v>64</v>
      </c>
      <c r="Q1232" s="1" t="s">
        <v>64</v>
      </c>
      <c r="R1232" s="1" t="s">
        <v>63</v>
      </c>
      <c r="AV1232" s="1" t="s">
        <v>52</v>
      </c>
      <c r="AW1232" s="1" t="s">
        <v>2892</v>
      </c>
      <c r="AX1232" s="1" t="s">
        <v>52</v>
      </c>
      <c r="AY1232" s="1" t="s">
        <v>52</v>
      </c>
      <c r="AZ1232" s="1" t="s">
        <v>52</v>
      </c>
    </row>
    <row r="1233" spans="1:52" ht="30" customHeight="1">
      <c r="A1233" s="248" t="s">
        <v>2806</v>
      </c>
      <c r="B1233" s="248" t="s">
        <v>2807</v>
      </c>
      <c r="C1233" s="248" t="s">
        <v>1490</v>
      </c>
      <c r="D1233" s="249">
        <v>0.04</v>
      </c>
      <c r="E1233" s="257">
        <f>단가대비표!O160</f>
        <v>0</v>
      </c>
      <c r="F1233" s="258">
        <f>TRUNC(E1233*D1233,1)</f>
        <v>0</v>
      </c>
      <c r="G1233" s="257">
        <f>단가대비표!P160</f>
        <v>0</v>
      </c>
      <c r="H1233" s="258">
        <f>TRUNC(G1233*D1233,1)</f>
        <v>0</v>
      </c>
      <c r="I1233" s="257">
        <f>단가대비표!V160</f>
        <v>0</v>
      </c>
      <c r="J1233" s="258">
        <f>TRUNC(I1233*D1233,1)</f>
        <v>0</v>
      </c>
      <c r="K1233" s="257">
        <f t="shared" si="189"/>
        <v>0</v>
      </c>
      <c r="L1233" s="258">
        <f t="shared" si="189"/>
        <v>0</v>
      </c>
      <c r="M1233" s="248" t="s">
        <v>2808</v>
      </c>
      <c r="N1233" s="1" t="s">
        <v>2302</v>
      </c>
      <c r="O1233" s="1" t="s">
        <v>2809</v>
      </c>
      <c r="P1233" s="1" t="s">
        <v>64</v>
      </c>
      <c r="Q1233" s="1" t="s">
        <v>64</v>
      </c>
      <c r="R1233" s="1" t="s">
        <v>63</v>
      </c>
      <c r="AV1233" s="1" t="s">
        <v>52</v>
      </c>
      <c r="AW1233" s="1" t="s">
        <v>2893</v>
      </c>
      <c r="AX1233" s="1" t="s">
        <v>52</v>
      </c>
      <c r="AY1233" s="1" t="s">
        <v>52</v>
      </c>
      <c r="AZ1233" s="1" t="s">
        <v>52</v>
      </c>
    </row>
    <row r="1234" spans="1:52" ht="30" customHeight="1">
      <c r="A1234" s="248" t="s">
        <v>2811</v>
      </c>
      <c r="B1234" s="248" t="s">
        <v>2812</v>
      </c>
      <c r="C1234" s="248" t="s">
        <v>82</v>
      </c>
      <c r="D1234" s="249">
        <v>1</v>
      </c>
      <c r="E1234" s="257">
        <f>일위대가목록!E199</f>
        <v>0</v>
      </c>
      <c r="F1234" s="258">
        <f>TRUNC(E1234*D1234,1)</f>
        <v>0</v>
      </c>
      <c r="G1234" s="257">
        <f>일위대가목록!F199</f>
        <v>0</v>
      </c>
      <c r="H1234" s="258">
        <f>TRUNC(G1234*D1234,1)</f>
        <v>0</v>
      </c>
      <c r="I1234" s="257">
        <f>일위대가목록!G199</f>
        <v>0</v>
      </c>
      <c r="J1234" s="258">
        <f>TRUNC(I1234*D1234,1)</f>
        <v>0</v>
      </c>
      <c r="K1234" s="257">
        <f t="shared" si="189"/>
        <v>0</v>
      </c>
      <c r="L1234" s="258">
        <f t="shared" si="189"/>
        <v>0</v>
      </c>
      <c r="M1234" s="248" t="s">
        <v>2813</v>
      </c>
      <c r="N1234" s="1" t="s">
        <v>2302</v>
      </c>
      <c r="O1234" s="1" t="s">
        <v>2814</v>
      </c>
      <c r="P1234" s="1" t="s">
        <v>63</v>
      </c>
      <c r="Q1234" s="1" t="s">
        <v>64</v>
      </c>
      <c r="R1234" s="1" t="s">
        <v>64</v>
      </c>
      <c r="AV1234" s="1" t="s">
        <v>52</v>
      </c>
      <c r="AW1234" s="1" t="s">
        <v>2894</v>
      </c>
      <c r="AX1234" s="1" t="s">
        <v>52</v>
      </c>
      <c r="AY1234" s="1" t="s">
        <v>52</v>
      </c>
      <c r="AZ1234" s="1" t="s">
        <v>52</v>
      </c>
    </row>
    <row r="1235" spans="1:52" ht="30" customHeight="1">
      <c r="A1235" s="248" t="s">
        <v>993</v>
      </c>
      <c r="B1235" s="248" t="s">
        <v>52</v>
      </c>
      <c r="C1235" s="248" t="s">
        <v>52</v>
      </c>
      <c r="D1235" s="249"/>
      <c r="E1235" s="257"/>
      <c r="F1235" s="258">
        <f>TRUNC(SUMIF(N1232:N1234, N1231, F1232:F1234),0)</f>
        <v>0</v>
      </c>
      <c r="G1235" s="257"/>
      <c r="H1235" s="258">
        <f>TRUNC(SUMIF(N1232:N1234, N1231, H1232:H1234),0)</f>
        <v>0</v>
      </c>
      <c r="I1235" s="257"/>
      <c r="J1235" s="258">
        <f>TRUNC(SUMIF(N1232:N1234, N1231, J1232:J1234),0)</f>
        <v>0</v>
      </c>
      <c r="K1235" s="257"/>
      <c r="L1235" s="258">
        <f>F1235+H1235+J1235</f>
        <v>0</v>
      </c>
      <c r="M1235" s="248" t="s">
        <v>52</v>
      </c>
      <c r="N1235" s="1" t="s">
        <v>71</v>
      </c>
      <c r="O1235" s="1" t="s">
        <v>71</v>
      </c>
      <c r="P1235" s="1" t="s">
        <v>52</v>
      </c>
      <c r="Q1235" s="1" t="s">
        <v>52</v>
      </c>
      <c r="R1235" s="1" t="s">
        <v>52</v>
      </c>
      <c r="AV1235" s="1" t="s">
        <v>52</v>
      </c>
      <c r="AW1235" s="1" t="s">
        <v>52</v>
      </c>
      <c r="AX1235" s="1" t="s">
        <v>52</v>
      </c>
      <c r="AY1235" s="1" t="s">
        <v>52</v>
      </c>
      <c r="AZ1235" s="1" t="s">
        <v>52</v>
      </c>
    </row>
    <row r="1236" spans="1:52" ht="30" customHeight="1">
      <c r="A1236" s="249"/>
      <c r="B1236" s="249"/>
      <c r="C1236" s="249"/>
      <c r="D1236" s="249"/>
      <c r="E1236" s="257"/>
      <c r="F1236" s="258"/>
      <c r="G1236" s="257"/>
      <c r="H1236" s="258"/>
      <c r="I1236" s="257"/>
      <c r="J1236" s="258"/>
      <c r="K1236" s="257"/>
      <c r="L1236" s="258"/>
      <c r="M1236" s="249"/>
    </row>
    <row r="1237" spans="1:52" ht="30" customHeight="1">
      <c r="A1237" s="250" t="s">
        <v>2895</v>
      </c>
      <c r="B1237" s="253"/>
      <c r="C1237" s="253"/>
      <c r="D1237" s="253"/>
      <c r="E1237" s="254"/>
      <c r="F1237" s="255"/>
      <c r="G1237" s="254"/>
      <c r="H1237" s="255"/>
      <c r="I1237" s="254"/>
      <c r="J1237" s="255"/>
      <c r="K1237" s="254"/>
      <c r="L1237" s="255"/>
      <c r="M1237" s="256"/>
      <c r="N1237" s="1" t="s">
        <v>2896</v>
      </c>
    </row>
    <row r="1238" spans="1:52" ht="30" customHeight="1">
      <c r="A1238" s="248" t="s">
        <v>1895</v>
      </c>
      <c r="B1238" s="248" t="s">
        <v>989</v>
      </c>
      <c r="C1238" s="248" t="s">
        <v>401</v>
      </c>
      <c r="D1238" s="249">
        <v>4.2999999999999997E-2</v>
      </c>
      <c r="E1238" s="257">
        <f>단가대비표!O256</f>
        <v>0</v>
      </c>
      <c r="F1238" s="258">
        <f>TRUNC(E1238*D1238,1)</f>
        <v>0</v>
      </c>
      <c r="G1238" s="257">
        <f>단가대비표!P256</f>
        <v>0</v>
      </c>
      <c r="H1238" s="258">
        <f>TRUNC(G1238*D1238,1)</f>
        <v>0</v>
      </c>
      <c r="I1238" s="257">
        <f>단가대비표!V256</f>
        <v>0</v>
      </c>
      <c r="J1238" s="258">
        <f>TRUNC(I1238*D1238,1)</f>
        <v>0</v>
      </c>
      <c r="K1238" s="257">
        <f>TRUNC(E1238+G1238+I1238,1)</f>
        <v>0</v>
      </c>
      <c r="L1238" s="258">
        <f>TRUNC(F1238+H1238+J1238,1)</f>
        <v>0</v>
      </c>
      <c r="M1238" s="248" t="s">
        <v>1896</v>
      </c>
      <c r="N1238" s="1" t="s">
        <v>2896</v>
      </c>
      <c r="O1238" s="1" t="s">
        <v>1897</v>
      </c>
      <c r="P1238" s="1" t="s">
        <v>64</v>
      </c>
      <c r="Q1238" s="1" t="s">
        <v>64</v>
      </c>
      <c r="R1238" s="1" t="s">
        <v>63</v>
      </c>
      <c r="AV1238" s="1" t="s">
        <v>52</v>
      </c>
      <c r="AW1238" s="1" t="s">
        <v>2901</v>
      </c>
      <c r="AX1238" s="1" t="s">
        <v>52</v>
      </c>
      <c r="AY1238" s="1" t="s">
        <v>52</v>
      </c>
      <c r="AZ1238" s="1" t="s">
        <v>52</v>
      </c>
    </row>
    <row r="1239" spans="1:52" ht="30" customHeight="1">
      <c r="A1239" s="248" t="s">
        <v>1243</v>
      </c>
      <c r="B1239" s="248" t="s">
        <v>989</v>
      </c>
      <c r="C1239" s="248" t="s">
        <v>401</v>
      </c>
      <c r="D1239" s="249">
        <v>2.1000000000000001E-2</v>
      </c>
      <c r="E1239" s="257">
        <f>단가대비표!O237</f>
        <v>0</v>
      </c>
      <c r="F1239" s="258">
        <f>TRUNC(E1239*D1239,1)</f>
        <v>0</v>
      </c>
      <c r="G1239" s="257">
        <f>단가대비표!P237</f>
        <v>0</v>
      </c>
      <c r="H1239" s="258">
        <f>TRUNC(G1239*D1239,1)</f>
        <v>0</v>
      </c>
      <c r="I1239" s="257">
        <f>단가대비표!V237</f>
        <v>0</v>
      </c>
      <c r="J1239" s="258">
        <f>TRUNC(I1239*D1239,1)</f>
        <v>0</v>
      </c>
      <c r="K1239" s="257">
        <f>TRUNC(E1239+G1239+I1239,1)</f>
        <v>0</v>
      </c>
      <c r="L1239" s="258">
        <f>TRUNC(F1239+H1239+J1239,1)</f>
        <v>0</v>
      </c>
      <c r="M1239" s="248" t="s">
        <v>1244</v>
      </c>
      <c r="N1239" s="1" t="s">
        <v>2896</v>
      </c>
      <c r="O1239" s="1" t="s">
        <v>1245</v>
      </c>
      <c r="P1239" s="1" t="s">
        <v>64</v>
      </c>
      <c r="Q1239" s="1" t="s">
        <v>64</v>
      </c>
      <c r="R1239" s="1" t="s">
        <v>63</v>
      </c>
      <c r="AV1239" s="1" t="s">
        <v>52</v>
      </c>
      <c r="AW1239" s="1" t="s">
        <v>2902</v>
      </c>
      <c r="AX1239" s="1" t="s">
        <v>52</v>
      </c>
      <c r="AY1239" s="1" t="s">
        <v>52</v>
      </c>
      <c r="AZ1239" s="1" t="s">
        <v>52</v>
      </c>
    </row>
    <row r="1240" spans="1:52" ht="30" customHeight="1">
      <c r="A1240" s="248" t="s">
        <v>993</v>
      </c>
      <c r="B1240" s="248" t="s">
        <v>52</v>
      </c>
      <c r="C1240" s="248" t="s">
        <v>52</v>
      </c>
      <c r="D1240" s="249"/>
      <c r="E1240" s="257"/>
      <c r="F1240" s="258">
        <f>TRUNC(SUMIF(N1238:N1239, N1237, F1238:F1239),0)</f>
        <v>0</v>
      </c>
      <c r="G1240" s="257"/>
      <c r="H1240" s="258">
        <f>TRUNC(SUMIF(N1238:N1239, N1237, H1238:H1239),0)</f>
        <v>0</v>
      </c>
      <c r="I1240" s="257"/>
      <c r="J1240" s="258">
        <f>TRUNC(SUMIF(N1238:N1239, N1237, J1238:J1239),0)</f>
        <v>0</v>
      </c>
      <c r="K1240" s="257"/>
      <c r="L1240" s="258">
        <f>F1240+H1240+J1240</f>
        <v>0</v>
      </c>
      <c r="M1240" s="248" t="s">
        <v>52</v>
      </c>
      <c r="N1240" s="1" t="s">
        <v>71</v>
      </c>
      <c r="O1240" s="1" t="s">
        <v>71</v>
      </c>
      <c r="P1240" s="1" t="s">
        <v>52</v>
      </c>
      <c r="Q1240" s="1" t="s">
        <v>52</v>
      </c>
      <c r="R1240" s="1" t="s">
        <v>52</v>
      </c>
      <c r="AV1240" s="1" t="s">
        <v>52</v>
      </c>
      <c r="AW1240" s="1" t="s">
        <v>52</v>
      </c>
      <c r="AX1240" s="1" t="s">
        <v>52</v>
      </c>
      <c r="AY1240" s="1" t="s">
        <v>52</v>
      </c>
      <c r="AZ1240" s="1" t="s">
        <v>52</v>
      </c>
    </row>
    <row r="1241" spans="1:52" ht="30" customHeight="1">
      <c r="A1241" s="249"/>
      <c r="B1241" s="249"/>
      <c r="C1241" s="249"/>
      <c r="D1241" s="249"/>
      <c r="E1241" s="257"/>
      <c r="F1241" s="258"/>
      <c r="G1241" s="257"/>
      <c r="H1241" s="258"/>
      <c r="I1241" s="257"/>
      <c r="J1241" s="258"/>
      <c r="K1241" s="257"/>
      <c r="L1241" s="258"/>
      <c r="M1241" s="249"/>
    </row>
    <row r="1242" spans="1:52" ht="30" customHeight="1">
      <c r="A1242" s="250" t="s">
        <v>2903</v>
      </c>
      <c r="B1242" s="253"/>
      <c r="C1242" s="253"/>
      <c r="D1242" s="253"/>
      <c r="E1242" s="254"/>
      <c r="F1242" s="255"/>
      <c r="G1242" s="254"/>
      <c r="H1242" s="255"/>
      <c r="I1242" s="254"/>
      <c r="J1242" s="255"/>
      <c r="K1242" s="254"/>
      <c r="L1242" s="255"/>
      <c r="M1242" s="256"/>
      <c r="N1242" s="1" t="s">
        <v>2292</v>
      </c>
    </row>
    <row r="1243" spans="1:52" ht="30" customHeight="1">
      <c r="A1243" s="248" t="s">
        <v>2904</v>
      </c>
      <c r="B1243" s="248" t="s">
        <v>2905</v>
      </c>
      <c r="C1243" s="248" t="s">
        <v>82</v>
      </c>
      <c r="D1243" s="249">
        <v>1.1000000000000001</v>
      </c>
      <c r="E1243" s="257">
        <f>단가대비표!O71</f>
        <v>0</v>
      </c>
      <c r="F1243" s="258">
        <f>TRUNC(E1243*D1243,1)</f>
        <v>0</v>
      </c>
      <c r="G1243" s="257">
        <f>단가대비표!P71</f>
        <v>0</v>
      </c>
      <c r="H1243" s="258">
        <f>TRUNC(G1243*D1243,1)</f>
        <v>0</v>
      </c>
      <c r="I1243" s="257">
        <f>단가대비표!V71</f>
        <v>0</v>
      </c>
      <c r="J1243" s="258">
        <f>TRUNC(I1243*D1243,1)</f>
        <v>0</v>
      </c>
      <c r="K1243" s="257">
        <f t="shared" ref="K1243:L1245" si="190">TRUNC(E1243+G1243+I1243,1)</f>
        <v>0</v>
      </c>
      <c r="L1243" s="258">
        <f t="shared" si="190"/>
        <v>0</v>
      </c>
      <c r="M1243" s="248" t="s">
        <v>2906</v>
      </c>
      <c r="N1243" s="1" t="s">
        <v>2292</v>
      </c>
      <c r="O1243" s="1" t="s">
        <v>2907</v>
      </c>
      <c r="P1243" s="1" t="s">
        <v>64</v>
      </c>
      <c r="Q1243" s="1" t="s">
        <v>64</v>
      </c>
      <c r="R1243" s="1" t="s">
        <v>63</v>
      </c>
      <c r="AV1243" s="1" t="s">
        <v>52</v>
      </c>
      <c r="AW1243" s="1" t="s">
        <v>2908</v>
      </c>
      <c r="AX1243" s="1" t="s">
        <v>52</v>
      </c>
      <c r="AY1243" s="1" t="s">
        <v>52</v>
      </c>
      <c r="AZ1243" s="1" t="s">
        <v>52</v>
      </c>
    </row>
    <row r="1244" spans="1:52" ht="30" customHeight="1">
      <c r="A1244" s="248" t="s">
        <v>2767</v>
      </c>
      <c r="B1244" s="248" t="s">
        <v>2909</v>
      </c>
      <c r="C1244" s="248" t="s">
        <v>1490</v>
      </c>
      <c r="D1244" s="249">
        <v>0.3</v>
      </c>
      <c r="E1244" s="257">
        <f>단가대비표!O186</f>
        <v>0</v>
      </c>
      <c r="F1244" s="258">
        <f>TRUNC(E1244*D1244,1)</f>
        <v>0</v>
      </c>
      <c r="G1244" s="257">
        <f>단가대비표!P186</f>
        <v>0</v>
      </c>
      <c r="H1244" s="258">
        <f>TRUNC(G1244*D1244,1)</f>
        <v>0</v>
      </c>
      <c r="I1244" s="257">
        <f>단가대비표!V186</f>
        <v>0</v>
      </c>
      <c r="J1244" s="258">
        <f>TRUNC(I1244*D1244,1)</f>
        <v>0</v>
      </c>
      <c r="K1244" s="257">
        <f t="shared" si="190"/>
        <v>0</v>
      </c>
      <c r="L1244" s="258">
        <f t="shared" si="190"/>
        <v>0</v>
      </c>
      <c r="M1244" s="248" t="s">
        <v>2910</v>
      </c>
      <c r="N1244" s="1" t="s">
        <v>2292</v>
      </c>
      <c r="O1244" s="1" t="s">
        <v>2911</v>
      </c>
      <c r="P1244" s="1" t="s">
        <v>64</v>
      </c>
      <c r="Q1244" s="1" t="s">
        <v>64</v>
      </c>
      <c r="R1244" s="1" t="s">
        <v>63</v>
      </c>
      <c r="AV1244" s="1" t="s">
        <v>52</v>
      </c>
      <c r="AW1244" s="1" t="s">
        <v>2912</v>
      </c>
      <c r="AX1244" s="1" t="s">
        <v>52</v>
      </c>
      <c r="AY1244" s="1" t="s">
        <v>52</v>
      </c>
      <c r="AZ1244" s="1" t="s">
        <v>52</v>
      </c>
    </row>
    <row r="1245" spans="1:52" ht="30" customHeight="1">
      <c r="A1245" s="248" t="s">
        <v>2897</v>
      </c>
      <c r="B1245" s="248" t="s">
        <v>2898</v>
      </c>
      <c r="C1245" s="248" t="s">
        <v>82</v>
      </c>
      <c r="D1245" s="249">
        <v>1</v>
      </c>
      <c r="E1245" s="257">
        <f>일위대가목록!E201</f>
        <v>0</v>
      </c>
      <c r="F1245" s="258">
        <f>TRUNC(E1245*D1245,1)</f>
        <v>0</v>
      </c>
      <c r="G1245" s="257">
        <f>일위대가목록!F201</f>
        <v>0</v>
      </c>
      <c r="H1245" s="258">
        <f>TRUNC(G1245*D1245,1)</f>
        <v>0</v>
      </c>
      <c r="I1245" s="257">
        <f>일위대가목록!G201</f>
        <v>0</v>
      </c>
      <c r="J1245" s="258">
        <f>TRUNC(I1245*D1245,1)</f>
        <v>0</v>
      </c>
      <c r="K1245" s="257">
        <f t="shared" si="190"/>
        <v>0</v>
      </c>
      <c r="L1245" s="258">
        <f t="shared" si="190"/>
        <v>0</v>
      </c>
      <c r="M1245" s="248" t="s">
        <v>2899</v>
      </c>
      <c r="N1245" s="1" t="s">
        <v>2292</v>
      </c>
      <c r="O1245" s="1" t="s">
        <v>2896</v>
      </c>
      <c r="P1245" s="1" t="s">
        <v>63</v>
      </c>
      <c r="Q1245" s="1" t="s">
        <v>64</v>
      </c>
      <c r="R1245" s="1" t="s">
        <v>64</v>
      </c>
      <c r="AV1245" s="1" t="s">
        <v>52</v>
      </c>
      <c r="AW1245" s="1" t="s">
        <v>2913</v>
      </c>
      <c r="AX1245" s="1" t="s">
        <v>52</v>
      </c>
      <c r="AY1245" s="1" t="s">
        <v>52</v>
      </c>
      <c r="AZ1245" s="1" t="s">
        <v>52</v>
      </c>
    </row>
    <row r="1246" spans="1:52" ht="30" customHeight="1">
      <c r="A1246" s="248" t="s">
        <v>993</v>
      </c>
      <c r="B1246" s="248" t="s">
        <v>52</v>
      </c>
      <c r="C1246" s="248" t="s">
        <v>52</v>
      </c>
      <c r="D1246" s="249"/>
      <c r="E1246" s="257"/>
      <c r="F1246" s="258">
        <f>TRUNC(SUMIF(N1243:N1245, N1242, F1243:F1245),0)</f>
        <v>0</v>
      </c>
      <c r="G1246" s="257"/>
      <c r="H1246" s="258">
        <f>TRUNC(SUMIF(N1243:N1245, N1242, H1243:H1245),0)</f>
        <v>0</v>
      </c>
      <c r="I1246" s="257"/>
      <c r="J1246" s="258">
        <f>TRUNC(SUMIF(N1243:N1245, N1242, J1243:J1245),0)</f>
        <v>0</v>
      </c>
      <c r="K1246" s="257"/>
      <c r="L1246" s="258">
        <f>F1246+H1246+J1246</f>
        <v>0</v>
      </c>
      <c r="M1246" s="248" t="s">
        <v>52</v>
      </c>
      <c r="N1246" s="1" t="s">
        <v>71</v>
      </c>
      <c r="O1246" s="1" t="s">
        <v>71</v>
      </c>
      <c r="P1246" s="1" t="s">
        <v>52</v>
      </c>
      <c r="Q1246" s="1" t="s">
        <v>52</v>
      </c>
      <c r="R1246" s="1" t="s">
        <v>52</v>
      </c>
      <c r="AV1246" s="1" t="s">
        <v>52</v>
      </c>
      <c r="AW1246" s="1" t="s">
        <v>52</v>
      </c>
      <c r="AX1246" s="1" t="s">
        <v>52</v>
      </c>
      <c r="AY1246" s="1" t="s">
        <v>52</v>
      </c>
      <c r="AZ1246" s="1" t="s">
        <v>52</v>
      </c>
    </row>
    <row r="1247" spans="1:52" ht="30" customHeight="1">
      <c r="A1247" s="249"/>
      <c r="B1247" s="249"/>
      <c r="C1247" s="249"/>
      <c r="D1247" s="249"/>
      <c r="E1247" s="257"/>
      <c r="F1247" s="258"/>
      <c r="G1247" s="257"/>
      <c r="H1247" s="258"/>
      <c r="I1247" s="257"/>
      <c r="J1247" s="258"/>
      <c r="K1247" s="257"/>
      <c r="L1247" s="258"/>
      <c r="M1247" s="249"/>
    </row>
    <row r="1248" spans="1:52" ht="30" customHeight="1">
      <c r="A1248" s="250" t="s">
        <v>2914</v>
      </c>
      <c r="B1248" s="253"/>
      <c r="C1248" s="253"/>
      <c r="D1248" s="253"/>
      <c r="E1248" s="254"/>
      <c r="F1248" s="255"/>
      <c r="G1248" s="254"/>
      <c r="H1248" s="255"/>
      <c r="I1248" s="254"/>
      <c r="J1248" s="255"/>
      <c r="K1248" s="254"/>
      <c r="L1248" s="255"/>
      <c r="M1248" s="256"/>
      <c r="N1248" s="1" t="s">
        <v>492</v>
      </c>
    </row>
    <row r="1249" spans="1:52" ht="30" customHeight="1">
      <c r="A1249" s="248" t="s">
        <v>1975</v>
      </c>
      <c r="B1249" s="248" t="s">
        <v>2915</v>
      </c>
      <c r="C1249" s="248" t="s">
        <v>1490</v>
      </c>
      <c r="D1249" s="249">
        <v>0.85040000000000004</v>
      </c>
      <c r="E1249" s="257">
        <f>단가대비표!O53</f>
        <v>0</v>
      </c>
      <c r="F1249" s="258">
        <f t="shared" ref="F1249:F1255" si="191">TRUNC(E1249*D1249,1)</f>
        <v>0</v>
      </c>
      <c r="G1249" s="257">
        <f>단가대비표!P53</f>
        <v>0</v>
      </c>
      <c r="H1249" s="258">
        <f t="shared" ref="H1249:H1255" si="192">TRUNC(G1249*D1249,1)</f>
        <v>0</v>
      </c>
      <c r="I1249" s="257">
        <f>단가대비표!V53</f>
        <v>0</v>
      </c>
      <c r="J1249" s="258">
        <f t="shared" ref="J1249:J1255" si="193">TRUNC(I1249*D1249,1)</f>
        <v>0</v>
      </c>
      <c r="K1249" s="257">
        <f t="shared" ref="K1249:L1255" si="194">TRUNC(E1249+G1249+I1249,1)</f>
        <v>0</v>
      </c>
      <c r="L1249" s="258">
        <f t="shared" si="194"/>
        <v>0</v>
      </c>
      <c r="M1249" s="248" t="s">
        <v>2916</v>
      </c>
      <c r="N1249" s="1" t="s">
        <v>492</v>
      </c>
      <c r="O1249" s="1" t="s">
        <v>2917</v>
      </c>
      <c r="P1249" s="1" t="s">
        <v>64</v>
      </c>
      <c r="Q1249" s="1" t="s">
        <v>64</v>
      </c>
      <c r="R1249" s="1" t="s">
        <v>63</v>
      </c>
      <c r="AV1249" s="1" t="s">
        <v>52</v>
      </c>
      <c r="AW1249" s="1" t="s">
        <v>2918</v>
      </c>
      <c r="AX1249" s="1" t="s">
        <v>52</v>
      </c>
      <c r="AY1249" s="1" t="s">
        <v>52</v>
      </c>
      <c r="AZ1249" s="1" t="s">
        <v>52</v>
      </c>
    </row>
    <row r="1250" spans="1:52" ht="30" customHeight="1">
      <c r="A1250" s="248" t="s">
        <v>191</v>
      </c>
      <c r="B1250" s="248" t="s">
        <v>1966</v>
      </c>
      <c r="C1250" s="248" t="s">
        <v>1490</v>
      </c>
      <c r="D1250" s="249">
        <v>1.7874000000000001</v>
      </c>
      <c r="E1250" s="257">
        <f>단가대비표!O50</f>
        <v>0</v>
      </c>
      <c r="F1250" s="258">
        <f t="shared" si="191"/>
        <v>0</v>
      </c>
      <c r="G1250" s="257">
        <f>단가대비표!P50</f>
        <v>0</v>
      </c>
      <c r="H1250" s="258">
        <f t="shared" si="192"/>
        <v>0</v>
      </c>
      <c r="I1250" s="257">
        <f>단가대비표!V50</f>
        <v>0</v>
      </c>
      <c r="J1250" s="258">
        <f t="shared" si="193"/>
        <v>0</v>
      </c>
      <c r="K1250" s="257">
        <f t="shared" si="194"/>
        <v>0</v>
      </c>
      <c r="L1250" s="258">
        <f t="shared" si="194"/>
        <v>0</v>
      </c>
      <c r="M1250" s="248" t="s">
        <v>1967</v>
      </c>
      <c r="N1250" s="1" t="s">
        <v>492</v>
      </c>
      <c r="O1250" s="1" t="s">
        <v>1968</v>
      </c>
      <c r="P1250" s="1" t="s">
        <v>64</v>
      </c>
      <c r="Q1250" s="1" t="s">
        <v>64</v>
      </c>
      <c r="R1250" s="1" t="s">
        <v>63</v>
      </c>
      <c r="AV1250" s="1" t="s">
        <v>52</v>
      </c>
      <c r="AW1250" s="1" t="s">
        <v>2919</v>
      </c>
      <c r="AX1250" s="1" t="s">
        <v>52</v>
      </c>
      <c r="AY1250" s="1" t="s">
        <v>52</v>
      </c>
      <c r="AZ1250" s="1" t="s">
        <v>52</v>
      </c>
    </row>
    <row r="1251" spans="1:52" ht="30" customHeight="1">
      <c r="A1251" s="248" t="s">
        <v>191</v>
      </c>
      <c r="B1251" s="248" t="s">
        <v>2920</v>
      </c>
      <c r="C1251" s="248" t="s">
        <v>1490</v>
      </c>
      <c r="D1251" s="249">
        <v>5.11E-2</v>
      </c>
      <c r="E1251" s="257">
        <f>단가대비표!O49</f>
        <v>0</v>
      </c>
      <c r="F1251" s="258">
        <f t="shared" si="191"/>
        <v>0</v>
      </c>
      <c r="G1251" s="257">
        <f>단가대비표!P49</f>
        <v>0</v>
      </c>
      <c r="H1251" s="258">
        <f t="shared" si="192"/>
        <v>0</v>
      </c>
      <c r="I1251" s="257">
        <f>단가대비표!V49</f>
        <v>0</v>
      </c>
      <c r="J1251" s="258">
        <f t="shared" si="193"/>
        <v>0</v>
      </c>
      <c r="K1251" s="257">
        <f t="shared" si="194"/>
        <v>0</v>
      </c>
      <c r="L1251" s="258">
        <f t="shared" si="194"/>
        <v>0</v>
      </c>
      <c r="M1251" s="248" t="s">
        <v>2921</v>
      </c>
      <c r="N1251" s="1" t="s">
        <v>492</v>
      </c>
      <c r="O1251" s="1" t="s">
        <v>2922</v>
      </c>
      <c r="P1251" s="1" t="s">
        <v>64</v>
      </c>
      <c r="Q1251" s="1" t="s">
        <v>64</v>
      </c>
      <c r="R1251" s="1" t="s">
        <v>63</v>
      </c>
      <c r="AV1251" s="1" t="s">
        <v>52</v>
      </c>
      <c r="AW1251" s="1" t="s">
        <v>2923</v>
      </c>
      <c r="AX1251" s="1" t="s">
        <v>52</v>
      </c>
      <c r="AY1251" s="1" t="s">
        <v>52</v>
      </c>
      <c r="AZ1251" s="1" t="s">
        <v>52</v>
      </c>
    </row>
    <row r="1252" spans="1:52" ht="30" customHeight="1">
      <c r="A1252" s="248" t="s">
        <v>1980</v>
      </c>
      <c r="B1252" s="248" t="s">
        <v>1985</v>
      </c>
      <c r="C1252" s="248" t="s">
        <v>1490</v>
      </c>
      <c r="D1252" s="249">
        <v>0.77300000000000002</v>
      </c>
      <c r="E1252" s="257">
        <f>일위대가목록!E94</f>
        <v>0</v>
      </c>
      <c r="F1252" s="258">
        <f t="shared" si="191"/>
        <v>0</v>
      </c>
      <c r="G1252" s="257">
        <f>일위대가목록!F94</f>
        <v>0</v>
      </c>
      <c r="H1252" s="258">
        <f t="shared" si="192"/>
        <v>0</v>
      </c>
      <c r="I1252" s="257">
        <f>일위대가목록!G94</f>
        <v>0</v>
      </c>
      <c r="J1252" s="258">
        <f t="shared" si="193"/>
        <v>0</v>
      </c>
      <c r="K1252" s="257">
        <f t="shared" si="194"/>
        <v>0</v>
      </c>
      <c r="L1252" s="258">
        <f t="shared" si="194"/>
        <v>0</v>
      </c>
      <c r="M1252" s="248" t="s">
        <v>1986</v>
      </c>
      <c r="N1252" s="1" t="s">
        <v>492</v>
      </c>
      <c r="O1252" s="1" t="s">
        <v>1987</v>
      </c>
      <c r="P1252" s="1" t="s">
        <v>63</v>
      </c>
      <c r="Q1252" s="1" t="s">
        <v>64</v>
      </c>
      <c r="R1252" s="1" t="s">
        <v>64</v>
      </c>
      <c r="AV1252" s="1" t="s">
        <v>52</v>
      </c>
      <c r="AW1252" s="1" t="s">
        <v>2924</v>
      </c>
      <c r="AX1252" s="1" t="s">
        <v>52</v>
      </c>
      <c r="AY1252" s="1" t="s">
        <v>52</v>
      </c>
      <c r="AZ1252" s="1" t="s">
        <v>52</v>
      </c>
    </row>
    <row r="1253" spans="1:52" ht="30" customHeight="1">
      <c r="A1253" s="248" t="s">
        <v>1980</v>
      </c>
      <c r="B1253" s="248" t="s">
        <v>1981</v>
      </c>
      <c r="C1253" s="248" t="s">
        <v>1490</v>
      </c>
      <c r="D1253" s="249">
        <v>1.671</v>
      </c>
      <c r="E1253" s="257">
        <f>일위대가목록!E93</f>
        <v>0</v>
      </c>
      <c r="F1253" s="258">
        <f t="shared" si="191"/>
        <v>0</v>
      </c>
      <c r="G1253" s="257">
        <f>일위대가목록!F93</f>
        <v>0</v>
      </c>
      <c r="H1253" s="258">
        <f t="shared" si="192"/>
        <v>0</v>
      </c>
      <c r="I1253" s="257">
        <f>일위대가목록!G93</f>
        <v>0</v>
      </c>
      <c r="J1253" s="258">
        <f t="shared" si="193"/>
        <v>0</v>
      </c>
      <c r="K1253" s="257">
        <f t="shared" si="194"/>
        <v>0</v>
      </c>
      <c r="L1253" s="258">
        <f t="shared" si="194"/>
        <v>0</v>
      </c>
      <c r="M1253" s="248" t="s">
        <v>1982</v>
      </c>
      <c r="N1253" s="1" t="s">
        <v>492</v>
      </c>
      <c r="O1253" s="1" t="s">
        <v>1983</v>
      </c>
      <c r="P1253" s="1" t="s">
        <v>63</v>
      </c>
      <c r="Q1253" s="1" t="s">
        <v>64</v>
      </c>
      <c r="R1253" s="1" t="s">
        <v>64</v>
      </c>
      <c r="AV1253" s="1" t="s">
        <v>52</v>
      </c>
      <c r="AW1253" s="1" t="s">
        <v>2925</v>
      </c>
      <c r="AX1253" s="1" t="s">
        <v>52</v>
      </c>
      <c r="AY1253" s="1" t="s">
        <v>52</v>
      </c>
      <c r="AZ1253" s="1" t="s">
        <v>52</v>
      </c>
    </row>
    <row r="1254" spans="1:52" ht="30" customHeight="1">
      <c r="A1254" s="248" t="s">
        <v>1990</v>
      </c>
      <c r="B1254" s="248" t="s">
        <v>1995</v>
      </c>
      <c r="C1254" s="248" t="s">
        <v>1490</v>
      </c>
      <c r="D1254" s="249">
        <v>-5.3999999999999999E-2</v>
      </c>
      <c r="E1254" s="257">
        <f>단가대비표!O29</f>
        <v>0</v>
      </c>
      <c r="F1254" s="258">
        <f t="shared" si="191"/>
        <v>0</v>
      </c>
      <c r="G1254" s="257">
        <f>단가대비표!P29</f>
        <v>0</v>
      </c>
      <c r="H1254" s="258">
        <f t="shared" si="192"/>
        <v>0</v>
      </c>
      <c r="I1254" s="257">
        <f>단가대비표!V29</f>
        <v>0</v>
      </c>
      <c r="J1254" s="258">
        <f t="shared" si="193"/>
        <v>0</v>
      </c>
      <c r="K1254" s="257">
        <f t="shared" si="194"/>
        <v>0</v>
      </c>
      <c r="L1254" s="258">
        <f t="shared" si="194"/>
        <v>0</v>
      </c>
      <c r="M1254" s="248" t="s">
        <v>1996</v>
      </c>
      <c r="N1254" s="1" t="s">
        <v>492</v>
      </c>
      <c r="O1254" s="1" t="s">
        <v>1997</v>
      </c>
      <c r="P1254" s="1" t="s">
        <v>64</v>
      </c>
      <c r="Q1254" s="1" t="s">
        <v>64</v>
      </c>
      <c r="R1254" s="1" t="s">
        <v>63</v>
      </c>
      <c r="AV1254" s="1" t="s">
        <v>52</v>
      </c>
      <c r="AW1254" s="1" t="s">
        <v>2926</v>
      </c>
      <c r="AX1254" s="1" t="s">
        <v>52</v>
      </c>
      <c r="AY1254" s="1" t="s">
        <v>52</v>
      </c>
      <c r="AZ1254" s="1" t="s">
        <v>52</v>
      </c>
    </row>
    <row r="1255" spans="1:52" ht="30" customHeight="1">
      <c r="A1255" s="248" t="s">
        <v>1990</v>
      </c>
      <c r="B1255" s="248" t="s">
        <v>1991</v>
      </c>
      <c r="C1255" s="248" t="s">
        <v>1490</v>
      </c>
      <c r="D1255" s="249">
        <v>-0.11700000000000001</v>
      </c>
      <c r="E1255" s="257">
        <f>단가대비표!O28</f>
        <v>0</v>
      </c>
      <c r="F1255" s="258">
        <f t="shared" si="191"/>
        <v>0</v>
      </c>
      <c r="G1255" s="257">
        <f>단가대비표!P28</f>
        <v>0</v>
      </c>
      <c r="H1255" s="258">
        <f t="shared" si="192"/>
        <v>0</v>
      </c>
      <c r="I1255" s="257">
        <f>단가대비표!V28</f>
        <v>0</v>
      </c>
      <c r="J1255" s="258">
        <f t="shared" si="193"/>
        <v>0</v>
      </c>
      <c r="K1255" s="257">
        <f t="shared" si="194"/>
        <v>0</v>
      </c>
      <c r="L1255" s="258">
        <f t="shared" si="194"/>
        <v>0</v>
      </c>
      <c r="M1255" s="248" t="s">
        <v>1992</v>
      </c>
      <c r="N1255" s="1" t="s">
        <v>492</v>
      </c>
      <c r="O1255" s="1" t="s">
        <v>1993</v>
      </c>
      <c r="P1255" s="1" t="s">
        <v>64</v>
      </c>
      <c r="Q1255" s="1" t="s">
        <v>64</v>
      </c>
      <c r="R1255" s="1" t="s">
        <v>63</v>
      </c>
      <c r="AV1255" s="1" t="s">
        <v>52</v>
      </c>
      <c r="AW1255" s="1" t="s">
        <v>2927</v>
      </c>
      <c r="AX1255" s="1" t="s">
        <v>52</v>
      </c>
      <c r="AY1255" s="1" t="s">
        <v>52</v>
      </c>
      <c r="AZ1255" s="1" t="s">
        <v>52</v>
      </c>
    </row>
    <row r="1256" spans="1:52" ht="30" customHeight="1">
      <c r="A1256" s="248" t="s">
        <v>993</v>
      </c>
      <c r="B1256" s="248" t="s">
        <v>52</v>
      </c>
      <c r="C1256" s="248" t="s">
        <v>52</v>
      </c>
      <c r="D1256" s="249"/>
      <c r="E1256" s="257"/>
      <c r="F1256" s="258">
        <f>TRUNC(SUMIF(N1249:N1255, N1248, F1249:F1255),0)</f>
        <v>0</v>
      </c>
      <c r="G1256" s="257"/>
      <c r="H1256" s="258">
        <f>TRUNC(SUMIF(N1249:N1255, N1248, H1249:H1255),0)</f>
        <v>0</v>
      </c>
      <c r="I1256" s="257"/>
      <c r="J1256" s="258">
        <f>TRUNC(SUMIF(N1249:N1255, N1248, J1249:J1255),0)</f>
        <v>0</v>
      </c>
      <c r="K1256" s="257"/>
      <c r="L1256" s="258">
        <f>F1256+H1256+J1256</f>
        <v>0</v>
      </c>
      <c r="M1256" s="248" t="s">
        <v>52</v>
      </c>
      <c r="N1256" s="1" t="s">
        <v>71</v>
      </c>
      <c r="O1256" s="1" t="s">
        <v>71</v>
      </c>
      <c r="P1256" s="1" t="s">
        <v>52</v>
      </c>
      <c r="Q1256" s="1" t="s">
        <v>52</v>
      </c>
      <c r="R1256" s="1" t="s">
        <v>52</v>
      </c>
      <c r="AV1256" s="1" t="s">
        <v>52</v>
      </c>
      <c r="AW1256" s="1" t="s">
        <v>52</v>
      </c>
      <c r="AX1256" s="1" t="s">
        <v>52</v>
      </c>
      <c r="AY1256" s="1" t="s">
        <v>52</v>
      </c>
      <c r="AZ1256" s="1" t="s">
        <v>52</v>
      </c>
    </row>
    <row r="1257" spans="1:52" ht="30" customHeight="1">
      <c r="A1257" s="249"/>
      <c r="B1257" s="249"/>
      <c r="C1257" s="249"/>
      <c r="D1257" s="249"/>
      <c r="E1257" s="257"/>
      <c r="F1257" s="258"/>
      <c r="G1257" s="257"/>
      <c r="H1257" s="258"/>
      <c r="I1257" s="257"/>
      <c r="J1257" s="258"/>
      <c r="K1257" s="257"/>
      <c r="L1257" s="258"/>
      <c r="M1257" s="249"/>
    </row>
    <row r="1258" spans="1:52" ht="30" customHeight="1">
      <c r="A1258" s="250" t="s">
        <v>2928</v>
      </c>
      <c r="B1258" s="253"/>
      <c r="C1258" s="253"/>
      <c r="D1258" s="253"/>
      <c r="E1258" s="254"/>
      <c r="F1258" s="255"/>
      <c r="G1258" s="254"/>
      <c r="H1258" s="255"/>
      <c r="I1258" s="254"/>
      <c r="J1258" s="255"/>
      <c r="K1258" s="254"/>
      <c r="L1258" s="255"/>
      <c r="M1258" s="256"/>
      <c r="N1258" s="1" t="s">
        <v>300</v>
      </c>
    </row>
    <row r="1259" spans="1:52" ht="30" customHeight="1">
      <c r="A1259" s="248" t="s">
        <v>2540</v>
      </c>
      <c r="B1259" s="248" t="s">
        <v>2541</v>
      </c>
      <c r="C1259" s="248" t="s">
        <v>82</v>
      </c>
      <c r="D1259" s="249">
        <v>0.11</v>
      </c>
      <c r="E1259" s="257">
        <f>단가대비표!O67</f>
        <v>0</v>
      </c>
      <c r="F1259" s="258">
        <f>TRUNC(E1259*D1259,1)</f>
        <v>0</v>
      </c>
      <c r="G1259" s="257">
        <f>단가대비표!P67</f>
        <v>0</v>
      </c>
      <c r="H1259" s="258">
        <f>TRUNC(G1259*D1259,1)</f>
        <v>0</v>
      </c>
      <c r="I1259" s="257">
        <f>단가대비표!V67</f>
        <v>0</v>
      </c>
      <c r="J1259" s="258">
        <f>TRUNC(I1259*D1259,1)</f>
        <v>0</v>
      </c>
      <c r="K1259" s="257">
        <f t="shared" ref="K1259:L1261" si="195">TRUNC(E1259+G1259+I1259,1)</f>
        <v>0</v>
      </c>
      <c r="L1259" s="258">
        <f t="shared" si="195"/>
        <v>0</v>
      </c>
      <c r="M1259" s="248" t="s">
        <v>2542</v>
      </c>
      <c r="N1259" s="1" t="s">
        <v>300</v>
      </c>
      <c r="O1259" s="1" t="s">
        <v>2543</v>
      </c>
      <c r="P1259" s="1" t="s">
        <v>64</v>
      </c>
      <c r="Q1259" s="1" t="s">
        <v>64</v>
      </c>
      <c r="R1259" s="1" t="s">
        <v>63</v>
      </c>
      <c r="AV1259" s="1" t="s">
        <v>52</v>
      </c>
      <c r="AW1259" s="1" t="s">
        <v>2929</v>
      </c>
      <c r="AX1259" s="1" t="s">
        <v>52</v>
      </c>
      <c r="AY1259" s="1" t="s">
        <v>52</v>
      </c>
      <c r="AZ1259" s="1" t="s">
        <v>52</v>
      </c>
    </row>
    <row r="1260" spans="1:52" ht="30" customHeight="1">
      <c r="A1260" s="248" t="s">
        <v>2522</v>
      </c>
      <c r="B1260" s="248" t="s">
        <v>1573</v>
      </c>
      <c r="C1260" s="248" t="s">
        <v>115</v>
      </c>
      <c r="D1260" s="249">
        <v>3.0000000000000001E-3</v>
      </c>
      <c r="E1260" s="257">
        <f>일위대가목록!E156</f>
        <v>0</v>
      </c>
      <c r="F1260" s="258">
        <f>TRUNC(E1260*D1260,1)</f>
        <v>0</v>
      </c>
      <c r="G1260" s="257">
        <f>일위대가목록!F156</f>
        <v>0</v>
      </c>
      <c r="H1260" s="258">
        <f>TRUNC(G1260*D1260,1)</f>
        <v>0</v>
      </c>
      <c r="I1260" s="257">
        <f>일위대가목록!G156</f>
        <v>0</v>
      </c>
      <c r="J1260" s="258">
        <f>TRUNC(I1260*D1260,1)</f>
        <v>0</v>
      </c>
      <c r="K1260" s="257">
        <f t="shared" si="195"/>
        <v>0</v>
      </c>
      <c r="L1260" s="258">
        <f t="shared" si="195"/>
        <v>0</v>
      </c>
      <c r="M1260" s="248" t="s">
        <v>2523</v>
      </c>
      <c r="N1260" s="1" t="s">
        <v>300</v>
      </c>
      <c r="O1260" s="1" t="s">
        <v>2521</v>
      </c>
      <c r="P1260" s="1" t="s">
        <v>63</v>
      </c>
      <c r="Q1260" s="1" t="s">
        <v>64</v>
      </c>
      <c r="R1260" s="1" t="s">
        <v>64</v>
      </c>
      <c r="AV1260" s="1" t="s">
        <v>52</v>
      </c>
      <c r="AW1260" s="1" t="s">
        <v>2930</v>
      </c>
      <c r="AX1260" s="1" t="s">
        <v>52</v>
      </c>
      <c r="AY1260" s="1" t="s">
        <v>52</v>
      </c>
      <c r="AZ1260" s="1" t="s">
        <v>52</v>
      </c>
    </row>
    <row r="1261" spans="1:52" ht="30" customHeight="1">
      <c r="A1261" s="248" t="s">
        <v>2548</v>
      </c>
      <c r="B1261" s="248" t="s">
        <v>2549</v>
      </c>
      <c r="C1261" s="248" t="s">
        <v>82</v>
      </c>
      <c r="D1261" s="249">
        <v>0.1</v>
      </c>
      <c r="E1261" s="257">
        <f>일위대가목록!E159</f>
        <v>0</v>
      </c>
      <c r="F1261" s="258">
        <f>TRUNC(E1261*D1261,1)</f>
        <v>0</v>
      </c>
      <c r="G1261" s="257">
        <f>일위대가목록!F159</f>
        <v>0</v>
      </c>
      <c r="H1261" s="258">
        <f>TRUNC(G1261*D1261,1)</f>
        <v>0</v>
      </c>
      <c r="I1261" s="257">
        <f>일위대가목록!G159</f>
        <v>0</v>
      </c>
      <c r="J1261" s="258">
        <f>TRUNC(I1261*D1261,1)</f>
        <v>0</v>
      </c>
      <c r="K1261" s="257">
        <f t="shared" si="195"/>
        <v>0</v>
      </c>
      <c r="L1261" s="258">
        <f t="shared" si="195"/>
        <v>0</v>
      </c>
      <c r="M1261" s="248" t="s">
        <v>2550</v>
      </c>
      <c r="N1261" s="1" t="s">
        <v>300</v>
      </c>
      <c r="O1261" s="1" t="s">
        <v>2547</v>
      </c>
      <c r="P1261" s="1" t="s">
        <v>63</v>
      </c>
      <c r="Q1261" s="1" t="s">
        <v>64</v>
      </c>
      <c r="R1261" s="1" t="s">
        <v>64</v>
      </c>
      <c r="AV1261" s="1" t="s">
        <v>52</v>
      </c>
      <c r="AW1261" s="1" t="s">
        <v>2931</v>
      </c>
      <c r="AX1261" s="1" t="s">
        <v>52</v>
      </c>
      <c r="AY1261" s="1" t="s">
        <v>52</v>
      </c>
      <c r="AZ1261" s="1" t="s">
        <v>52</v>
      </c>
    </row>
    <row r="1262" spans="1:52" ht="30" customHeight="1">
      <c r="A1262" s="248" t="s">
        <v>993</v>
      </c>
      <c r="B1262" s="248" t="s">
        <v>52</v>
      </c>
      <c r="C1262" s="248" t="s">
        <v>52</v>
      </c>
      <c r="D1262" s="249"/>
      <c r="E1262" s="257"/>
      <c r="F1262" s="258">
        <f>TRUNC(SUMIF(N1259:N1261, N1258, F1259:F1261),0)</f>
        <v>0</v>
      </c>
      <c r="G1262" s="257"/>
      <c r="H1262" s="258">
        <f>TRUNC(SUMIF(N1259:N1261, N1258, H1259:H1261),0)</f>
        <v>0</v>
      </c>
      <c r="I1262" s="257"/>
      <c r="J1262" s="258">
        <f>TRUNC(SUMIF(N1259:N1261, N1258, J1259:J1261),0)</f>
        <v>0</v>
      </c>
      <c r="K1262" s="257"/>
      <c r="L1262" s="258">
        <f>F1262+H1262+J1262</f>
        <v>0</v>
      </c>
      <c r="M1262" s="248" t="s">
        <v>52</v>
      </c>
      <c r="N1262" s="1" t="s">
        <v>71</v>
      </c>
      <c r="O1262" s="1" t="s">
        <v>71</v>
      </c>
      <c r="P1262" s="1" t="s">
        <v>52</v>
      </c>
      <c r="Q1262" s="1" t="s">
        <v>52</v>
      </c>
      <c r="R1262" s="1" t="s">
        <v>52</v>
      </c>
      <c r="AV1262" s="1" t="s">
        <v>52</v>
      </c>
      <c r="AW1262" s="1" t="s">
        <v>52</v>
      </c>
      <c r="AX1262" s="1" t="s">
        <v>52</v>
      </c>
      <c r="AY1262" s="1" t="s">
        <v>52</v>
      </c>
      <c r="AZ1262" s="1" t="s">
        <v>52</v>
      </c>
    </row>
    <row r="1263" spans="1:52" ht="30" customHeight="1">
      <c r="A1263" s="249"/>
      <c r="B1263" s="249"/>
      <c r="C1263" s="249"/>
      <c r="D1263" s="249"/>
      <c r="E1263" s="257"/>
      <c r="F1263" s="258"/>
      <c r="G1263" s="257"/>
      <c r="H1263" s="258"/>
      <c r="I1263" s="257"/>
      <c r="J1263" s="258"/>
      <c r="K1263" s="257"/>
      <c r="L1263" s="258"/>
      <c r="M1263" s="249"/>
    </row>
    <row r="1264" spans="1:52" ht="30" customHeight="1">
      <c r="A1264" s="250" t="s">
        <v>2932</v>
      </c>
      <c r="B1264" s="253"/>
      <c r="C1264" s="253"/>
      <c r="D1264" s="253"/>
      <c r="E1264" s="254"/>
      <c r="F1264" s="255"/>
      <c r="G1264" s="254"/>
      <c r="H1264" s="255"/>
      <c r="I1264" s="254"/>
      <c r="J1264" s="255"/>
      <c r="K1264" s="254"/>
      <c r="L1264" s="255"/>
      <c r="M1264" s="256"/>
      <c r="N1264" s="1" t="s">
        <v>2933</v>
      </c>
    </row>
    <row r="1265" spans="1:52" ht="30" customHeight="1">
      <c r="A1265" s="248" t="s">
        <v>1895</v>
      </c>
      <c r="B1265" s="248" t="s">
        <v>989</v>
      </c>
      <c r="C1265" s="248" t="s">
        <v>401</v>
      </c>
      <c r="D1265" s="249">
        <v>3.5000000000000003E-2</v>
      </c>
      <c r="E1265" s="257">
        <f>단가대비표!O256</f>
        <v>0</v>
      </c>
      <c r="F1265" s="258">
        <f>TRUNC(E1265*D1265,1)</f>
        <v>0</v>
      </c>
      <c r="G1265" s="257">
        <f>단가대비표!P256</f>
        <v>0</v>
      </c>
      <c r="H1265" s="258">
        <f>TRUNC(G1265*D1265,1)</f>
        <v>0</v>
      </c>
      <c r="I1265" s="257">
        <f>단가대비표!V256</f>
        <v>0</v>
      </c>
      <c r="J1265" s="258">
        <f>TRUNC(I1265*D1265,1)</f>
        <v>0</v>
      </c>
      <c r="K1265" s="257">
        <f>TRUNC(E1265+G1265+I1265,1)</f>
        <v>0</v>
      </c>
      <c r="L1265" s="258">
        <f>TRUNC(F1265+H1265+J1265,1)</f>
        <v>0</v>
      </c>
      <c r="M1265" s="248" t="s">
        <v>1896</v>
      </c>
      <c r="N1265" s="1" t="s">
        <v>2933</v>
      </c>
      <c r="O1265" s="1" t="s">
        <v>1897</v>
      </c>
      <c r="P1265" s="1" t="s">
        <v>64</v>
      </c>
      <c r="Q1265" s="1" t="s">
        <v>64</v>
      </c>
      <c r="R1265" s="1" t="s">
        <v>63</v>
      </c>
      <c r="V1265">
        <v>1</v>
      </c>
      <c r="AV1265" s="1" t="s">
        <v>52</v>
      </c>
      <c r="AW1265" s="1" t="s">
        <v>2937</v>
      </c>
      <c r="AX1265" s="1" t="s">
        <v>52</v>
      </c>
      <c r="AY1265" s="1" t="s">
        <v>52</v>
      </c>
      <c r="AZ1265" s="1" t="s">
        <v>52</v>
      </c>
    </row>
    <row r="1266" spans="1:52" ht="30" customHeight="1">
      <c r="A1266" s="248" t="s">
        <v>1464</v>
      </c>
      <c r="B1266" s="248" t="s">
        <v>2022</v>
      </c>
      <c r="C1266" s="248" t="s">
        <v>555</v>
      </c>
      <c r="D1266" s="249">
        <v>1</v>
      </c>
      <c r="E1266" s="257">
        <v>0</v>
      </c>
      <c r="F1266" s="258">
        <f>TRUNC(E1266*D1266,1)</f>
        <v>0</v>
      </c>
      <c r="G1266" s="257">
        <v>0</v>
      </c>
      <c r="H1266" s="258">
        <f>TRUNC(G1266*D1266,1)</f>
        <v>0</v>
      </c>
      <c r="I1266" s="257">
        <f>TRUNC(SUMIF(V1265:V1266, RIGHTB(O1266, 1), H1265:H1266)*U1266, 2)</f>
        <v>0</v>
      </c>
      <c r="J1266" s="258">
        <f>TRUNC(I1266*D1266,1)</f>
        <v>0</v>
      </c>
      <c r="K1266" s="257">
        <f>TRUNC(E1266+G1266+I1266,1)</f>
        <v>0</v>
      </c>
      <c r="L1266" s="258">
        <f>TRUNC(F1266+H1266+J1266,1)</f>
        <v>0</v>
      </c>
      <c r="M1266" s="248" t="s">
        <v>52</v>
      </c>
      <c r="N1266" s="1" t="s">
        <v>2933</v>
      </c>
      <c r="O1266" s="1" t="s">
        <v>772</v>
      </c>
      <c r="P1266" s="1" t="s">
        <v>64</v>
      </c>
      <c r="Q1266" s="1" t="s">
        <v>64</v>
      </c>
      <c r="R1266" s="1" t="s">
        <v>64</v>
      </c>
      <c r="S1266">
        <v>1</v>
      </c>
      <c r="T1266">
        <v>2</v>
      </c>
      <c r="U1266">
        <v>0.04</v>
      </c>
      <c r="AV1266" s="1" t="s">
        <v>52</v>
      </c>
      <c r="AW1266" s="1" t="s">
        <v>2938</v>
      </c>
      <c r="AX1266" s="1" t="s">
        <v>52</v>
      </c>
      <c r="AY1266" s="1" t="s">
        <v>52</v>
      </c>
      <c r="AZ1266" s="1" t="s">
        <v>52</v>
      </c>
    </row>
    <row r="1267" spans="1:52" ht="30" customHeight="1">
      <c r="A1267" s="248" t="s">
        <v>993</v>
      </c>
      <c r="B1267" s="248" t="s">
        <v>52</v>
      </c>
      <c r="C1267" s="248" t="s">
        <v>52</v>
      </c>
      <c r="D1267" s="249"/>
      <c r="E1267" s="257"/>
      <c r="F1267" s="258">
        <f>TRUNC(SUMIF(N1265:N1266, N1264, F1265:F1266),0)</f>
        <v>0</v>
      </c>
      <c r="G1267" s="257"/>
      <c r="H1267" s="258">
        <f>TRUNC(SUMIF(N1265:N1266, N1264, H1265:H1266),0)</f>
        <v>0</v>
      </c>
      <c r="I1267" s="257"/>
      <c r="J1267" s="258">
        <f>TRUNC(SUMIF(N1265:N1266, N1264, J1265:J1266),0)</f>
        <v>0</v>
      </c>
      <c r="K1267" s="257"/>
      <c r="L1267" s="258">
        <f>F1267+H1267+J1267</f>
        <v>0</v>
      </c>
      <c r="M1267" s="248" t="s">
        <v>52</v>
      </c>
      <c r="N1267" s="1" t="s">
        <v>71</v>
      </c>
      <c r="O1267" s="1" t="s">
        <v>71</v>
      </c>
      <c r="P1267" s="1" t="s">
        <v>52</v>
      </c>
      <c r="Q1267" s="1" t="s">
        <v>52</v>
      </c>
      <c r="R1267" s="1" t="s">
        <v>52</v>
      </c>
      <c r="AV1267" s="1" t="s">
        <v>52</v>
      </c>
      <c r="AW1267" s="1" t="s">
        <v>52</v>
      </c>
      <c r="AX1267" s="1" t="s">
        <v>52</v>
      </c>
      <c r="AY1267" s="1" t="s">
        <v>52</v>
      </c>
      <c r="AZ1267" s="1" t="s">
        <v>52</v>
      </c>
    </row>
    <row r="1268" spans="1:52" ht="30" customHeight="1">
      <c r="A1268" s="249"/>
      <c r="B1268" s="249"/>
      <c r="C1268" s="249"/>
      <c r="D1268" s="249"/>
      <c r="E1268" s="257"/>
      <c r="F1268" s="258"/>
      <c r="G1268" s="257"/>
      <c r="H1268" s="258"/>
      <c r="I1268" s="257"/>
      <c r="J1268" s="258"/>
      <c r="K1268" s="257"/>
      <c r="L1268" s="258"/>
      <c r="M1268" s="249"/>
    </row>
    <row r="1269" spans="1:52" ht="30" customHeight="1">
      <c r="A1269" s="250" t="s">
        <v>2939</v>
      </c>
      <c r="B1269" s="253"/>
      <c r="C1269" s="253"/>
      <c r="D1269" s="253"/>
      <c r="E1269" s="254"/>
      <c r="F1269" s="255"/>
      <c r="G1269" s="254"/>
      <c r="H1269" s="255"/>
      <c r="I1269" s="254"/>
      <c r="J1269" s="255"/>
      <c r="K1269" s="254"/>
      <c r="L1269" s="255"/>
      <c r="M1269" s="256"/>
      <c r="N1269" s="1" t="s">
        <v>2940</v>
      </c>
    </row>
    <row r="1270" spans="1:52" ht="30" customHeight="1">
      <c r="A1270" s="248" t="s">
        <v>1895</v>
      </c>
      <c r="B1270" s="248" t="s">
        <v>989</v>
      </c>
      <c r="C1270" s="248" t="s">
        <v>401</v>
      </c>
      <c r="D1270" s="249">
        <v>0.01</v>
      </c>
      <c r="E1270" s="257">
        <f>단가대비표!O256</f>
        <v>0</v>
      </c>
      <c r="F1270" s="258">
        <f>TRUNC(E1270*D1270,1)</f>
        <v>0</v>
      </c>
      <c r="G1270" s="257">
        <f>단가대비표!P256</f>
        <v>0</v>
      </c>
      <c r="H1270" s="258">
        <f>TRUNC(G1270*D1270,1)</f>
        <v>0</v>
      </c>
      <c r="I1270" s="257">
        <f>단가대비표!V256</f>
        <v>0</v>
      </c>
      <c r="J1270" s="258">
        <f>TRUNC(I1270*D1270,1)</f>
        <v>0</v>
      </c>
      <c r="K1270" s="257">
        <f>TRUNC(E1270+G1270+I1270,1)</f>
        <v>0</v>
      </c>
      <c r="L1270" s="258">
        <f>TRUNC(F1270+H1270+J1270,1)</f>
        <v>0</v>
      </c>
      <c r="M1270" s="248" t="s">
        <v>1896</v>
      </c>
      <c r="N1270" s="1" t="s">
        <v>2940</v>
      </c>
      <c r="O1270" s="1" t="s">
        <v>1897</v>
      </c>
      <c r="P1270" s="1" t="s">
        <v>64</v>
      </c>
      <c r="Q1270" s="1" t="s">
        <v>64</v>
      </c>
      <c r="R1270" s="1" t="s">
        <v>63</v>
      </c>
      <c r="V1270">
        <v>1</v>
      </c>
      <c r="AV1270" s="1" t="s">
        <v>52</v>
      </c>
      <c r="AW1270" s="1" t="s">
        <v>2943</v>
      </c>
      <c r="AX1270" s="1" t="s">
        <v>52</v>
      </c>
      <c r="AY1270" s="1" t="s">
        <v>52</v>
      </c>
      <c r="AZ1270" s="1" t="s">
        <v>52</v>
      </c>
    </row>
    <row r="1271" spans="1:52" ht="30" customHeight="1">
      <c r="A1271" s="248" t="s">
        <v>1464</v>
      </c>
      <c r="B1271" s="248" t="s">
        <v>2022</v>
      </c>
      <c r="C1271" s="248" t="s">
        <v>555</v>
      </c>
      <c r="D1271" s="249">
        <v>1</v>
      </c>
      <c r="E1271" s="257">
        <v>0</v>
      </c>
      <c r="F1271" s="258">
        <f>TRUNC(E1271*D1271,1)</f>
        <v>0</v>
      </c>
      <c r="G1271" s="257">
        <v>0</v>
      </c>
      <c r="H1271" s="258">
        <f>TRUNC(G1271*D1271,1)</f>
        <v>0</v>
      </c>
      <c r="I1271" s="257">
        <f>TRUNC(SUMIF(V1270:V1271, RIGHTB(O1271, 1), H1270:H1271)*U1271, 2)</f>
        <v>0</v>
      </c>
      <c r="J1271" s="258">
        <f>TRUNC(I1271*D1271,1)</f>
        <v>0</v>
      </c>
      <c r="K1271" s="257">
        <f>TRUNC(E1271+G1271+I1271,1)</f>
        <v>0</v>
      </c>
      <c r="L1271" s="258">
        <f>TRUNC(F1271+H1271+J1271,1)</f>
        <v>0</v>
      </c>
      <c r="M1271" s="248" t="s">
        <v>52</v>
      </c>
      <c r="N1271" s="1" t="s">
        <v>2940</v>
      </c>
      <c r="O1271" s="1" t="s">
        <v>772</v>
      </c>
      <c r="P1271" s="1" t="s">
        <v>64</v>
      </c>
      <c r="Q1271" s="1" t="s">
        <v>64</v>
      </c>
      <c r="R1271" s="1" t="s">
        <v>64</v>
      </c>
      <c r="S1271">
        <v>1</v>
      </c>
      <c r="T1271">
        <v>2</v>
      </c>
      <c r="U1271">
        <v>0.04</v>
      </c>
      <c r="AV1271" s="1" t="s">
        <v>52</v>
      </c>
      <c r="AW1271" s="1" t="s">
        <v>2944</v>
      </c>
      <c r="AX1271" s="1" t="s">
        <v>52</v>
      </c>
      <c r="AY1271" s="1" t="s">
        <v>52</v>
      </c>
      <c r="AZ1271" s="1" t="s">
        <v>52</v>
      </c>
    </row>
    <row r="1272" spans="1:52" ht="30" customHeight="1">
      <c r="A1272" s="248" t="s">
        <v>993</v>
      </c>
      <c r="B1272" s="248" t="s">
        <v>52</v>
      </c>
      <c r="C1272" s="248" t="s">
        <v>52</v>
      </c>
      <c r="D1272" s="249"/>
      <c r="E1272" s="257"/>
      <c r="F1272" s="258">
        <f>TRUNC(SUMIF(N1270:N1271, N1269, F1270:F1271),0)</f>
        <v>0</v>
      </c>
      <c r="G1272" s="257"/>
      <c r="H1272" s="258">
        <f>TRUNC(SUMIF(N1270:N1271, N1269, H1270:H1271),0)</f>
        <v>0</v>
      </c>
      <c r="I1272" s="257"/>
      <c r="J1272" s="258">
        <f>TRUNC(SUMIF(N1270:N1271, N1269, J1270:J1271),0)</f>
        <v>0</v>
      </c>
      <c r="K1272" s="257"/>
      <c r="L1272" s="258">
        <f>F1272+H1272+J1272</f>
        <v>0</v>
      </c>
      <c r="M1272" s="248" t="s">
        <v>52</v>
      </c>
      <c r="N1272" s="1" t="s">
        <v>71</v>
      </c>
      <c r="O1272" s="1" t="s">
        <v>71</v>
      </c>
      <c r="P1272" s="1" t="s">
        <v>52</v>
      </c>
      <c r="Q1272" s="1" t="s">
        <v>52</v>
      </c>
      <c r="R1272" s="1" t="s">
        <v>52</v>
      </c>
      <c r="AV1272" s="1" t="s">
        <v>52</v>
      </c>
      <c r="AW1272" s="1" t="s">
        <v>52</v>
      </c>
      <c r="AX1272" s="1" t="s">
        <v>52</v>
      </c>
      <c r="AY1272" s="1" t="s">
        <v>52</v>
      </c>
      <c r="AZ1272" s="1" t="s">
        <v>52</v>
      </c>
    </row>
    <row r="1273" spans="1:52" ht="30" customHeight="1">
      <c r="A1273" s="249"/>
      <c r="B1273" s="249"/>
      <c r="C1273" s="249"/>
      <c r="D1273" s="249"/>
      <c r="E1273" s="257"/>
      <c r="F1273" s="258"/>
      <c r="G1273" s="257"/>
      <c r="H1273" s="258"/>
      <c r="I1273" s="257"/>
      <c r="J1273" s="258"/>
      <c r="K1273" s="257"/>
      <c r="L1273" s="258"/>
      <c r="M1273" s="249"/>
    </row>
    <row r="1274" spans="1:52" ht="30" customHeight="1">
      <c r="A1274" s="250" t="s">
        <v>2945</v>
      </c>
      <c r="B1274" s="253"/>
      <c r="C1274" s="253"/>
      <c r="D1274" s="253"/>
      <c r="E1274" s="254"/>
      <c r="F1274" s="255"/>
      <c r="G1274" s="254"/>
      <c r="H1274" s="255"/>
      <c r="I1274" s="254"/>
      <c r="J1274" s="255"/>
      <c r="K1274" s="254"/>
      <c r="L1274" s="255"/>
      <c r="M1274" s="256"/>
      <c r="N1274" s="1" t="s">
        <v>337</v>
      </c>
    </row>
    <row r="1275" spans="1:52" ht="30" customHeight="1">
      <c r="A1275" s="248" t="s">
        <v>1907</v>
      </c>
      <c r="B1275" s="248" t="s">
        <v>2946</v>
      </c>
      <c r="C1275" s="248" t="s">
        <v>76</v>
      </c>
      <c r="D1275" s="249">
        <v>1.1000000000000001</v>
      </c>
      <c r="E1275" s="257">
        <f>단가대비표!O112</f>
        <v>0</v>
      </c>
      <c r="F1275" s="258">
        <f>TRUNC(E1275*D1275,1)</f>
        <v>0</v>
      </c>
      <c r="G1275" s="257">
        <f>단가대비표!P112</f>
        <v>0</v>
      </c>
      <c r="H1275" s="258">
        <f>TRUNC(G1275*D1275,1)</f>
        <v>0</v>
      </c>
      <c r="I1275" s="257">
        <f>단가대비표!V112</f>
        <v>0</v>
      </c>
      <c r="J1275" s="258">
        <f>TRUNC(I1275*D1275,1)</f>
        <v>0</v>
      </c>
      <c r="K1275" s="257">
        <f t="shared" ref="K1275:L1277" si="196">TRUNC(E1275+G1275+I1275,1)</f>
        <v>0</v>
      </c>
      <c r="L1275" s="258">
        <f t="shared" si="196"/>
        <v>0</v>
      </c>
      <c r="M1275" s="248" t="s">
        <v>2947</v>
      </c>
      <c r="N1275" s="1" t="s">
        <v>337</v>
      </c>
      <c r="O1275" s="1" t="s">
        <v>2948</v>
      </c>
      <c r="P1275" s="1" t="s">
        <v>64</v>
      </c>
      <c r="Q1275" s="1" t="s">
        <v>64</v>
      </c>
      <c r="R1275" s="1" t="s">
        <v>63</v>
      </c>
      <c r="V1275">
        <v>1</v>
      </c>
      <c r="AV1275" s="1" t="s">
        <v>52</v>
      </c>
      <c r="AW1275" s="1" t="s">
        <v>2949</v>
      </c>
      <c r="AX1275" s="1" t="s">
        <v>52</v>
      </c>
      <c r="AY1275" s="1" t="s">
        <v>52</v>
      </c>
      <c r="AZ1275" s="1" t="s">
        <v>52</v>
      </c>
    </row>
    <row r="1276" spans="1:52" ht="30" customHeight="1">
      <c r="A1276" s="248" t="s">
        <v>770</v>
      </c>
      <c r="B1276" s="248" t="s">
        <v>2950</v>
      </c>
      <c r="C1276" s="248" t="s">
        <v>555</v>
      </c>
      <c r="D1276" s="249">
        <v>1</v>
      </c>
      <c r="E1276" s="257">
        <f>TRUNC(SUMIF(V1275:V1277, RIGHTB(O1276, 1), F1275:F1277)*U1276, 2)</f>
        <v>0</v>
      </c>
      <c r="F1276" s="258">
        <f>TRUNC(E1276*D1276,1)</f>
        <v>0</v>
      </c>
      <c r="G1276" s="257">
        <v>0</v>
      </c>
      <c r="H1276" s="258">
        <f>TRUNC(G1276*D1276,1)</f>
        <v>0</v>
      </c>
      <c r="I1276" s="257">
        <v>0</v>
      </c>
      <c r="J1276" s="258">
        <f>TRUNC(I1276*D1276,1)</f>
        <v>0</v>
      </c>
      <c r="K1276" s="257">
        <f t="shared" si="196"/>
        <v>0</v>
      </c>
      <c r="L1276" s="258">
        <f t="shared" si="196"/>
        <v>0</v>
      </c>
      <c r="M1276" s="248" t="s">
        <v>52</v>
      </c>
      <c r="N1276" s="1" t="s">
        <v>337</v>
      </c>
      <c r="O1276" s="1" t="s">
        <v>772</v>
      </c>
      <c r="P1276" s="1" t="s">
        <v>64</v>
      </c>
      <c r="Q1276" s="1" t="s">
        <v>64</v>
      </c>
      <c r="R1276" s="1" t="s">
        <v>64</v>
      </c>
      <c r="S1276">
        <v>0</v>
      </c>
      <c r="T1276">
        <v>0</v>
      </c>
      <c r="U1276">
        <v>0.05</v>
      </c>
      <c r="AV1276" s="1" t="s">
        <v>52</v>
      </c>
      <c r="AW1276" s="1" t="s">
        <v>2951</v>
      </c>
      <c r="AX1276" s="1" t="s">
        <v>52</v>
      </c>
      <c r="AY1276" s="1" t="s">
        <v>52</v>
      </c>
      <c r="AZ1276" s="1" t="s">
        <v>52</v>
      </c>
    </row>
    <row r="1277" spans="1:52" ht="30" customHeight="1">
      <c r="A1277" s="248" t="s">
        <v>2934</v>
      </c>
      <c r="B1277" s="248" t="s">
        <v>52</v>
      </c>
      <c r="C1277" s="248" t="s">
        <v>76</v>
      </c>
      <c r="D1277" s="249">
        <v>1</v>
      </c>
      <c r="E1277" s="257">
        <f>일위대가목록!E205</f>
        <v>0</v>
      </c>
      <c r="F1277" s="258">
        <f>TRUNC(E1277*D1277,1)</f>
        <v>0</v>
      </c>
      <c r="G1277" s="257">
        <f>일위대가목록!F205</f>
        <v>0</v>
      </c>
      <c r="H1277" s="258">
        <f>TRUNC(G1277*D1277,1)</f>
        <v>0</v>
      </c>
      <c r="I1277" s="257">
        <f>일위대가목록!G205</f>
        <v>0</v>
      </c>
      <c r="J1277" s="258">
        <f>TRUNC(I1277*D1277,1)</f>
        <v>0</v>
      </c>
      <c r="K1277" s="257">
        <f t="shared" si="196"/>
        <v>0</v>
      </c>
      <c r="L1277" s="258">
        <f t="shared" si="196"/>
        <v>0</v>
      </c>
      <c r="M1277" s="248" t="s">
        <v>2935</v>
      </c>
      <c r="N1277" s="1" t="s">
        <v>337</v>
      </c>
      <c r="O1277" s="1" t="s">
        <v>2933</v>
      </c>
      <c r="P1277" s="1" t="s">
        <v>63</v>
      </c>
      <c r="Q1277" s="1" t="s">
        <v>64</v>
      </c>
      <c r="R1277" s="1" t="s">
        <v>64</v>
      </c>
      <c r="AV1277" s="1" t="s">
        <v>52</v>
      </c>
      <c r="AW1277" s="1" t="s">
        <v>2952</v>
      </c>
      <c r="AX1277" s="1" t="s">
        <v>52</v>
      </c>
      <c r="AY1277" s="1" t="s">
        <v>52</v>
      </c>
      <c r="AZ1277" s="1" t="s">
        <v>52</v>
      </c>
    </row>
    <row r="1278" spans="1:52" ht="30" customHeight="1">
      <c r="A1278" s="248" t="s">
        <v>993</v>
      </c>
      <c r="B1278" s="248" t="s">
        <v>52</v>
      </c>
      <c r="C1278" s="248" t="s">
        <v>52</v>
      </c>
      <c r="D1278" s="249"/>
      <c r="E1278" s="257"/>
      <c r="F1278" s="258">
        <f>TRUNC(SUMIF(N1275:N1277, N1274, F1275:F1277),0)</f>
        <v>0</v>
      </c>
      <c r="G1278" s="257"/>
      <c r="H1278" s="258">
        <f>TRUNC(SUMIF(N1275:N1277, N1274, H1275:H1277),0)</f>
        <v>0</v>
      </c>
      <c r="I1278" s="257"/>
      <c r="J1278" s="258">
        <f>TRUNC(SUMIF(N1275:N1277, N1274, J1275:J1277),0)</f>
        <v>0</v>
      </c>
      <c r="K1278" s="257"/>
      <c r="L1278" s="258">
        <f>F1278+H1278+J1278</f>
        <v>0</v>
      </c>
      <c r="M1278" s="248" t="s">
        <v>52</v>
      </c>
      <c r="N1278" s="1" t="s">
        <v>71</v>
      </c>
      <c r="O1278" s="1" t="s">
        <v>71</v>
      </c>
      <c r="P1278" s="1" t="s">
        <v>52</v>
      </c>
      <c r="Q1278" s="1" t="s">
        <v>52</v>
      </c>
      <c r="R1278" s="1" t="s">
        <v>52</v>
      </c>
      <c r="AV1278" s="1" t="s">
        <v>52</v>
      </c>
      <c r="AW1278" s="1" t="s">
        <v>52</v>
      </c>
      <c r="AX1278" s="1" t="s">
        <v>52</v>
      </c>
      <c r="AY1278" s="1" t="s">
        <v>52</v>
      </c>
      <c r="AZ1278" s="1" t="s">
        <v>52</v>
      </c>
    </row>
    <row r="1279" spans="1:52" ht="30" customHeight="1">
      <c r="A1279" s="249"/>
      <c r="B1279" s="249"/>
      <c r="C1279" s="249"/>
      <c r="D1279" s="249"/>
      <c r="E1279" s="257"/>
      <c r="F1279" s="258"/>
      <c r="G1279" s="257"/>
      <c r="H1279" s="258"/>
      <c r="I1279" s="257"/>
      <c r="J1279" s="258"/>
      <c r="K1279" s="257"/>
      <c r="L1279" s="258"/>
      <c r="M1279" s="249"/>
    </row>
    <row r="1280" spans="1:52" ht="30" customHeight="1">
      <c r="A1280" s="250" t="s">
        <v>2953</v>
      </c>
      <c r="B1280" s="253"/>
      <c r="C1280" s="253"/>
      <c r="D1280" s="253"/>
      <c r="E1280" s="254"/>
      <c r="F1280" s="255"/>
      <c r="G1280" s="254"/>
      <c r="H1280" s="255"/>
      <c r="I1280" s="254"/>
      <c r="J1280" s="255"/>
      <c r="K1280" s="254"/>
      <c r="L1280" s="255"/>
      <c r="M1280" s="256"/>
      <c r="N1280" s="1" t="s">
        <v>332</v>
      </c>
    </row>
    <row r="1281" spans="1:52" ht="30" customHeight="1">
      <c r="A1281" s="248" t="s">
        <v>2954</v>
      </c>
      <c r="B1281" s="248" t="s">
        <v>2955</v>
      </c>
      <c r="C1281" s="248" t="s">
        <v>76</v>
      </c>
      <c r="D1281" s="249">
        <v>1.1000000000000001</v>
      </c>
      <c r="E1281" s="257">
        <f>단가대비표!O117</f>
        <v>0</v>
      </c>
      <c r="F1281" s="258">
        <f>TRUNC(E1281*D1281,1)</f>
        <v>0</v>
      </c>
      <c r="G1281" s="257">
        <f>단가대비표!P117</f>
        <v>0</v>
      </c>
      <c r="H1281" s="258">
        <f>TRUNC(G1281*D1281,1)</f>
        <v>0</v>
      </c>
      <c r="I1281" s="257">
        <f>단가대비표!V117</f>
        <v>0</v>
      </c>
      <c r="J1281" s="258">
        <f>TRUNC(I1281*D1281,1)</f>
        <v>0</v>
      </c>
      <c r="K1281" s="257">
        <f t="shared" ref="K1281:L1283" si="197">TRUNC(E1281+G1281+I1281,1)</f>
        <v>0</v>
      </c>
      <c r="L1281" s="258">
        <f t="shared" si="197"/>
        <v>0</v>
      </c>
      <c r="M1281" s="248" t="s">
        <v>2956</v>
      </c>
      <c r="N1281" s="1" t="s">
        <v>332</v>
      </c>
      <c r="O1281" s="1" t="s">
        <v>2957</v>
      </c>
      <c r="P1281" s="1" t="s">
        <v>64</v>
      </c>
      <c r="Q1281" s="1" t="s">
        <v>64</v>
      </c>
      <c r="R1281" s="1" t="s">
        <v>63</v>
      </c>
      <c r="V1281">
        <v>1</v>
      </c>
      <c r="AV1281" s="1" t="s">
        <v>52</v>
      </c>
      <c r="AW1281" s="1" t="s">
        <v>2958</v>
      </c>
      <c r="AX1281" s="1" t="s">
        <v>52</v>
      </c>
      <c r="AY1281" s="1" t="s">
        <v>52</v>
      </c>
      <c r="AZ1281" s="1" t="s">
        <v>52</v>
      </c>
    </row>
    <row r="1282" spans="1:52" ht="30" customHeight="1">
      <c r="A1282" s="248" t="s">
        <v>770</v>
      </c>
      <c r="B1282" s="248" t="s">
        <v>2950</v>
      </c>
      <c r="C1282" s="248" t="s">
        <v>555</v>
      </c>
      <c r="D1282" s="249">
        <v>1</v>
      </c>
      <c r="E1282" s="257">
        <f>TRUNC(SUMIF(V1281:V1283, RIGHTB(O1282, 1), F1281:F1283)*U1282, 2)</f>
        <v>0</v>
      </c>
      <c r="F1282" s="258">
        <f>TRUNC(E1282*D1282,1)</f>
        <v>0</v>
      </c>
      <c r="G1282" s="257">
        <v>0</v>
      </c>
      <c r="H1282" s="258">
        <f>TRUNC(G1282*D1282,1)</f>
        <v>0</v>
      </c>
      <c r="I1282" s="257">
        <v>0</v>
      </c>
      <c r="J1282" s="258">
        <f>TRUNC(I1282*D1282,1)</f>
        <v>0</v>
      </c>
      <c r="K1282" s="257">
        <f t="shared" si="197"/>
        <v>0</v>
      </c>
      <c r="L1282" s="258">
        <f t="shared" si="197"/>
        <v>0</v>
      </c>
      <c r="M1282" s="248" t="s">
        <v>52</v>
      </c>
      <c r="N1282" s="1" t="s">
        <v>332</v>
      </c>
      <c r="O1282" s="1" t="s">
        <v>772</v>
      </c>
      <c r="P1282" s="1" t="s">
        <v>64</v>
      </c>
      <c r="Q1282" s="1" t="s">
        <v>64</v>
      </c>
      <c r="R1282" s="1" t="s">
        <v>64</v>
      </c>
      <c r="S1282">
        <v>0</v>
      </c>
      <c r="T1282">
        <v>0</v>
      </c>
      <c r="U1282">
        <v>0.05</v>
      </c>
      <c r="AV1282" s="1" t="s">
        <v>52</v>
      </c>
      <c r="AW1282" s="1" t="s">
        <v>2959</v>
      </c>
      <c r="AX1282" s="1" t="s">
        <v>52</v>
      </c>
      <c r="AY1282" s="1" t="s">
        <v>52</v>
      </c>
      <c r="AZ1282" s="1" t="s">
        <v>52</v>
      </c>
    </row>
    <row r="1283" spans="1:52" ht="30" customHeight="1">
      <c r="A1283" s="248" t="s">
        <v>2934</v>
      </c>
      <c r="B1283" s="248" t="s">
        <v>52</v>
      </c>
      <c r="C1283" s="248" t="s">
        <v>76</v>
      </c>
      <c r="D1283" s="249">
        <v>1</v>
      </c>
      <c r="E1283" s="257">
        <f>일위대가목록!E205</f>
        <v>0</v>
      </c>
      <c r="F1283" s="258">
        <f>TRUNC(E1283*D1283,1)</f>
        <v>0</v>
      </c>
      <c r="G1283" s="257">
        <f>일위대가목록!F205</f>
        <v>0</v>
      </c>
      <c r="H1283" s="258">
        <f>TRUNC(G1283*D1283,1)</f>
        <v>0</v>
      </c>
      <c r="I1283" s="257">
        <f>일위대가목록!G205</f>
        <v>0</v>
      </c>
      <c r="J1283" s="258">
        <f>TRUNC(I1283*D1283,1)</f>
        <v>0</v>
      </c>
      <c r="K1283" s="257">
        <f t="shared" si="197"/>
        <v>0</v>
      </c>
      <c r="L1283" s="258">
        <f t="shared" si="197"/>
        <v>0</v>
      </c>
      <c r="M1283" s="248" t="s">
        <v>2935</v>
      </c>
      <c r="N1283" s="1" t="s">
        <v>332</v>
      </c>
      <c r="O1283" s="1" t="s">
        <v>2933</v>
      </c>
      <c r="P1283" s="1" t="s">
        <v>63</v>
      </c>
      <c r="Q1283" s="1" t="s">
        <v>64</v>
      </c>
      <c r="R1283" s="1" t="s">
        <v>64</v>
      </c>
      <c r="AV1283" s="1" t="s">
        <v>52</v>
      </c>
      <c r="AW1283" s="1" t="s">
        <v>2960</v>
      </c>
      <c r="AX1283" s="1" t="s">
        <v>52</v>
      </c>
      <c r="AY1283" s="1" t="s">
        <v>52</v>
      </c>
      <c r="AZ1283" s="1" t="s">
        <v>52</v>
      </c>
    </row>
    <row r="1284" spans="1:52" ht="30" customHeight="1">
      <c r="A1284" s="248" t="s">
        <v>993</v>
      </c>
      <c r="B1284" s="248" t="s">
        <v>52</v>
      </c>
      <c r="C1284" s="248" t="s">
        <v>52</v>
      </c>
      <c r="D1284" s="249"/>
      <c r="E1284" s="257"/>
      <c r="F1284" s="258">
        <f>TRUNC(SUMIF(N1281:N1283, N1280, F1281:F1283),0)</f>
        <v>0</v>
      </c>
      <c r="G1284" s="257"/>
      <c r="H1284" s="258">
        <f>TRUNC(SUMIF(N1281:N1283, N1280, H1281:H1283),0)</f>
        <v>0</v>
      </c>
      <c r="I1284" s="257"/>
      <c r="J1284" s="258">
        <f>TRUNC(SUMIF(N1281:N1283, N1280, J1281:J1283),0)</f>
        <v>0</v>
      </c>
      <c r="K1284" s="257"/>
      <c r="L1284" s="258">
        <f>F1284+H1284+J1284</f>
        <v>0</v>
      </c>
      <c r="M1284" s="248" t="s">
        <v>52</v>
      </c>
      <c r="N1284" s="1" t="s">
        <v>71</v>
      </c>
      <c r="O1284" s="1" t="s">
        <v>71</v>
      </c>
      <c r="P1284" s="1" t="s">
        <v>52</v>
      </c>
      <c r="Q1284" s="1" t="s">
        <v>52</v>
      </c>
      <c r="R1284" s="1" t="s">
        <v>52</v>
      </c>
      <c r="AV1284" s="1" t="s">
        <v>52</v>
      </c>
      <c r="AW1284" s="1" t="s">
        <v>52</v>
      </c>
      <c r="AX1284" s="1" t="s">
        <v>52</v>
      </c>
      <c r="AY1284" s="1" t="s">
        <v>52</v>
      </c>
      <c r="AZ1284" s="1" t="s">
        <v>52</v>
      </c>
    </row>
    <row r="1285" spans="1:52" ht="30" customHeight="1">
      <c r="A1285" s="249"/>
      <c r="B1285" s="249"/>
      <c r="C1285" s="249"/>
      <c r="D1285" s="249"/>
      <c r="E1285" s="257"/>
      <c r="F1285" s="258"/>
      <c r="G1285" s="257"/>
      <c r="H1285" s="258"/>
      <c r="I1285" s="257"/>
      <c r="J1285" s="258"/>
      <c r="K1285" s="257"/>
      <c r="L1285" s="258"/>
      <c r="M1285" s="249"/>
    </row>
    <row r="1286" spans="1:52" ht="30" customHeight="1">
      <c r="A1286" s="250" t="s">
        <v>2961</v>
      </c>
      <c r="B1286" s="253"/>
      <c r="C1286" s="253"/>
      <c r="D1286" s="253"/>
      <c r="E1286" s="254"/>
      <c r="F1286" s="255"/>
      <c r="G1286" s="254"/>
      <c r="H1286" s="255"/>
      <c r="I1286" s="254"/>
      <c r="J1286" s="255"/>
      <c r="K1286" s="254"/>
      <c r="L1286" s="255"/>
      <c r="M1286" s="256"/>
      <c r="N1286" s="1" t="s">
        <v>497</v>
      </c>
    </row>
    <row r="1287" spans="1:52" ht="30" customHeight="1">
      <c r="A1287" s="248" t="s">
        <v>2962</v>
      </c>
      <c r="B1287" s="248" t="s">
        <v>2963</v>
      </c>
      <c r="C1287" s="248" t="s">
        <v>1490</v>
      </c>
      <c r="D1287" s="249">
        <v>0.64459999999999995</v>
      </c>
      <c r="E1287" s="257">
        <f>단가대비표!O44</f>
        <v>0</v>
      </c>
      <c r="F1287" s="258">
        <f>TRUNC(E1287*D1287,1)</f>
        <v>0</v>
      </c>
      <c r="G1287" s="257">
        <f>단가대비표!P44</f>
        <v>0</v>
      </c>
      <c r="H1287" s="258">
        <f>TRUNC(G1287*D1287,1)</f>
        <v>0</v>
      </c>
      <c r="I1287" s="257">
        <f>단가대비표!V44</f>
        <v>0</v>
      </c>
      <c r="J1287" s="258">
        <f>TRUNC(I1287*D1287,1)</f>
        <v>0</v>
      </c>
      <c r="K1287" s="257">
        <f t="shared" ref="K1287:L1289" si="198">TRUNC(E1287+G1287+I1287,1)</f>
        <v>0</v>
      </c>
      <c r="L1287" s="258">
        <f t="shared" si="198"/>
        <v>0</v>
      </c>
      <c r="M1287" s="248" t="s">
        <v>2964</v>
      </c>
      <c r="N1287" s="1" t="s">
        <v>497</v>
      </c>
      <c r="O1287" s="1" t="s">
        <v>2965</v>
      </c>
      <c r="P1287" s="1" t="s">
        <v>64</v>
      </c>
      <c r="Q1287" s="1" t="s">
        <v>64</v>
      </c>
      <c r="R1287" s="1" t="s">
        <v>63</v>
      </c>
      <c r="AV1287" s="1" t="s">
        <v>52</v>
      </c>
      <c r="AW1287" s="1" t="s">
        <v>2966</v>
      </c>
      <c r="AX1287" s="1" t="s">
        <v>52</v>
      </c>
      <c r="AY1287" s="1" t="s">
        <v>52</v>
      </c>
      <c r="AZ1287" s="1" t="s">
        <v>52</v>
      </c>
    </row>
    <row r="1288" spans="1:52" ht="30" customHeight="1">
      <c r="A1288" s="248" t="s">
        <v>1980</v>
      </c>
      <c r="B1288" s="248" t="s">
        <v>1981</v>
      </c>
      <c r="C1288" s="248" t="s">
        <v>1490</v>
      </c>
      <c r="D1288" s="249">
        <v>0.58599999999999997</v>
      </c>
      <c r="E1288" s="257">
        <f>일위대가목록!E93</f>
        <v>0</v>
      </c>
      <c r="F1288" s="258">
        <f>TRUNC(E1288*D1288,1)</f>
        <v>0</v>
      </c>
      <c r="G1288" s="257">
        <f>일위대가목록!F93</f>
        <v>0</v>
      </c>
      <c r="H1288" s="258">
        <f>TRUNC(G1288*D1288,1)</f>
        <v>0</v>
      </c>
      <c r="I1288" s="257">
        <f>일위대가목록!G93</f>
        <v>0</v>
      </c>
      <c r="J1288" s="258">
        <f>TRUNC(I1288*D1288,1)</f>
        <v>0</v>
      </c>
      <c r="K1288" s="257">
        <f t="shared" si="198"/>
        <v>0</v>
      </c>
      <c r="L1288" s="258">
        <f t="shared" si="198"/>
        <v>0</v>
      </c>
      <c r="M1288" s="248" t="s">
        <v>1982</v>
      </c>
      <c r="N1288" s="1" t="s">
        <v>497</v>
      </c>
      <c r="O1288" s="1" t="s">
        <v>1983</v>
      </c>
      <c r="P1288" s="1" t="s">
        <v>63</v>
      </c>
      <c r="Q1288" s="1" t="s">
        <v>64</v>
      </c>
      <c r="R1288" s="1" t="s">
        <v>64</v>
      </c>
      <c r="AV1288" s="1" t="s">
        <v>52</v>
      </c>
      <c r="AW1288" s="1" t="s">
        <v>2967</v>
      </c>
      <c r="AX1288" s="1" t="s">
        <v>52</v>
      </c>
      <c r="AY1288" s="1" t="s">
        <v>52</v>
      </c>
      <c r="AZ1288" s="1" t="s">
        <v>52</v>
      </c>
    </row>
    <row r="1289" spans="1:52" ht="30" customHeight="1">
      <c r="A1289" s="248" t="s">
        <v>2941</v>
      </c>
      <c r="B1289" s="248" t="s">
        <v>52</v>
      </c>
      <c r="C1289" s="248" t="s">
        <v>76</v>
      </c>
      <c r="D1289" s="249">
        <v>1</v>
      </c>
      <c r="E1289" s="257">
        <f>일위대가목록!E206</f>
        <v>0</v>
      </c>
      <c r="F1289" s="258">
        <f>TRUNC(E1289*D1289,1)</f>
        <v>0</v>
      </c>
      <c r="G1289" s="257">
        <f>일위대가목록!F206</f>
        <v>0</v>
      </c>
      <c r="H1289" s="258">
        <f>TRUNC(G1289*D1289,1)</f>
        <v>0</v>
      </c>
      <c r="I1289" s="257">
        <f>일위대가목록!G206</f>
        <v>0</v>
      </c>
      <c r="J1289" s="258">
        <f>TRUNC(I1289*D1289,1)</f>
        <v>0</v>
      </c>
      <c r="K1289" s="257">
        <f t="shared" si="198"/>
        <v>0</v>
      </c>
      <c r="L1289" s="258">
        <f t="shared" si="198"/>
        <v>0</v>
      </c>
      <c r="M1289" s="248" t="s">
        <v>2942</v>
      </c>
      <c r="N1289" s="1" t="s">
        <v>497</v>
      </c>
      <c r="O1289" s="1" t="s">
        <v>2940</v>
      </c>
      <c r="P1289" s="1" t="s">
        <v>63</v>
      </c>
      <c r="Q1289" s="1" t="s">
        <v>64</v>
      </c>
      <c r="R1289" s="1" t="s">
        <v>64</v>
      </c>
      <c r="AV1289" s="1" t="s">
        <v>52</v>
      </c>
      <c r="AW1289" s="1" t="s">
        <v>2968</v>
      </c>
      <c r="AX1289" s="1" t="s">
        <v>52</v>
      </c>
      <c r="AY1289" s="1" t="s">
        <v>52</v>
      </c>
      <c r="AZ1289" s="1" t="s">
        <v>52</v>
      </c>
    </row>
    <row r="1290" spans="1:52" ht="30" customHeight="1">
      <c r="A1290" s="248" t="s">
        <v>993</v>
      </c>
      <c r="B1290" s="248" t="s">
        <v>52</v>
      </c>
      <c r="C1290" s="248" t="s">
        <v>52</v>
      </c>
      <c r="D1290" s="249"/>
      <c r="E1290" s="257"/>
      <c r="F1290" s="258">
        <f>TRUNC(SUMIF(N1287:N1289, N1286, F1287:F1289),0)</f>
        <v>0</v>
      </c>
      <c r="G1290" s="257"/>
      <c r="H1290" s="258">
        <f>TRUNC(SUMIF(N1287:N1289, N1286, H1287:H1289),0)</f>
        <v>0</v>
      </c>
      <c r="I1290" s="257"/>
      <c r="J1290" s="258">
        <f>TRUNC(SUMIF(N1287:N1289, N1286, J1287:J1289),0)</f>
        <v>0</v>
      </c>
      <c r="K1290" s="257"/>
      <c r="L1290" s="258">
        <f>F1290+H1290+J1290</f>
        <v>0</v>
      </c>
      <c r="M1290" s="248" t="s">
        <v>52</v>
      </c>
      <c r="N1290" s="1" t="s">
        <v>71</v>
      </c>
      <c r="O1290" s="1" t="s">
        <v>71</v>
      </c>
      <c r="P1290" s="1" t="s">
        <v>52</v>
      </c>
      <c r="Q1290" s="1" t="s">
        <v>52</v>
      </c>
      <c r="R1290" s="1" t="s">
        <v>52</v>
      </c>
      <c r="AV1290" s="1" t="s">
        <v>52</v>
      </c>
      <c r="AW1290" s="1" t="s">
        <v>52</v>
      </c>
      <c r="AX1290" s="1" t="s">
        <v>52</v>
      </c>
      <c r="AY1290" s="1" t="s">
        <v>52</v>
      </c>
      <c r="AZ1290" s="1" t="s">
        <v>52</v>
      </c>
    </row>
    <row r="1291" spans="1:52" ht="30" customHeight="1">
      <c r="A1291" s="249"/>
      <c r="B1291" s="249"/>
      <c r="C1291" s="249"/>
      <c r="D1291" s="249"/>
      <c r="E1291" s="257"/>
      <c r="F1291" s="258"/>
      <c r="G1291" s="257"/>
      <c r="H1291" s="258"/>
      <c r="I1291" s="257"/>
      <c r="J1291" s="258"/>
      <c r="K1291" s="257"/>
      <c r="L1291" s="258"/>
      <c r="M1291" s="249"/>
    </row>
    <row r="1292" spans="1:52" ht="30" customHeight="1">
      <c r="A1292" s="250" t="s">
        <v>2969</v>
      </c>
      <c r="B1292" s="253"/>
      <c r="C1292" s="253"/>
      <c r="D1292" s="253"/>
      <c r="E1292" s="254"/>
      <c r="F1292" s="255"/>
      <c r="G1292" s="254"/>
      <c r="H1292" s="255"/>
      <c r="I1292" s="254"/>
      <c r="J1292" s="255"/>
      <c r="K1292" s="254"/>
      <c r="L1292" s="255"/>
      <c r="M1292" s="256"/>
      <c r="N1292" s="1" t="s">
        <v>502</v>
      </c>
    </row>
    <row r="1293" spans="1:52" ht="30" customHeight="1">
      <c r="A1293" s="248" t="s">
        <v>1907</v>
      </c>
      <c r="B1293" s="248" t="s">
        <v>2946</v>
      </c>
      <c r="C1293" s="248" t="s">
        <v>76</v>
      </c>
      <c r="D1293" s="249">
        <v>1.1000000000000001</v>
      </c>
      <c r="E1293" s="257">
        <f>단가대비표!O112</f>
        <v>0</v>
      </c>
      <c r="F1293" s="258">
        <f>TRUNC(E1293*D1293,1)</f>
        <v>0</v>
      </c>
      <c r="G1293" s="257">
        <f>단가대비표!P112</f>
        <v>0</v>
      </c>
      <c r="H1293" s="258">
        <f>TRUNC(G1293*D1293,1)</f>
        <v>0</v>
      </c>
      <c r="I1293" s="257">
        <f>단가대비표!V112</f>
        <v>0</v>
      </c>
      <c r="J1293" s="258">
        <f>TRUNC(I1293*D1293,1)</f>
        <v>0</v>
      </c>
      <c r="K1293" s="257">
        <f>TRUNC(E1293+G1293+I1293,1)</f>
        <v>0</v>
      </c>
      <c r="L1293" s="258">
        <f>TRUNC(F1293+H1293+J1293,1)</f>
        <v>0</v>
      </c>
      <c r="M1293" s="248" t="s">
        <v>2947</v>
      </c>
      <c r="N1293" s="1" t="s">
        <v>502</v>
      </c>
      <c r="O1293" s="1" t="s">
        <v>2948</v>
      </c>
      <c r="P1293" s="1" t="s">
        <v>64</v>
      </c>
      <c r="Q1293" s="1" t="s">
        <v>64</v>
      </c>
      <c r="R1293" s="1" t="s">
        <v>63</v>
      </c>
      <c r="AV1293" s="1" t="s">
        <v>52</v>
      </c>
      <c r="AW1293" s="1" t="s">
        <v>2970</v>
      </c>
      <c r="AX1293" s="1" t="s">
        <v>52</v>
      </c>
      <c r="AY1293" s="1" t="s">
        <v>52</v>
      </c>
      <c r="AZ1293" s="1" t="s">
        <v>52</v>
      </c>
    </row>
    <row r="1294" spans="1:52" ht="30" customHeight="1">
      <c r="A1294" s="248" t="s">
        <v>2934</v>
      </c>
      <c r="B1294" s="248" t="s">
        <v>52</v>
      </c>
      <c r="C1294" s="248" t="s">
        <v>76</v>
      </c>
      <c r="D1294" s="249">
        <v>1</v>
      </c>
      <c r="E1294" s="257">
        <f>일위대가목록!E205</f>
        <v>0</v>
      </c>
      <c r="F1294" s="258">
        <f>TRUNC(E1294*D1294,1)</f>
        <v>0</v>
      </c>
      <c r="G1294" s="257">
        <f>일위대가목록!F205</f>
        <v>0</v>
      </c>
      <c r="H1294" s="258">
        <f>TRUNC(G1294*D1294,1)</f>
        <v>0</v>
      </c>
      <c r="I1294" s="257">
        <f>일위대가목록!G205</f>
        <v>0</v>
      </c>
      <c r="J1294" s="258">
        <f>TRUNC(I1294*D1294,1)</f>
        <v>0</v>
      </c>
      <c r="K1294" s="257">
        <f>TRUNC(E1294+G1294+I1294,1)</f>
        <v>0</v>
      </c>
      <c r="L1294" s="258">
        <f>TRUNC(F1294+H1294+J1294,1)</f>
        <v>0</v>
      </c>
      <c r="M1294" s="248" t="s">
        <v>2935</v>
      </c>
      <c r="N1294" s="1" t="s">
        <v>502</v>
      </c>
      <c r="O1294" s="1" t="s">
        <v>2933</v>
      </c>
      <c r="P1294" s="1" t="s">
        <v>63</v>
      </c>
      <c r="Q1294" s="1" t="s">
        <v>64</v>
      </c>
      <c r="R1294" s="1" t="s">
        <v>64</v>
      </c>
      <c r="AV1294" s="1" t="s">
        <v>52</v>
      </c>
      <c r="AW1294" s="1" t="s">
        <v>2971</v>
      </c>
      <c r="AX1294" s="1" t="s">
        <v>52</v>
      </c>
      <c r="AY1294" s="1" t="s">
        <v>52</v>
      </c>
      <c r="AZ1294" s="1" t="s">
        <v>52</v>
      </c>
    </row>
    <row r="1295" spans="1:52" ht="30" customHeight="1">
      <c r="A1295" s="248" t="s">
        <v>993</v>
      </c>
      <c r="B1295" s="248" t="s">
        <v>52</v>
      </c>
      <c r="C1295" s="248" t="s">
        <v>52</v>
      </c>
      <c r="D1295" s="249"/>
      <c r="E1295" s="257"/>
      <c r="F1295" s="258">
        <f>TRUNC(SUMIF(N1293:N1294, N1292, F1293:F1294),0)</f>
        <v>0</v>
      </c>
      <c r="G1295" s="257"/>
      <c r="H1295" s="258">
        <f>TRUNC(SUMIF(N1293:N1294, N1292, H1293:H1294),0)</f>
        <v>0</v>
      </c>
      <c r="I1295" s="257"/>
      <c r="J1295" s="258">
        <f>TRUNC(SUMIF(N1293:N1294, N1292, J1293:J1294),0)</f>
        <v>0</v>
      </c>
      <c r="K1295" s="257"/>
      <c r="L1295" s="258">
        <f>F1295+H1295+J1295</f>
        <v>0</v>
      </c>
      <c r="M1295" s="248" t="s">
        <v>52</v>
      </c>
      <c r="N1295" s="1" t="s">
        <v>71</v>
      </c>
      <c r="O1295" s="1" t="s">
        <v>71</v>
      </c>
      <c r="P1295" s="1" t="s">
        <v>52</v>
      </c>
      <c r="Q1295" s="1" t="s">
        <v>52</v>
      </c>
      <c r="R1295" s="1" t="s">
        <v>52</v>
      </c>
      <c r="AV1295" s="1" t="s">
        <v>52</v>
      </c>
      <c r="AW1295" s="1" t="s">
        <v>52</v>
      </c>
      <c r="AX1295" s="1" t="s">
        <v>52</v>
      </c>
      <c r="AY1295" s="1" t="s">
        <v>52</v>
      </c>
      <c r="AZ1295" s="1" t="s">
        <v>52</v>
      </c>
    </row>
    <row r="1296" spans="1:52" ht="30" customHeight="1">
      <c r="A1296" s="249"/>
      <c r="B1296" s="249"/>
      <c r="C1296" s="249"/>
      <c r="D1296" s="249"/>
      <c r="E1296" s="257"/>
      <c r="F1296" s="258"/>
      <c r="G1296" s="257"/>
      <c r="H1296" s="258"/>
      <c r="I1296" s="257"/>
      <c r="J1296" s="258"/>
      <c r="K1296" s="257"/>
      <c r="L1296" s="258"/>
      <c r="M1296" s="249"/>
    </row>
    <row r="1297" spans="1:52" ht="30" customHeight="1">
      <c r="A1297" s="250" t="s">
        <v>2972</v>
      </c>
      <c r="B1297" s="253"/>
      <c r="C1297" s="253"/>
      <c r="D1297" s="253"/>
      <c r="E1297" s="254"/>
      <c r="F1297" s="255"/>
      <c r="G1297" s="254"/>
      <c r="H1297" s="255"/>
      <c r="I1297" s="254"/>
      <c r="J1297" s="255"/>
      <c r="K1297" s="254"/>
      <c r="L1297" s="255"/>
      <c r="M1297" s="256"/>
      <c r="N1297" s="1" t="s">
        <v>831</v>
      </c>
    </row>
    <row r="1298" spans="1:52" ht="30" customHeight="1">
      <c r="A1298" s="248" t="s">
        <v>2973</v>
      </c>
      <c r="B1298" s="248" t="s">
        <v>2974</v>
      </c>
      <c r="C1298" s="248" t="s">
        <v>115</v>
      </c>
      <c r="D1298" s="249">
        <v>0.06</v>
      </c>
      <c r="E1298" s="257">
        <f>일위대가목록!E213</f>
        <v>0</v>
      </c>
      <c r="F1298" s="258">
        <f>TRUNC(E1298*D1298,1)</f>
        <v>0</v>
      </c>
      <c r="G1298" s="257">
        <f>일위대가목록!F213</f>
        <v>0</v>
      </c>
      <c r="H1298" s="258">
        <f>TRUNC(G1298*D1298,1)</f>
        <v>0</v>
      </c>
      <c r="I1298" s="257">
        <f>일위대가목록!G213</f>
        <v>0</v>
      </c>
      <c r="J1298" s="258">
        <f>TRUNC(I1298*D1298,1)</f>
        <v>0</v>
      </c>
      <c r="K1298" s="257">
        <f>TRUNC(E1298+G1298+I1298,1)</f>
        <v>0</v>
      </c>
      <c r="L1298" s="258">
        <f>TRUNC(F1298+H1298+J1298,1)</f>
        <v>0</v>
      </c>
      <c r="M1298" s="248" t="s">
        <v>2975</v>
      </c>
      <c r="N1298" s="1" t="s">
        <v>831</v>
      </c>
      <c r="O1298" s="1" t="s">
        <v>2976</v>
      </c>
      <c r="P1298" s="1" t="s">
        <v>63</v>
      </c>
      <c r="Q1298" s="1" t="s">
        <v>64</v>
      </c>
      <c r="R1298" s="1" t="s">
        <v>64</v>
      </c>
      <c r="AV1298" s="1" t="s">
        <v>52</v>
      </c>
      <c r="AW1298" s="1" t="s">
        <v>2977</v>
      </c>
      <c r="AX1298" s="1" t="s">
        <v>52</v>
      </c>
      <c r="AY1298" s="1" t="s">
        <v>52</v>
      </c>
      <c r="AZ1298" s="1" t="s">
        <v>52</v>
      </c>
    </row>
    <row r="1299" spans="1:52" ht="30" customHeight="1">
      <c r="A1299" s="248" t="s">
        <v>993</v>
      </c>
      <c r="B1299" s="248" t="s">
        <v>52</v>
      </c>
      <c r="C1299" s="248" t="s">
        <v>52</v>
      </c>
      <c r="D1299" s="249"/>
      <c r="E1299" s="257"/>
      <c r="F1299" s="258">
        <f>TRUNC(SUMIF(N1298:N1298, N1297, F1298:F1298),0)</f>
        <v>0</v>
      </c>
      <c r="G1299" s="257"/>
      <c r="H1299" s="258">
        <f>TRUNC(SUMIF(N1298:N1298, N1297, H1298:H1298),0)</f>
        <v>0</v>
      </c>
      <c r="I1299" s="257"/>
      <c r="J1299" s="258">
        <f>TRUNC(SUMIF(N1298:N1298, N1297, J1298:J1298),0)</f>
        <v>0</v>
      </c>
      <c r="K1299" s="257"/>
      <c r="L1299" s="258">
        <f>F1299+H1299+J1299</f>
        <v>0</v>
      </c>
      <c r="M1299" s="248" t="s">
        <v>52</v>
      </c>
      <c r="N1299" s="1" t="s">
        <v>71</v>
      </c>
      <c r="O1299" s="1" t="s">
        <v>71</v>
      </c>
      <c r="P1299" s="1" t="s">
        <v>52</v>
      </c>
      <c r="Q1299" s="1" t="s">
        <v>52</v>
      </c>
      <c r="R1299" s="1" t="s">
        <v>52</v>
      </c>
      <c r="AV1299" s="1" t="s">
        <v>52</v>
      </c>
      <c r="AW1299" s="1" t="s">
        <v>52</v>
      </c>
      <c r="AX1299" s="1" t="s">
        <v>52</v>
      </c>
      <c r="AY1299" s="1" t="s">
        <v>52</v>
      </c>
      <c r="AZ1299" s="1" t="s">
        <v>52</v>
      </c>
    </row>
    <row r="1300" spans="1:52" ht="30" customHeight="1">
      <c r="A1300" s="249"/>
      <c r="B1300" s="249"/>
      <c r="C1300" s="249"/>
      <c r="D1300" s="249"/>
      <c r="E1300" s="257"/>
      <c r="F1300" s="258"/>
      <c r="G1300" s="257"/>
      <c r="H1300" s="258"/>
      <c r="I1300" s="257"/>
      <c r="J1300" s="258"/>
      <c r="K1300" s="257"/>
      <c r="L1300" s="258"/>
      <c r="M1300" s="249"/>
    </row>
    <row r="1301" spans="1:52" ht="30" customHeight="1">
      <c r="A1301" s="250" t="s">
        <v>2978</v>
      </c>
      <c r="B1301" s="253"/>
      <c r="C1301" s="253"/>
      <c r="D1301" s="253"/>
      <c r="E1301" s="254"/>
      <c r="F1301" s="255"/>
      <c r="G1301" s="254"/>
      <c r="H1301" s="255"/>
      <c r="I1301" s="254"/>
      <c r="J1301" s="255"/>
      <c r="K1301" s="254"/>
      <c r="L1301" s="255"/>
      <c r="M1301" s="256"/>
      <c r="N1301" s="1" t="s">
        <v>826</v>
      </c>
    </row>
    <row r="1302" spans="1:52" ht="30" customHeight="1">
      <c r="A1302" s="248" t="s">
        <v>2973</v>
      </c>
      <c r="B1302" s="248" t="s">
        <v>2974</v>
      </c>
      <c r="C1302" s="248" t="s">
        <v>115</v>
      </c>
      <c r="D1302" s="249">
        <v>0.05</v>
      </c>
      <c r="E1302" s="257">
        <f>일위대가목록!E213</f>
        <v>0</v>
      </c>
      <c r="F1302" s="258">
        <f>TRUNC(E1302*D1302,1)</f>
        <v>0</v>
      </c>
      <c r="G1302" s="257">
        <f>일위대가목록!F213</f>
        <v>0</v>
      </c>
      <c r="H1302" s="258">
        <f>TRUNC(G1302*D1302,1)</f>
        <v>0</v>
      </c>
      <c r="I1302" s="257">
        <f>일위대가목록!G213</f>
        <v>0</v>
      </c>
      <c r="J1302" s="258">
        <f>TRUNC(I1302*D1302,1)</f>
        <v>0</v>
      </c>
      <c r="K1302" s="257">
        <f>TRUNC(E1302+G1302+I1302,1)</f>
        <v>0</v>
      </c>
      <c r="L1302" s="258">
        <f>TRUNC(F1302+H1302+J1302,1)</f>
        <v>0</v>
      </c>
      <c r="M1302" s="248" t="s">
        <v>2975</v>
      </c>
      <c r="N1302" s="1" t="s">
        <v>826</v>
      </c>
      <c r="O1302" s="1" t="s">
        <v>2976</v>
      </c>
      <c r="P1302" s="1" t="s">
        <v>63</v>
      </c>
      <c r="Q1302" s="1" t="s">
        <v>64</v>
      </c>
      <c r="R1302" s="1" t="s">
        <v>64</v>
      </c>
      <c r="AV1302" s="1" t="s">
        <v>52</v>
      </c>
      <c r="AW1302" s="1" t="s">
        <v>2979</v>
      </c>
      <c r="AX1302" s="1" t="s">
        <v>52</v>
      </c>
      <c r="AY1302" s="1" t="s">
        <v>52</v>
      </c>
      <c r="AZ1302" s="1" t="s">
        <v>52</v>
      </c>
    </row>
    <row r="1303" spans="1:52" ht="30" customHeight="1">
      <c r="A1303" s="248" t="s">
        <v>993</v>
      </c>
      <c r="B1303" s="248" t="s">
        <v>52</v>
      </c>
      <c r="C1303" s="248" t="s">
        <v>52</v>
      </c>
      <c r="D1303" s="249"/>
      <c r="E1303" s="257"/>
      <c r="F1303" s="258">
        <f>TRUNC(SUMIF(N1302:N1302, N1301, F1302:F1302),0)</f>
        <v>0</v>
      </c>
      <c r="G1303" s="257"/>
      <c r="H1303" s="258">
        <f>TRUNC(SUMIF(N1302:N1302, N1301, H1302:H1302),0)</f>
        <v>0</v>
      </c>
      <c r="I1303" s="257"/>
      <c r="J1303" s="258">
        <f>TRUNC(SUMIF(N1302:N1302, N1301, J1302:J1302),0)</f>
        <v>0</v>
      </c>
      <c r="K1303" s="257"/>
      <c r="L1303" s="258">
        <f>F1303+H1303+J1303</f>
        <v>0</v>
      </c>
      <c r="M1303" s="248" t="s">
        <v>52</v>
      </c>
      <c r="N1303" s="1" t="s">
        <v>71</v>
      </c>
      <c r="O1303" s="1" t="s">
        <v>71</v>
      </c>
      <c r="P1303" s="1" t="s">
        <v>52</v>
      </c>
      <c r="Q1303" s="1" t="s">
        <v>52</v>
      </c>
      <c r="R1303" s="1" t="s">
        <v>52</v>
      </c>
      <c r="AV1303" s="1" t="s">
        <v>52</v>
      </c>
      <c r="AW1303" s="1" t="s">
        <v>52</v>
      </c>
      <c r="AX1303" s="1" t="s">
        <v>52</v>
      </c>
      <c r="AY1303" s="1" t="s">
        <v>52</v>
      </c>
      <c r="AZ1303" s="1" t="s">
        <v>52</v>
      </c>
    </row>
    <row r="1304" spans="1:52" ht="30" customHeight="1">
      <c r="A1304" s="249"/>
      <c r="B1304" s="249"/>
      <c r="C1304" s="249"/>
      <c r="D1304" s="249"/>
      <c r="E1304" s="257"/>
      <c r="F1304" s="258"/>
      <c r="G1304" s="257"/>
      <c r="H1304" s="258"/>
      <c r="I1304" s="257"/>
      <c r="J1304" s="258"/>
      <c r="K1304" s="257"/>
      <c r="L1304" s="258"/>
      <c r="M1304" s="249"/>
    </row>
    <row r="1305" spans="1:52" ht="30" customHeight="1">
      <c r="A1305" s="250" t="s">
        <v>2980</v>
      </c>
      <c r="B1305" s="253"/>
      <c r="C1305" s="253"/>
      <c r="D1305" s="253"/>
      <c r="E1305" s="254"/>
      <c r="F1305" s="255"/>
      <c r="G1305" s="254"/>
      <c r="H1305" s="255"/>
      <c r="I1305" s="254"/>
      <c r="J1305" s="255"/>
      <c r="K1305" s="254"/>
      <c r="L1305" s="255"/>
      <c r="M1305" s="256"/>
      <c r="N1305" s="1" t="s">
        <v>2976</v>
      </c>
    </row>
    <row r="1306" spans="1:52" ht="30" customHeight="1">
      <c r="A1306" s="248" t="s">
        <v>1181</v>
      </c>
      <c r="B1306" s="248" t="s">
        <v>1182</v>
      </c>
      <c r="C1306" s="248" t="s">
        <v>973</v>
      </c>
      <c r="D1306" s="249">
        <v>0.5</v>
      </c>
      <c r="E1306" s="257">
        <f>일위대가목록!E20</f>
        <v>0</v>
      </c>
      <c r="F1306" s="258">
        <f>TRUNC(E1306*D1306,1)</f>
        <v>0</v>
      </c>
      <c r="G1306" s="257">
        <f>일위대가목록!F20</f>
        <v>0</v>
      </c>
      <c r="H1306" s="258">
        <f>TRUNC(G1306*D1306,1)</f>
        <v>0</v>
      </c>
      <c r="I1306" s="257">
        <f>일위대가목록!G20</f>
        <v>0</v>
      </c>
      <c r="J1306" s="258">
        <f>TRUNC(I1306*D1306,1)</f>
        <v>0</v>
      </c>
      <c r="K1306" s="257">
        <f t="shared" ref="K1306:L1310" si="199">TRUNC(E1306+G1306+I1306,1)</f>
        <v>0</v>
      </c>
      <c r="L1306" s="258">
        <f t="shared" si="199"/>
        <v>0</v>
      </c>
      <c r="M1306" s="248" t="s">
        <v>1183</v>
      </c>
      <c r="N1306" s="1" t="s">
        <v>2976</v>
      </c>
      <c r="O1306" s="1" t="s">
        <v>1180</v>
      </c>
      <c r="P1306" s="1" t="s">
        <v>63</v>
      </c>
      <c r="Q1306" s="1" t="s">
        <v>64</v>
      </c>
      <c r="R1306" s="1" t="s">
        <v>64</v>
      </c>
      <c r="AV1306" s="1" t="s">
        <v>52</v>
      </c>
      <c r="AW1306" s="1" t="s">
        <v>2981</v>
      </c>
      <c r="AX1306" s="1" t="s">
        <v>52</v>
      </c>
      <c r="AY1306" s="1" t="s">
        <v>52</v>
      </c>
      <c r="AZ1306" s="1" t="s">
        <v>52</v>
      </c>
    </row>
    <row r="1307" spans="1:52" ht="30" customHeight="1">
      <c r="A1307" s="248" t="s">
        <v>1168</v>
      </c>
      <c r="B1307" s="248" t="s">
        <v>1169</v>
      </c>
      <c r="C1307" s="248" t="s">
        <v>973</v>
      </c>
      <c r="D1307" s="249">
        <v>0.25</v>
      </c>
      <c r="E1307" s="257">
        <f>일위대가목록!E19</f>
        <v>0</v>
      </c>
      <c r="F1307" s="258">
        <f>TRUNC(E1307*D1307,1)</f>
        <v>0</v>
      </c>
      <c r="G1307" s="257">
        <f>일위대가목록!F19</f>
        <v>0</v>
      </c>
      <c r="H1307" s="258">
        <f>TRUNC(G1307*D1307,1)</f>
        <v>0</v>
      </c>
      <c r="I1307" s="257">
        <f>일위대가목록!G19</f>
        <v>0</v>
      </c>
      <c r="J1307" s="258">
        <f>TRUNC(I1307*D1307,1)</f>
        <v>0</v>
      </c>
      <c r="K1307" s="257">
        <f t="shared" si="199"/>
        <v>0</v>
      </c>
      <c r="L1307" s="258">
        <f t="shared" si="199"/>
        <v>0</v>
      </c>
      <c r="M1307" s="248" t="s">
        <v>1170</v>
      </c>
      <c r="N1307" s="1" t="s">
        <v>2976</v>
      </c>
      <c r="O1307" s="1" t="s">
        <v>1167</v>
      </c>
      <c r="P1307" s="1" t="s">
        <v>63</v>
      </c>
      <c r="Q1307" s="1" t="s">
        <v>64</v>
      </c>
      <c r="R1307" s="1" t="s">
        <v>64</v>
      </c>
      <c r="AV1307" s="1" t="s">
        <v>52</v>
      </c>
      <c r="AW1307" s="1" t="s">
        <v>2982</v>
      </c>
      <c r="AX1307" s="1" t="s">
        <v>52</v>
      </c>
      <c r="AY1307" s="1" t="s">
        <v>52</v>
      </c>
      <c r="AZ1307" s="1" t="s">
        <v>52</v>
      </c>
    </row>
    <row r="1308" spans="1:52" ht="30" customHeight="1">
      <c r="A1308" s="248" t="s">
        <v>2983</v>
      </c>
      <c r="B1308" s="248" t="s">
        <v>989</v>
      </c>
      <c r="C1308" s="248" t="s">
        <v>401</v>
      </c>
      <c r="D1308" s="249">
        <v>0.28499999999999998</v>
      </c>
      <c r="E1308" s="257">
        <f>단가대비표!O246</f>
        <v>0</v>
      </c>
      <c r="F1308" s="258">
        <f>TRUNC(E1308*D1308,1)</f>
        <v>0</v>
      </c>
      <c r="G1308" s="257">
        <f>단가대비표!P246</f>
        <v>0</v>
      </c>
      <c r="H1308" s="258">
        <f>TRUNC(G1308*D1308,1)</f>
        <v>0</v>
      </c>
      <c r="I1308" s="257">
        <f>단가대비표!V246</f>
        <v>0</v>
      </c>
      <c r="J1308" s="258">
        <f>TRUNC(I1308*D1308,1)</f>
        <v>0</v>
      </c>
      <c r="K1308" s="257">
        <f t="shared" si="199"/>
        <v>0</v>
      </c>
      <c r="L1308" s="258">
        <f t="shared" si="199"/>
        <v>0</v>
      </c>
      <c r="M1308" s="248" t="s">
        <v>2984</v>
      </c>
      <c r="N1308" s="1" t="s">
        <v>2976</v>
      </c>
      <c r="O1308" s="1" t="s">
        <v>2985</v>
      </c>
      <c r="P1308" s="1" t="s">
        <v>64</v>
      </c>
      <c r="Q1308" s="1" t="s">
        <v>64</v>
      </c>
      <c r="R1308" s="1" t="s">
        <v>63</v>
      </c>
      <c r="V1308">
        <v>1</v>
      </c>
      <c r="AV1308" s="1" t="s">
        <v>52</v>
      </c>
      <c r="AW1308" s="1" t="s">
        <v>2986</v>
      </c>
      <c r="AX1308" s="1" t="s">
        <v>52</v>
      </c>
      <c r="AY1308" s="1" t="s">
        <v>52</v>
      </c>
      <c r="AZ1308" s="1" t="s">
        <v>52</v>
      </c>
    </row>
    <row r="1309" spans="1:52" ht="30" customHeight="1">
      <c r="A1309" s="248" t="s">
        <v>1243</v>
      </c>
      <c r="B1309" s="248" t="s">
        <v>989</v>
      </c>
      <c r="C1309" s="248" t="s">
        <v>401</v>
      </c>
      <c r="D1309" s="249">
        <v>0.185</v>
      </c>
      <c r="E1309" s="257">
        <f>단가대비표!O237</f>
        <v>0</v>
      </c>
      <c r="F1309" s="258">
        <f>TRUNC(E1309*D1309,1)</f>
        <v>0</v>
      </c>
      <c r="G1309" s="257">
        <f>단가대비표!P237</f>
        <v>0</v>
      </c>
      <c r="H1309" s="258">
        <f>TRUNC(G1309*D1309,1)</f>
        <v>0</v>
      </c>
      <c r="I1309" s="257">
        <f>단가대비표!V237</f>
        <v>0</v>
      </c>
      <c r="J1309" s="258">
        <f>TRUNC(I1309*D1309,1)</f>
        <v>0</v>
      </c>
      <c r="K1309" s="257">
        <f t="shared" si="199"/>
        <v>0</v>
      </c>
      <c r="L1309" s="258">
        <f t="shared" si="199"/>
        <v>0</v>
      </c>
      <c r="M1309" s="248" t="s">
        <v>1244</v>
      </c>
      <c r="N1309" s="1" t="s">
        <v>2976</v>
      </c>
      <c r="O1309" s="1" t="s">
        <v>1245</v>
      </c>
      <c r="P1309" s="1" t="s">
        <v>64</v>
      </c>
      <c r="Q1309" s="1" t="s">
        <v>64</v>
      </c>
      <c r="R1309" s="1" t="s">
        <v>63</v>
      </c>
      <c r="V1309">
        <v>1</v>
      </c>
      <c r="AV1309" s="1" t="s">
        <v>52</v>
      </c>
      <c r="AW1309" s="1" t="s">
        <v>2987</v>
      </c>
      <c r="AX1309" s="1" t="s">
        <v>52</v>
      </c>
      <c r="AY1309" s="1" t="s">
        <v>52</v>
      </c>
      <c r="AZ1309" s="1" t="s">
        <v>52</v>
      </c>
    </row>
    <row r="1310" spans="1:52" ht="30" customHeight="1">
      <c r="A1310" s="248" t="s">
        <v>770</v>
      </c>
      <c r="B1310" s="248" t="s">
        <v>2554</v>
      </c>
      <c r="C1310" s="248" t="s">
        <v>555</v>
      </c>
      <c r="D1310" s="249">
        <v>1</v>
      </c>
      <c r="E1310" s="257">
        <f>TRUNC(SUMIF(V1306:V1310, RIGHTB(O1310, 1), H1306:H1310)*U1310, 2)</f>
        <v>0</v>
      </c>
      <c r="F1310" s="258">
        <f>TRUNC(E1310*D1310,1)</f>
        <v>0</v>
      </c>
      <c r="G1310" s="257">
        <v>0</v>
      </c>
      <c r="H1310" s="258">
        <f>TRUNC(G1310*D1310,1)</f>
        <v>0</v>
      </c>
      <c r="I1310" s="257">
        <v>0</v>
      </c>
      <c r="J1310" s="258">
        <f>TRUNC(I1310*D1310,1)</f>
        <v>0</v>
      </c>
      <c r="K1310" s="257">
        <f t="shared" si="199"/>
        <v>0</v>
      </c>
      <c r="L1310" s="258">
        <f t="shared" si="199"/>
        <v>0</v>
      </c>
      <c r="M1310" s="248" t="s">
        <v>52</v>
      </c>
      <c r="N1310" s="1" t="s">
        <v>2976</v>
      </c>
      <c r="O1310" s="1" t="s">
        <v>772</v>
      </c>
      <c r="P1310" s="1" t="s">
        <v>64</v>
      </c>
      <c r="Q1310" s="1" t="s">
        <v>64</v>
      </c>
      <c r="R1310" s="1" t="s">
        <v>64</v>
      </c>
      <c r="S1310">
        <v>1</v>
      </c>
      <c r="T1310">
        <v>0</v>
      </c>
      <c r="U1310">
        <v>0.01</v>
      </c>
      <c r="AV1310" s="1" t="s">
        <v>52</v>
      </c>
      <c r="AW1310" s="1" t="s">
        <v>2988</v>
      </c>
      <c r="AX1310" s="1" t="s">
        <v>52</v>
      </c>
      <c r="AY1310" s="1" t="s">
        <v>52</v>
      </c>
      <c r="AZ1310" s="1" t="s">
        <v>52</v>
      </c>
    </row>
    <row r="1311" spans="1:52" ht="30" customHeight="1">
      <c r="A1311" s="248" t="s">
        <v>993</v>
      </c>
      <c r="B1311" s="248" t="s">
        <v>52</v>
      </c>
      <c r="C1311" s="248" t="s">
        <v>52</v>
      </c>
      <c r="D1311" s="249"/>
      <c r="E1311" s="257"/>
      <c r="F1311" s="258">
        <f>TRUNC(SUMIF(N1306:N1310, N1305, F1306:F1310),0)</f>
        <v>0</v>
      </c>
      <c r="G1311" s="257"/>
      <c r="H1311" s="258">
        <f>TRUNC(SUMIF(N1306:N1310, N1305, H1306:H1310),0)</f>
        <v>0</v>
      </c>
      <c r="I1311" s="257"/>
      <c r="J1311" s="258">
        <f>TRUNC(SUMIF(N1306:N1310, N1305, J1306:J1310),0)</f>
        <v>0</v>
      </c>
      <c r="K1311" s="257"/>
      <c r="L1311" s="258">
        <f>F1311+H1311+J1311</f>
        <v>0</v>
      </c>
      <c r="M1311" s="248" t="s">
        <v>52</v>
      </c>
      <c r="N1311" s="1" t="s">
        <v>71</v>
      </c>
      <c r="O1311" s="1" t="s">
        <v>71</v>
      </c>
      <c r="P1311" s="1" t="s">
        <v>52</v>
      </c>
      <c r="Q1311" s="1" t="s">
        <v>52</v>
      </c>
      <c r="R1311" s="1" t="s">
        <v>52</v>
      </c>
      <c r="AV1311" s="1" t="s">
        <v>52</v>
      </c>
      <c r="AW1311" s="1" t="s">
        <v>52</v>
      </c>
      <c r="AX1311" s="1" t="s">
        <v>52</v>
      </c>
      <c r="AY1311" s="1" t="s">
        <v>52</v>
      </c>
      <c r="AZ1311" s="1" t="s">
        <v>52</v>
      </c>
    </row>
    <row r="1312" spans="1:52" ht="30" customHeight="1">
      <c r="A1312" s="249"/>
      <c r="B1312" s="249"/>
      <c r="C1312" s="249"/>
      <c r="D1312" s="249"/>
      <c r="E1312" s="257"/>
      <c r="F1312" s="258"/>
      <c r="G1312" s="257"/>
      <c r="H1312" s="258"/>
      <c r="I1312" s="257"/>
      <c r="J1312" s="258"/>
      <c r="K1312" s="257"/>
      <c r="L1312" s="258"/>
      <c r="M1312" s="249"/>
    </row>
    <row r="1313" spans="1:52" ht="30" customHeight="1">
      <c r="A1313" s="250" t="s">
        <v>2989</v>
      </c>
      <c r="B1313" s="253"/>
      <c r="C1313" s="253"/>
      <c r="D1313" s="253"/>
      <c r="E1313" s="254"/>
      <c r="F1313" s="255"/>
      <c r="G1313" s="254"/>
      <c r="H1313" s="255"/>
      <c r="I1313" s="254"/>
      <c r="J1313" s="255"/>
      <c r="K1313" s="254"/>
      <c r="L1313" s="255"/>
      <c r="M1313" s="256"/>
      <c r="N1313" s="1" t="s">
        <v>835</v>
      </c>
    </row>
    <row r="1314" spans="1:52" ht="30" customHeight="1">
      <c r="A1314" s="248" t="s">
        <v>2991</v>
      </c>
      <c r="B1314" s="248" t="s">
        <v>2992</v>
      </c>
      <c r="C1314" s="248" t="s">
        <v>223</v>
      </c>
      <c r="D1314" s="249">
        <v>0.01</v>
      </c>
      <c r="E1314" s="257">
        <f>단가대비표!O198</f>
        <v>0</v>
      </c>
      <c r="F1314" s="258">
        <f>TRUNC(E1314*D1314,1)</f>
        <v>0</v>
      </c>
      <c r="G1314" s="257">
        <f>단가대비표!P198</f>
        <v>0</v>
      </c>
      <c r="H1314" s="258">
        <f>TRUNC(G1314*D1314,1)</f>
        <v>0</v>
      </c>
      <c r="I1314" s="257">
        <f>단가대비표!V198</f>
        <v>0</v>
      </c>
      <c r="J1314" s="258">
        <f>TRUNC(I1314*D1314,1)</f>
        <v>0</v>
      </c>
      <c r="K1314" s="257">
        <f>TRUNC(E1314+G1314+I1314,1)</f>
        <v>0</v>
      </c>
      <c r="L1314" s="258">
        <f>TRUNC(F1314+H1314+J1314,1)</f>
        <v>0</v>
      </c>
      <c r="M1314" s="248" t="s">
        <v>2993</v>
      </c>
      <c r="N1314" s="1" t="s">
        <v>835</v>
      </c>
      <c r="O1314" s="1" t="s">
        <v>2994</v>
      </c>
      <c r="P1314" s="1" t="s">
        <v>64</v>
      </c>
      <c r="Q1314" s="1" t="s">
        <v>64</v>
      </c>
      <c r="R1314" s="1" t="s">
        <v>63</v>
      </c>
      <c r="AV1314" s="1" t="s">
        <v>52</v>
      </c>
      <c r="AW1314" s="1" t="s">
        <v>2995</v>
      </c>
      <c r="AX1314" s="1" t="s">
        <v>52</v>
      </c>
      <c r="AY1314" s="1" t="s">
        <v>52</v>
      </c>
      <c r="AZ1314" s="1" t="s">
        <v>52</v>
      </c>
    </row>
    <row r="1315" spans="1:52" ht="30" customHeight="1">
      <c r="A1315" s="248" t="s">
        <v>1372</v>
      </c>
      <c r="B1315" s="248" t="s">
        <v>989</v>
      </c>
      <c r="C1315" s="248" t="s">
        <v>401</v>
      </c>
      <c r="D1315" s="249">
        <v>2.0799999999999999E-2</v>
      </c>
      <c r="E1315" s="257">
        <f>단가대비표!O238</f>
        <v>0</v>
      </c>
      <c r="F1315" s="258">
        <f>TRUNC(E1315*D1315,1)</f>
        <v>0</v>
      </c>
      <c r="G1315" s="257">
        <f>단가대비표!P238</f>
        <v>0</v>
      </c>
      <c r="H1315" s="258">
        <f>TRUNC(G1315*D1315,1)</f>
        <v>0</v>
      </c>
      <c r="I1315" s="257">
        <f>단가대비표!V238</f>
        <v>0</v>
      </c>
      <c r="J1315" s="258">
        <f>TRUNC(I1315*D1315,1)</f>
        <v>0</v>
      </c>
      <c r="K1315" s="257">
        <f>TRUNC(E1315+G1315+I1315,1)</f>
        <v>0</v>
      </c>
      <c r="L1315" s="258">
        <f>TRUNC(F1315+H1315+J1315,1)</f>
        <v>0</v>
      </c>
      <c r="M1315" s="248" t="s">
        <v>1513</v>
      </c>
      <c r="N1315" s="1" t="s">
        <v>835</v>
      </c>
      <c r="O1315" s="1" t="s">
        <v>1373</v>
      </c>
      <c r="P1315" s="1" t="s">
        <v>64</v>
      </c>
      <c r="Q1315" s="1" t="s">
        <v>64</v>
      </c>
      <c r="R1315" s="1" t="s">
        <v>63</v>
      </c>
      <c r="AV1315" s="1" t="s">
        <v>52</v>
      </c>
      <c r="AW1315" s="1" t="s">
        <v>2996</v>
      </c>
      <c r="AX1315" s="1" t="s">
        <v>52</v>
      </c>
      <c r="AY1315" s="1" t="s">
        <v>52</v>
      </c>
      <c r="AZ1315" s="1" t="s">
        <v>52</v>
      </c>
    </row>
    <row r="1316" spans="1:52" ht="30" customHeight="1">
      <c r="A1316" s="248" t="s">
        <v>993</v>
      </c>
      <c r="B1316" s="248" t="s">
        <v>52</v>
      </c>
      <c r="C1316" s="248" t="s">
        <v>52</v>
      </c>
      <c r="D1316" s="249"/>
      <c r="E1316" s="257"/>
      <c r="F1316" s="258">
        <f>TRUNC(SUMIF(N1314:N1315, N1313, F1314:F1315),0)</f>
        <v>0</v>
      </c>
      <c r="G1316" s="257"/>
      <c r="H1316" s="258">
        <f>TRUNC(SUMIF(N1314:N1315, N1313, H1314:H1315),0)</f>
        <v>0</v>
      </c>
      <c r="I1316" s="257"/>
      <c r="J1316" s="258">
        <f>TRUNC(SUMIF(N1314:N1315, N1313, J1314:J1315),0)</f>
        <v>0</v>
      </c>
      <c r="K1316" s="257"/>
      <c r="L1316" s="258">
        <f>F1316+H1316+J1316</f>
        <v>0</v>
      </c>
      <c r="M1316" s="248" t="s">
        <v>52</v>
      </c>
      <c r="N1316" s="1" t="s">
        <v>71</v>
      </c>
      <c r="O1316" s="1" t="s">
        <v>71</v>
      </c>
      <c r="P1316" s="1" t="s">
        <v>52</v>
      </c>
      <c r="Q1316" s="1" t="s">
        <v>52</v>
      </c>
      <c r="R1316" s="1" t="s">
        <v>52</v>
      </c>
      <c r="AV1316" s="1" t="s">
        <v>52</v>
      </c>
      <c r="AW1316" s="1" t="s">
        <v>52</v>
      </c>
      <c r="AX1316" s="1" t="s">
        <v>52</v>
      </c>
      <c r="AY1316" s="1" t="s">
        <v>52</v>
      </c>
      <c r="AZ1316" s="1" t="s">
        <v>52</v>
      </c>
    </row>
    <row r="1317" spans="1:52" ht="30" customHeight="1">
      <c r="A1317" s="249"/>
      <c r="B1317" s="249"/>
      <c r="C1317" s="249"/>
      <c r="D1317" s="249"/>
      <c r="E1317" s="257"/>
      <c r="F1317" s="258"/>
      <c r="G1317" s="257"/>
      <c r="H1317" s="258"/>
      <c r="I1317" s="257"/>
      <c r="J1317" s="258"/>
      <c r="K1317" s="257"/>
      <c r="L1317" s="258"/>
      <c r="M1317" s="249"/>
    </row>
    <row r="1318" spans="1:52" ht="30" customHeight="1">
      <c r="A1318" s="250" t="s">
        <v>2997</v>
      </c>
      <c r="B1318" s="253"/>
      <c r="C1318" s="253"/>
      <c r="D1318" s="253"/>
      <c r="E1318" s="254"/>
      <c r="F1318" s="255"/>
      <c r="G1318" s="254"/>
      <c r="H1318" s="255"/>
      <c r="I1318" s="254"/>
      <c r="J1318" s="255"/>
      <c r="K1318" s="254"/>
      <c r="L1318" s="255"/>
      <c r="M1318" s="256"/>
      <c r="N1318" s="1" t="s">
        <v>840</v>
      </c>
    </row>
    <row r="1319" spans="1:52" ht="30" customHeight="1">
      <c r="A1319" s="248" t="s">
        <v>1243</v>
      </c>
      <c r="B1319" s="248" t="s">
        <v>989</v>
      </c>
      <c r="C1319" s="248" t="s">
        <v>401</v>
      </c>
      <c r="D1319" s="249">
        <v>0.08</v>
      </c>
      <c r="E1319" s="257">
        <f>단가대비표!O237</f>
        <v>0</v>
      </c>
      <c r="F1319" s="258">
        <f>TRUNC(E1319*D1319,1)</f>
        <v>0</v>
      </c>
      <c r="G1319" s="257">
        <f>단가대비표!P237</f>
        <v>0</v>
      </c>
      <c r="H1319" s="258">
        <f>TRUNC(G1319*D1319,1)</f>
        <v>0</v>
      </c>
      <c r="I1319" s="257">
        <f>단가대비표!V237</f>
        <v>0</v>
      </c>
      <c r="J1319" s="258">
        <f>TRUNC(I1319*D1319,1)</f>
        <v>0</v>
      </c>
      <c r="K1319" s="257">
        <f>TRUNC(E1319+G1319+I1319,1)</f>
        <v>0</v>
      </c>
      <c r="L1319" s="258">
        <f>TRUNC(F1319+H1319+J1319,1)</f>
        <v>0</v>
      </c>
      <c r="M1319" s="248" t="s">
        <v>1244</v>
      </c>
      <c r="N1319" s="1" t="s">
        <v>840</v>
      </c>
      <c r="O1319" s="1" t="s">
        <v>1245</v>
      </c>
      <c r="P1319" s="1" t="s">
        <v>64</v>
      </c>
      <c r="Q1319" s="1" t="s">
        <v>64</v>
      </c>
      <c r="R1319" s="1" t="s">
        <v>63</v>
      </c>
      <c r="AV1319" s="1" t="s">
        <v>52</v>
      </c>
      <c r="AW1319" s="1" t="s">
        <v>2998</v>
      </c>
      <c r="AX1319" s="1" t="s">
        <v>52</v>
      </c>
      <c r="AY1319" s="1" t="s">
        <v>52</v>
      </c>
      <c r="AZ1319" s="1" t="s">
        <v>52</v>
      </c>
    </row>
    <row r="1320" spans="1:52" ht="30" customHeight="1">
      <c r="A1320" s="248" t="s">
        <v>993</v>
      </c>
      <c r="B1320" s="248" t="s">
        <v>52</v>
      </c>
      <c r="C1320" s="248" t="s">
        <v>52</v>
      </c>
      <c r="D1320" s="249"/>
      <c r="E1320" s="257"/>
      <c r="F1320" s="258">
        <f>TRUNC(SUMIF(N1319:N1319, N1318, F1319:F1319),0)</f>
        <v>0</v>
      </c>
      <c r="G1320" s="257"/>
      <c r="H1320" s="258">
        <f>TRUNC(SUMIF(N1319:N1319, N1318, H1319:H1319),0)</f>
        <v>0</v>
      </c>
      <c r="I1320" s="257"/>
      <c r="J1320" s="258">
        <f>TRUNC(SUMIF(N1319:N1319, N1318, J1319:J1319),0)</f>
        <v>0</v>
      </c>
      <c r="K1320" s="257"/>
      <c r="L1320" s="258">
        <f>F1320+H1320+J1320</f>
        <v>0</v>
      </c>
      <c r="M1320" s="248" t="s">
        <v>52</v>
      </c>
      <c r="N1320" s="1" t="s">
        <v>71</v>
      </c>
      <c r="O1320" s="1" t="s">
        <v>71</v>
      </c>
      <c r="P1320" s="1" t="s">
        <v>52</v>
      </c>
      <c r="Q1320" s="1" t="s">
        <v>52</v>
      </c>
      <c r="R1320" s="1" t="s">
        <v>52</v>
      </c>
      <c r="AV1320" s="1" t="s">
        <v>52</v>
      </c>
      <c r="AW1320" s="1" t="s">
        <v>52</v>
      </c>
      <c r="AX1320" s="1" t="s">
        <v>52</v>
      </c>
      <c r="AY1320" s="1" t="s">
        <v>52</v>
      </c>
      <c r="AZ1320" s="1" t="s">
        <v>52</v>
      </c>
    </row>
    <row r="1321" spans="1:52" ht="30" customHeight="1">
      <c r="A1321" s="249"/>
      <c r="B1321" s="249"/>
      <c r="C1321" s="249"/>
      <c r="D1321" s="249"/>
      <c r="E1321" s="257"/>
      <c r="F1321" s="258"/>
      <c r="G1321" s="257"/>
      <c r="H1321" s="258"/>
      <c r="I1321" s="257"/>
      <c r="J1321" s="258"/>
      <c r="K1321" s="257"/>
      <c r="L1321" s="258"/>
      <c r="M1321" s="249"/>
    </row>
    <row r="1322" spans="1:52" ht="30" customHeight="1">
      <c r="A1322" s="250" t="s">
        <v>2999</v>
      </c>
      <c r="B1322" s="253"/>
      <c r="C1322" s="253"/>
      <c r="D1322" s="253"/>
      <c r="E1322" s="254"/>
      <c r="F1322" s="255"/>
      <c r="G1322" s="254"/>
      <c r="H1322" s="255"/>
      <c r="I1322" s="254"/>
      <c r="J1322" s="255"/>
      <c r="K1322" s="254"/>
      <c r="L1322" s="255"/>
      <c r="M1322" s="256"/>
      <c r="N1322" s="1" t="s">
        <v>849</v>
      </c>
    </row>
    <row r="1323" spans="1:52" ht="30" customHeight="1">
      <c r="A1323" s="248" t="s">
        <v>1895</v>
      </c>
      <c r="B1323" s="248" t="s">
        <v>989</v>
      </c>
      <c r="C1323" s="248" t="s">
        <v>401</v>
      </c>
      <c r="D1323" s="249">
        <v>1.6E-2</v>
      </c>
      <c r="E1323" s="257">
        <f>단가대비표!O256</f>
        <v>0</v>
      </c>
      <c r="F1323" s="258">
        <f>TRUNC(E1323*D1323,1)</f>
        <v>0</v>
      </c>
      <c r="G1323" s="257">
        <f>단가대비표!P256</f>
        <v>0</v>
      </c>
      <c r="H1323" s="258">
        <f>TRUNC(G1323*D1323,1)</f>
        <v>0</v>
      </c>
      <c r="I1323" s="257">
        <f>단가대비표!V256</f>
        <v>0</v>
      </c>
      <c r="J1323" s="258">
        <f>TRUNC(I1323*D1323,1)</f>
        <v>0</v>
      </c>
      <c r="K1323" s="257">
        <f>TRUNC(E1323+G1323+I1323,1)</f>
        <v>0</v>
      </c>
      <c r="L1323" s="258">
        <f>TRUNC(F1323+H1323+J1323,1)</f>
        <v>0</v>
      </c>
      <c r="M1323" s="248" t="s">
        <v>1896</v>
      </c>
      <c r="N1323" s="1" t="s">
        <v>849</v>
      </c>
      <c r="O1323" s="1" t="s">
        <v>1897</v>
      </c>
      <c r="P1323" s="1" t="s">
        <v>64</v>
      </c>
      <c r="Q1323" s="1" t="s">
        <v>64</v>
      </c>
      <c r="R1323" s="1" t="s">
        <v>63</v>
      </c>
      <c r="AV1323" s="1" t="s">
        <v>52</v>
      </c>
      <c r="AW1323" s="1" t="s">
        <v>3000</v>
      </c>
      <c r="AX1323" s="1" t="s">
        <v>52</v>
      </c>
      <c r="AY1323" s="1" t="s">
        <v>52</v>
      </c>
      <c r="AZ1323" s="1" t="s">
        <v>52</v>
      </c>
    </row>
    <row r="1324" spans="1:52" ht="30" customHeight="1">
      <c r="A1324" s="248" t="s">
        <v>1243</v>
      </c>
      <c r="B1324" s="248" t="s">
        <v>989</v>
      </c>
      <c r="C1324" s="248" t="s">
        <v>401</v>
      </c>
      <c r="D1324" s="249">
        <v>1.0999999999999999E-2</v>
      </c>
      <c r="E1324" s="257">
        <f>단가대비표!O237</f>
        <v>0</v>
      </c>
      <c r="F1324" s="258">
        <f>TRUNC(E1324*D1324,1)</f>
        <v>0</v>
      </c>
      <c r="G1324" s="257">
        <f>단가대비표!P237</f>
        <v>0</v>
      </c>
      <c r="H1324" s="258">
        <f>TRUNC(G1324*D1324,1)</f>
        <v>0</v>
      </c>
      <c r="I1324" s="257">
        <f>단가대비표!V237</f>
        <v>0</v>
      </c>
      <c r="J1324" s="258">
        <f>TRUNC(I1324*D1324,1)</f>
        <v>0</v>
      </c>
      <c r="K1324" s="257">
        <f>TRUNC(E1324+G1324+I1324,1)</f>
        <v>0</v>
      </c>
      <c r="L1324" s="258">
        <f>TRUNC(F1324+H1324+J1324,1)</f>
        <v>0</v>
      </c>
      <c r="M1324" s="248" t="s">
        <v>1244</v>
      </c>
      <c r="N1324" s="1" t="s">
        <v>849</v>
      </c>
      <c r="O1324" s="1" t="s">
        <v>1245</v>
      </c>
      <c r="P1324" s="1" t="s">
        <v>64</v>
      </c>
      <c r="Q1324" s="1" t="s">
        <v>64</v>
      </c>
      <c r="R1324" s="1" t="s">
        <v>63</v>
      </c>
      <c r="AV1324" s="1" t="s">
        <v>52</v>
      </c>
      <c r="AW1324" s="1" t="s">
        <v>3001</v>
      </c>
      <c r="AX1324" s="1" t="s">
        <v>52</v>
      </c>
      <c r="AY1324" s="1" t="s">
        <v>52</v>
      </c>
      <c r="AZ1324" s="1" t="s">
        <v>52</v>
      </c>
    </row>
    <row r="1325" spans="1:52" ht="30" customHeight="1">
      <c r="A1325" s="248" t="s">
        <v>993</v>
      </c>
      <c r="B1325" s="248" t="s">
        <v>52</v>
      </c>
      <c r="C1325" s="248" t="s">
        <v>52</v>
      </c>
      <c r="D1325" s="249"/>
      <c r="E1325" s="257"/>
      <c r="F1325" s="258">
        <f>TRUNC(SUMIF(N1323:N1324, N1322, F1323:F1324),0)</f>
        <v>0</v>
      </c>
      <c r="G1325" s="257"/>
      <c r="H1325" s="258">
        <f>TRUNC(SUMIF(N1323:N1324, N1322, H1323:H1324),0)</f>
        <v>0</v>
      </c>
      <c r="I1325" s="257"/>
      <c r="J1325" s="258">
        <f>TRUNC(SUMIF(N1323:N1324, N1322, J1323:J1324),0)</f>
        <v>0</v>
      </c>
      <c r="K1325" s="257"/>
      <c r="L1325" s="258">
        <f>F1325+H1325+J1325</f>
        <v>0</v>
      </c>
      <c r="M1325" s="248" t="s">
        <v>52</v>
      </c>
      <c r="N1325" s="1" t="s">
        <v>71</v>
      </c>
      <c r="O1325" s="1" t="s">
        <v>71</v>
      </c>
      <c r="P1325" s="1" t="s">
        <v>52</v>
      </c>
      <c r="Q1325" s="1" t="s">
        <v>52</v>
      </c>
      <c r="R1325" s="1" t="s">
        <v>52</v>
      </c>
      <c r="AV1325" s="1" t="s">
        <v>52</v>
      </c>
      <c r="AW1325" s="1" t="s">
        <v>52</v>
      </c>
      <c r="AX1325" s="1" t="s">
        <v>52</v>
      </c>
      <c r="AY1325" s="1" t="s">
        <v>52</v>
      </c>
      <c r="AZ1325" s="1" t="s">
        <v>52</v>
      </c>
    </row>
    <row r="1326" spans="1:52" ht="30" customHeight="1">
      <c r="A1326" s="249"/>
      <c r="B1326" s="249"/>
      <c r="C1326" s="249"/>
      <c r="D1326" s="249"/>
      <c r="E1326" s="257"/>
      <c r="F1326" s="258"/>
      <c r="G1326" s="257"/>
      <c r="H1326" s="258"/>
      <c r="I1326" s="257"/>
      <c r="J1326" s="258"/>
      <c r="K1326" s="257"/>
      <c r="L1326" s="258"/>
      <c r="M1326" s="249"/>
    </row>
    <row r="1327" spans="1:52" ht="30" customHeight="1">
      <c r="A1327" s="250" t="s">
        <v>3002</v>
      </c>
      <c r="B1327" s="253"/>
      <c r="C1327" s="253"/>
      <c r="D1327" s="253"/>
      <c r="E1327" s="254"/>
      <c r="F1327" s="255"/>
      <c r="G1327" s="254"/>
      <c r="H1327" s="255"/>
      <c r="I1327" s="254"/>
      <c r="J1327" s="255"/>
      <c r="K1327" s="254"/>
      <c r="L1327" s="255"/>
      <c r="M1327" s="256"/>
      <c r="N1327" s="1" t="s">
        <v>854</v>
      </c>
    </row>
    <row r="1328" spans="1:52" ht="30" customHeight="1">
      <c r="A1328" s="248" t="s">
        <v>1895</v>
      </c>
      <c r="B1328" s="248" t="s">
        <v>989</v>
      </c>
      <c r="C1328" s="248" t="s">
        <v>401</v>
      </c>
      <c r="D1328" s="249">
        <v>1.6E-2</v>
      </c>
      <c r="E1328" s="257">
        <f>단가대비표!O256</f>
        <v>0</v>
      </c>
      <c r="F1328" s="258">
        <f>TRUNC(E1328*D1328,1)</f>
        <v>0</v>
      </c>
      <c r="G1328" s="257">
        <f>단가대비표!P256</f>
        <v>0</v>
      </c>
      <c r="H1328" s="258">
        <f>TRUNC(G1328*D1328,1)</f>
        <v>0</v>
      </c>
      <c r="I1328" s="257">
        <f>단가대비표!V256</f>
        <v>0</v>
      </c>
      <c r="J1328" s="258">
        <f>TRUNC(I1328*D1328,1)</f>
        <v>0</v>
      </c>
      <c r="K1328" s="257">
        <f>TRUNC(E1328+G1328+I1328,1)</f>
        <v>0</v>
      </c>
      <c r="L1328" s="258">
        <f>TRUNC(F1328+H1328+J1328,1)</f>
        <v>0</v>
      </c>
      <c r="M1328" s="248" t="s">
        <v>1896</v>
      </c>
      <c r="N1328" s="1" t="s">
        <v>854</v>
      </c>
      <c r="O1328" s="1" t="s">
        <v>1897</v>
      </c>
      <c r="P1328" s="1" t="s">
        <v>64</v>
      </c>
      <c r="Q1328" s="1" t="s">
        <v>64</v>
      </c>
      <c r="R1328" s="1" t="s">
        <v>63</v>
      </c>
      <c r="AV1328" s="1" t="s">
        <v>52</v>
      </c>
      <c r="AW1328" s="1" t="s">
        <v>3003</v>
      </c>
      <c r="AX1328" s="1" t="s">
        <v>52</v>
      </c>
      <c r="AY1328" s="1" t="s">
        <v>52</v>
      </c>
      <c r="AZ1328" s="1" t="s">
        <v>52</v>
      </c>
    </row>
    <row r="1329" spans="1:52" ht="30" customHeight="1">
      <c r="A1329" s="248" t="s">
        <v>1243</v>
      </c>
      <c r="B1329" s="248" t="s">
        <v>989</v>
      </c>
      <c r="C1329" s="248" t="s">
        <v>401</v>
      </c>
      <c r="D1329" s="249">
        <v>1.0999999999999999E-2</v>
      </c>
      <c r="E1329" s="257">
        <f>단가대비표!O237</f>
        <v>0</v>
      </c>
      <c r="F1329" s="258">
        <f>TRUNC(E1329*D1329,1)</f>
        <v>0</v>
      </c>
      <c r="G1329" s="257">
        <f>단가대비표!P237</f>
        <v>0</v>
      </c>
      <c r="H1329" s="258">
        <f>TRUNC(G1329*D1329,1)</f>
        <v>0</v>
      </c>
      <c r="I1329" s="257">
        <f>단가대비표!V237</f>
        <v>0</v>
      </c>
      <c r="J1329" s="258">
        <f>TRUNC(I1329*D1329,1)</f>
        <v>0</v>
      </c>
      <c r="K1329" s="257">
        <f>TRUNC(E1329+G1329+I1329,1)</f>
        <v>0</v>
      </c>
      <c r="L1329" s="258">
        <f>TRUNC(F1329+H1329+J1329,1)</f>
        <v>0</v>
      </c>
      <c r="M1329" s="248" t="s">
        <v>1244</v>
      </c>
      <c r="N1329" s="1" t="s">
        <v>854</v>
      </c>
      <c r="O1329" s="1" t="s">
        <v>1245</v>
      </c>
      <c r="P1329" s="1" t="s">
        <v>64</v>
      </c>
      <c r="Q1329" s="1" t="s">
        <v>64</v>
      </c>
      <c r="R1329" s="1" t="s">
        <v>63</v>
      </c>
      <c r="AV1329" s="1" t="s">
        <v>52</v>
      </c>
      <c r="AW1329" s="1" t="s">
        <v>3004</v>
      </c>
      <c r="AX1329" s="1" t="s">
        <v>52</v>
      </c>
      <c r="AY1329" s="1" t="s">
        <v>52</v>
      </c>
      <c r="AZ1329" s="1" t="s">
        <v>52</v>
      </c>
    </row>
    <row r="1330" spans="1:52" ht="30" customHeight="1">
      <c r="A1330" s="248" t="s">
        <v>993</v>
      </c>
      <c r="B1330" s="248" t="s">
        <v>52</v>
      </c>
      <c r="C1330" s="248" t="s">
        <v>52</v>
      </c>
      <c r="D1330" s="249"/>
      <c r="E1330" s="257"/>
      <c r="F1330" s="258">
        <f>TRUNC(SUMIF(N1328:N1329, N1327, F1328:F1329),0)</f>
        <v>0</v>
      </c>
      <c r="G1330" s="257"/>
      <c r="H1330" s="258">
        <f>TRUNC(SUMIF(N1328:N1329, N1327, H1328:H1329),0)</f>
        <v>0</v>
      </c>
      <c r="I1330" s="257"/>
      <c r="J1330" s="258">
        <f>TRUNC(SUMIF(N1328:N1329, N1327, J1328:J1329),0)</f>
        <v>0</v>
      </c>
      <c r="K1330" s="257"/>
      <c r="L1330" s="258">
        <f>F1330+H1330+J1330</f>
        <v>0</v>
      </c>
      <c r="M1330" s="248" t="s">
        <v>52</v>
      </c>
      <c r="N1330" s="1" t="s">
        <v>71</v>
      </c>
      <c r="O1330" s="1" t="s">
        <v>71</v>
      </c>
      <c r="P1330" s="1" t="s">
        <v>52</v>
      </c>
      <c r="Q1330" s="1" t="s">
        <v>52</v>
      </c>
      <c r="R1330" s="1" t="s">
        <v>52</v>
      </c>
      <c r="AV1330" s="1" t="s">
        <v>52</v>
      </c>
      <c r="AW1330" s="1" t="s">
        <v>52</v>
      </c>
      <c r="AX1330" s="1" t="s">
        <v>52</v>
      </c>
      <c r="AY1330" s="1" t="s">
        <v>52</v>
      </c>
      <c r="AZ1330" s="1" t="s">
        <v>52</v>
      </c>
    </row>
    <row r="1331" spans="1:52" ht="30" customHeight="1">
      <c r="A1331" s="249"/>
      <c r="B1331" s="249"/>
      <c r="C1331" s="249"/>
      <c r="D1331" s="249"/>
      <c r="E1331" s="257"/>
      <c r="F1331" s="258"/>
      <c r="G1331" s="257"/>
      <c r="H1331" s="258"/>
      <c r="I1331" s="257"/>
      <c r="J1331" s="258"/>
      <c r="K1331" s="257"/>
      <c r="L1331" s="258"/>
      <c r="M1331" s="249"/>
    </row>
    <row r="1332" spans="1:52" ht="30" customHeight="1">
      <c r="A1332" s="250" t="s">
        <v>3005</v>
      </c>
      <c r="B1332" s="253"/>
      <c r="C1332" s="253"/>
      <c r="D1332" s="253"/>
      <c r="E1332" s="254"/>
      <c r="F1332" s="255"/>
      <c r="G1332" s="254"/>
      <c r="H1332" s="255"/>
      <c r="I1332" s="254"/>
      <c r="J1332" s="255"/>
      <c r="K1332" s="254"/>
      <c r="L1332" s="255"/>
      <c r="M1332" s="256"/>
      <c r="N1332" s="1" t="s">
        <v>859</v>
      </c>
    </row>
    <row r="1333" spans="1:52" ht="30" customHeight="1">
      <c r="A1333" s="248" t="s">
        <v>1243</v>
      </c>
      <c r="B1333" s="248" t="s">
        <v>989</v>
      </c>
      <c r="C1333" s="248" t="s">
        <v>401</v>
      </c>
      <c r="D1333" s="249">
        <v>3.5000000000000003E-2</v>
      </c>
      <c r="E1333" s="257">
        <f>단가대비표!O237</f>
        <v>0</v>
      </c>
      <c r="F1333" s="258">
        <f>TRUNC(E1333*D1333,1)</f>
        <v>0</v>
      </c>
      <c r="G1333" s="257">
        <f>단가대비표!P237</f>
        <v>0</v>
      </c>
      <c r="H1333" s="258">
        <f>TRUNC(G1333*D1333,1)</f>
        <v>0</v>
      </c>
      <c r="I1333" s="257">
        <f>단가대비표!V237</f>
        <v>0</v>
      </c>
      <c r="J1333" s="258">
        <f>TRUNC(I1333*D1333,1)</f>
        <v>0</v>
      </c>
      <c r="K1333" s="257">
        <f>TRUNC(E1333+G1333+I1333,1)</f>
        <v>0</v>
      </c>
      <c r="L1333" s="258">
        <f>TRUNC(F1333+H1333+J1333,1)</f>
        <v>0</v>
      </c>
      <c r="M1333" s="248" t="s">
        <v>1244</v>
      </c>
      <c r="N1333" s="1" t="s">
        <v>859</v>
      </c>
      <c r="O1333" s="1" t="s">
        <v>1245</v>
      </c>
      <c r="P1333" s="1" t="s">
        <v>64</v>
      </c>
      <c r="Q1333" s="1" t="s">
        <v>64</v>
      </c>
      <c r="R1333" s="1" t="s">
        <v>63</v>
      </c>
      <c r="V1333">
        <v>1</v>
      </c>
      <c r="AV1333" s="1" t="s">
        <v>52</v>
      </c>
      <c r="AW1333" s="1" t="s">
        <v>3006</v>
      </c>
      <c r="AX1333" s="1" t="s">
        <v>52</v>
      </c>
      <c r="AY1333" s="1" t="s">
        <v>52</v>
      </c>
      <c r="AZ1333" s="1" t="s">
        <v>52</v>
      </c>
    </row>
    <row r="1334" spans="1:52" ht="30" customHeight="1">
      <c r="A1334" s="248" t="s">
        <v>1464</v>
      </c>
      <c r="B1334" s="248" t="s">
        <v>1465</v>
      </c>
      <c r="C1334" s="248" t="s">
        <v>555</v>
      </c>
      <c r="D1334" s="249">
        <v>1</v>
      </c>
      <c r="E1334" s="257">
        <v>0</v>
      </c>
      <c r="F1334" s="258">
        <f>TRUNC(E1334*D1334,1)</f>
        <v>0</v>
      </c>
      <c r="G1334" s="257">
        <v>0</v>
      </c>
      <c r="H1334" s="258">
        <f>TRUNC(G1334*D1334,1)</f>
        <v>0</v>
      </c>
      <c r="I1334" s="257">
        <f>TRUNC(SUMIF(V1333:V1334, RIGHTB(O1334, 1), H1333:H1334)*U1334, 2)</f>
        <v>0</v>
      </c>
      <c r="J1334" s="258">
        <f>TRUNC(I1334*D1334,1)</f>
        <v>0</v>
      </c>
      <c r="K1334" s="257">
        <f>TRUNC(E1334+G1334+I1334,1)</f>
        <v>0</v>
      </c>
      <c r="L1334" s="258">
        <f>TRUNC(F1334+H1334+J1334,1)</f>
        <v>0</v>
      </c>
      <c r="M1334" s="248" t="s">
        <v>52</v>
      </c>
      <c r="N1334" s="1" t="s">
        <v>859</v>
      </c>
      <c r="O1334" s="1" t="s">
        <v>772</v>
      </c>
      <c r="P1334" s="1" t="s">
        <v>64</v>
      </c>
      <c r="Q1334" s="1" t="s">
        <v>64</v>
      </c>
      <c r="R1334" s="1" t="s">
        <v>64</v>
      </c>
      <c r="S1334">
        <v>1</v>
      </c>
      <c r="T1334">
        <v>2</v>
      </c>
      <c r="U1334">
        <v>0.03</v>
      </c>
      <c r="AV1334" s="1" t="s">
        <v>52</v>
      </c>
      <c r="AW1334" s="1" t="s">
        <v>3007</v>
      </c>
      <c r="AX1334" s="1" t="s">
        <v>52</v>
      </c>
      <c r="AY1334" s="1" t="s">
        <v>52</v>
      </c>
      <c r="AZ1334" s="1" t="s">
        <v>52</v>
      </c>
    </row>
    <row r="1335" spans="1:52" ht="30" customHeight="1">
      <c r="A1335" s="248" t="s">
        <v>993</v>
      </c>
      <c r="B1335" s="248" t="s">
        <v>52</v>
      </c>
      <c r="C1335" s="248" t="s">
        <v>52</v>
      </c>
      <c r="D1335" s="249"/>
      <c r="E1335" s="257"/>
      <c r="F1335" s="258">
        <f>TRUNC(SUMIF(N1333:N1334, N1332, F1333:F1334),0)</f>
        <v>0</v>
      </c>
      <c r="G1335" s="257"/>
      <c r="H1335" s="258">
        <f>TRUNC(SUMIF(N1333:N1334, N1332, H1333:H1334),0)</f>
        <v>0</v>
      </c>
      <c r="I1335" s="257"/>
      <c r="J1335" s="258">
        <f>TRUNC(SUMIF(N1333:N1334, N1332, J1333:J1334),0)</f>
        <v>0</v>
      </c>
      <c r="K1335" s="257"/>
      <c r="L1335" s="258">
        <f>F1335+H1335+J1335</f>
        <v>0</v>
      </c>
      <c r="M1335" s="248" t="s">
        <v>52</v>
      </c>
      <c r="N1335" s="1" t="s">
        <v>71</v>
      </c>
      <c r="O1335" s="1" t="s">
        <v>71</v>
      </c>
      <c r="P1335" s="1" t="s">
        <v>52</v>
      </c>
      <c r="Q1335" s="1" t="s">
        <v>52</v>
      </c>
      <c r="R1335" s="1" t="s">
        <v>52</v>
      </c>
      <c r="AV1335" s="1" t="s">
        <v>52</v>
      </c>
      <c r="AW1335" s="1" t="s">
        <v>52</v>
      </c>
      <c r="AX1335" s="1" t="s">
        <v>52</v>
      </c>
      <c r="AY1335" s="1" t="s">
        <v>52</v>
      </c>
      <c r="AZ1335" s="1" t="s">
        <v>52</v>
      </c>
    </row>
    <row r="1336" spans="1:52" ht="30" customHeight="1">
      <c r="A1336" s="249"/>
      <c r="B1336" s="249"/>
      <c r="C1336" s="249"/>
      <c r="D1336" s="249"/>
      <c r="E1336" s="257"/>
      <c r="F1336" s="258"/>
      <c r="G1336" s="257"/>
      <c r="H1336" s="258"/>
      <c r="I1336" s="257"/>
      <c r="J1336" s="258"/>
      <c r="K1336" s="257"/>
      <c r="L1336" s="258"/>
      <c r="M1336" s="249"/>
    </row>
    <row r="1337" spans="1:52" ht="30" customHeight="1">
      <c r="A1337" s="250" t="s">
        <v>3008</v>
      </c>
      <c r="B1337" s="253"/>
      <c r="C1337" s="253"/>
      <c r="D1337" s="253"/>
      <c r="E1337" s="254"/>
      <c r="F1337" s="255"/>
      <c r="G1337" s="254"/>
      <c r="H1337" s="255"/>
      <c r="I1337" s="254"/>
      <c r="J1337" s="255"/>
      <c r="K1337" s="254"/>
      <c r="L1337" s="255"/>
      <c r="M1337" s="256"/>
      <c r="N1337" s="1" t="s">
        <v>845</v>
      </c>
    </row>
    <row r="1338" spans="1:52" ht="30" customHeight="1">
      <c r="A1338" s="248" t="s">
        <v>2447</v>
      </c>
      <c r="B1338" s="248" t="s">
        <v>989</v>
      </c>
      <c r="C1338" s="248" t="s">
        <v>401</v>
      </c>
      <c r="D1338" s="249">
        <v>4.1000000000000002E-2</v>
      </c>
      <c r="E1338" s="257">
        <f>단가대비표!O254</f>
        <v>0</v>
      </c>
      <c r="F1338" s="258">
        <f>TRUNC(E1338*D1338,1)</f>
        <v>0</v>
      </c>
      <c r="G1338" s="257">
        <f>단가대비표!P254</f>
        <v>0</v>
      </c>
      <c r="H1338" s="258">
        <f>TRUNC(G1338*D1338,1)</f>
        <v>0</v>
      </c>
      <c r="I1338" s="257">
        <f>단가대비표!V254</f>
        <v>0</v>
      </c>
      <c r="J1338" s="258">
        <f>TRUNC(I1338*D1338,1)</f>
        <v>0</v>
      </c>
      <c r="K1338" s="257">
        <f t="shared" ref="K1338:L1340" si="200">TRUNC(E1338+G1338+I1338,1)</f>
        <v>0</v>
      </c>
      <c r="L1338" s="258">
        <f t="shared" si="200"/>
        <v>0</v>
      </c>
      <c r="M1338" s="248" t="s">
        <v>2448</v>
      </c>
      <c r="N1338" s="1" t="s">
        <v>845</v>
      </c>
      <c r="O1338" s="1" t="s">
        <v>2449</v>
      </c>
      <c r="P1338" s="1" t="s">
        <v>64</v>
      </c>
      <c r="Q1338" s="1" t="s">
        <v>64</v>
      </c>
      <c r="R1338" s="1" t="s">
        <v>63</v>
      </c>
      <c r="V1338">
        <v>1</v>
      </c>
      <c r="AV1338" s="1" t="s">
        <v>52</v>
      </c>
      <c r="AW1338" s="1" t="s">
        <v>3010</v>
      </c>
      <c r="AX1338" s="1" t="s">
        <v>52</v>
      </c>
      <c r="AY1338" s="1" t="s">
        <v>52</v>
      </c>
      <c r="AZ1338" s="1" t="s">
        <v>52</v>
      </c>
    </row>
    <row r="1339" spans="1:52" ht="30" customHeight="1">
      <c r="A1339" s="248" t="s">
        <v>1243</v>
      </c>
      <c r="B1339" s="248" t="s">
        <v>989</v>
      </c>
      <c r="C1339" s="248" t="s">
        <v>401</v>
      </c>
      <c r="D1339" s="249">
        <v>2.7E-2</v>
      </c>
      <c r="E1339" s="257">
        <f>단가대비표!O237</f>
        <v>0</v>
      </c>
      <c r="F1339" s="258">
        <f>TRUNC(E1339*D1339,1)</f>
        <v>0</v>
      </c>
      <c r="G1339" s="257">
        <f>단가대비표!P237</f>
        <v>0</v>
      </c>
      <c r="H1339" s="258">
        <f>TRUNC(G1339*D1339,1)</f>
        <v>0</v>
      </c>
      <c r="I1339" s="257">
        <f>단가대비표!V237</f>
        <v>0</v>
      </c>
      <c r="J1339" s="258">
        <f>TRUNC(I1339*D1339,1)</f>
        <v>0</v>
      </c>
      <c r="K1339" s="257">
        <f t="shared" si="200"/>
        <v>0</v>
      </c>
      <c r="L1339" s="258">
        <f t="shared" si="200"/>
        <v>0</v>
      </c>
      <c r="M1339" s="248" t="s">
        <v>1244</v>
      </c>
      <c r="N1339" s="1" t="s">
        <v>845</v>
      </c>
      <c r="O1339" s="1" t="s">
        <v>1245</v>
      </c>
      <c r="P1339" s="1" t="s">
        <v>64</v>
      </c>
      <c r="Q1339" s="1" t="s">
        <v>64</v>
      </c>
      <c r="R1339" s="1" t="s">
        <v>63</v>
      </c>
      <c r="V1339">
        <v>1</v>
      </c>
      <c r="AV1339" s="1" t="s">
        <v>52</v>
      </c>
      <c r="AW1339" s="1" t="s">
        <v>3011</v>
      </c>
      <c r="AX1339" s="1" t="s">
        <v>52</v>
      </c>
      <c r="AY1339" s="1" t="s">
        <v>52</v>
      </c>
      <c r="AZ1339" s="1" t="s">
        <v>52</v>
      </c>
    </row>
    <row r="1340" spans="1:52" ht="30" customHeight="1">
      <c r="A1340" s="248" t="s">
        <v>1464</v>
      </c>
      <c r="B1340" s="248" t="s">
        <v>1846</v>
      </c>
      <c r="C1340" s="248" t="s">
        <v>555</v>
      </c>
      <c r="D1340" s="249">
        <v>1</v>
      </c>
      <c r="E1340" s="257">
        <v>0</v>
      </c>
      <c r="F1340" s="258">
        <f>TRUNC(E1340*D1340,1)</f>
        <v>0</v>
      </c>
      <c r="G1340" s="257">
        <v>0</v>
      </c>
      <c r="H1340" s="258">
        <f>TRUNC(G1340*D1340,1)</f>
        <v>0</v>
      </c>
      <c r="I1340" s="257">
        <f>TRUNC(SUMIF(V1338:V1340, RIGHTB(O1340, 1), H1338:H1340)*U1340, 2)</f>
        <v>0</v>
      </c>
      <c r="J1340" s="258">
        <f>TRUNC(I1340*D1340,1)</f>
        <v>0</v>
      </c>
      <c r="K1340" s="257">
        <f t="shared" si="200"/>
        <v>0</v>
      </c>
      <c r="L1340" s="258">
        <f t="shared" si="200"/>
        <v>0</v>
      </c>
      <c r="M1340" s="248" t="s">
        <v>52</v>
      </c>
      <c r="N1340" s="1" t="s">
        <v>845</v>
      </c>
      <c r="O1340" s="1" t="s">
        <v>772</v>
      </c>
      <c r="P1340" s="1" t="s">
        <v>64</v>
      </c>
      <c r="Q1340" s="1" t="s">
        <v>64</v>
      </c>
      <c r="R1340" s="1" t="s">
        <v>64</v>
      </c>
      <c r="S1340">
        <v>1</v>
      </c>
      <c r="T1340">
        <v>2</v>
      </c>
      <c r="U1340">
        <v>0.06</v>
      </c>
      <c r="AV1340" s="1" t="s">
        <v>52</v>
      </c>
      <c r="AW1340" s="1" t="s">
        <v>3012</v>
      </c>
      <c r="AX1340" s="1" t="s">
        <v>52</v>
      </c>
      <c r="AY1340" s="1" t="s">
        <v>52</v>
      </c>
      <c r="AZ1340" s="1" t="s">
        <v>52</v>
      </c>
    </row>
    <row r="1341" spans="1:52" ht="30" customHeight="1">
      <c r="A1341" s="248" t="s">
        <v>993</v>
      </c>
      <c r="B1341" s="248" t="s">
        <v>52</v>
      </c>
      <c r="C1341" s="248" t="s">
        <v>52</v>
      </c>
      <c r="D1341" s="249"/>
      <c r="E1341" s="257"/>
      <c r="F1341" s="258">
        <f>TRUNC(SUMIF(N1338:N1340, N1337, F1338:F1340),0)</f>
        <v>0</v>
      </c>
      <c r="G1341" s="257"/>
      <c r="H1341" s="258">
        <f>TRUNC(SUMIF(N1338:N1340, N1337, H1338:H1340),0)</f>
        <v>0</v>
      </c>
      <c r="I1341" s="257"/>
      <c r="J1341" s="258">
        <f>TRUNC(SUMIF(N1338:N1340, N1337, J1338:J1340),0)</f>
        <v>0</v>
      </c>
      <c r="K1341" s="257"/>
      <c r="L1341" s="258">
        <f>F1341+H1341+J1341</f>
        <v>0</v>
      </c>
      <c r="M1341" s="248" t="s">
        <v>52</v>
      </c>
      <c r="N1341" s="1" t="s">
        <v>71</v>
      </c>
      <c r="O1341" s="1" t="s">
        <v>71</v>
      </c>
      <c r="P1341" s="1" t="s">
        <v>52</v>
      </c>
      <c r="Q1341" s="1" t="s">
        <v>52</v>
      </c>
      <c r="R1341" s="1" t="s">
        <v>52</v>
      </c>
      <c r="AV1341" s="1" t="s">
        <v>52</v>
      </c>
      <c r="AW1341" s="1" t="s">
        <v>52</v>
      </c>
      <c r="AX1341" s="1" t="s">
        <v>52</v>
      </c>
      <c r="AY1341" s="1" t="s">
        <v>52</v>
      </c>
      <c r="AZ1341" s="1" t="s">
        <v>52</v>
      </c>
    </row>
    <row r="1342" spans="1:52" ht="30" customHeight="1">
      <c r="A1342" s="249"/>
      <c r="B1342" s="249"/>
      <c r="C1342" s="249"/>
      <c r="D1342" s="249"/>
      <c r="E1342" s="257"/>
      <c r="F1342" s="258"/>
      <c r="G1342" s="257"/>
      <c r="H1342" s="258"/>
      <c r="I1342" s="257"/>
      <c r="J1342" s="258"/>
      <c r="K1342" s="257"/>
      <c r="L1342" s="258"/>
      <c r="M1342" s="249"/>
    </row>
    <row r="1343" spans="1:52" ht="30" customHeight="1">
      <c r="A1343" s="250" t="s">
        <v>3013</v>
      </c>
      <c r="B1343" s="253"/>
      <c r="C1343" s="253"/>
      <c r="D1343" s="253"/>
      <c r="E1343" s="254"/>
      <c r="F1343" s="255"/>
      <c r="G1343" s="254"/>
      <c r="H1343" s="255"/>
      <c r="I1343" s="254"/>
      <c r="J1343" s="255"/>
      <c r="K1343" s="254"/>
      <c r="L1343" s="255"/>
      <c r="M1343" s="256"/>
      <c r="N1343" s="1" t="s">
        <v>127</v>
      </c>
    </row>
    <row r="1344" spans="1:52" ht="30" customHeight="1">
      <c r="A1344" s="248" t="s">
        <v>1372</v>
      </c>
      <c r="B1344" s="248" t="s">
        <v>989</v>
      </c>
      <c r="C1344" s="248" t="s">
        <v>401</v>
      </c>
      <c r="D1344" s="249">
        <v>3.3999999999999998E-3</v>
      </c>
      <c r="E1344" s="257">
        <f>단가대비표!O238</f>
        <v>0</v>
      </c>
      <c r="F1344" s="258">
        <f t="shared" ref="F1344:F1350" si="201">TRUNC(E1344*D1344,1)</f>
        <v>0</v>
      </c>
      <c r="G1344" s="257">
        <f>단가대비표!P238</f>
        <v>0</v>
      </c>
      <c r="H1344" s="258">
        <f t="shared" ref="H1344:H1350" si="202">TRUNC(G1344*D1344,1)</f>
        <v>0</v>
      </c>
      <c r="I1344" s="257">
        <f>단가대비표!V238</f>
        <v>0</v>
      </c>
      <c r="J1344" s="258">
        <f t="shared" ref="J1344:J1350" si="203">TRUNC(I1344*D1344,1)</f>
        <v>0</v>
      </c>
      <c r="K1344" s="257">
        <f t="shared" ref="K1344:L1350" si="204">TRUNC(E1344+G1344+I1344,1)</f>
        <v>0</v>
      </c>
      <c r="L1344" s="258">
        <f t="shared" si="204"/>
        <v>0</v>
      </c>
      <c r="M1344" s="248" t="s">
        <v>1513</v>
      </c>
      <c r="N1344" s="1" t="s">
        <v>127</v>
      </c>
      <c r="O1344" s="1" t="s">
        <v>1373</v>
      </c>
      <c r="P1344" s="1" t="s">
        <v>64</v>
      </c>
      <c r="Q1344" s="1" t="s">
        <v>64</v>
      </c>
      <c r="R1344" s="1" t="s">
        <v>63</v>
      </c>
      <c r="AV1344" s="1" t="s">
        <v>52</v>
      </c>
      <c r="AW1344" s="1" t="s">
        <v>3015</v>
      </c>
      <c r="AX1344" s="1" t="s">
        <v>52</v>
      </c>
      <c r="AY1344" s="1" t="s">
        <v>52</v>
      </c>
      <c r="AZ1344" s="1" t="s">
        <v>52</v>
      </c>
    </row>
    <row r="1345" spans="1:52" ht="30" customHeight="1">
      <c r="A1345" s="248" t="s">
        <v>1243</v>
      </c>
      <c r="B1345" s="248" t="s">
        <v>989</v>
      </c>
      <c r="C1345" s="248" t="s">
        <v>401</v>
      </c>
      <c r="D1345" s="249">
        <v>3.3999999999999998E-3</v>
      </c>
      <c r="E1345" s="257">
        <f>단가대비표!O237</f>
        <v>0</v>
      </c>
      <c r="F1345" s="258">
        <f t="shared" si="201"/>
        <v>0</v>
      </c>
      <c r="G1345" s="257">
        <f>단가대비표!P237</f>
        <v>0</v>
      </c>
      <c r="H1345" s="258">
        <f t="shared" si="202"/>
        <v>0</v>
      </c>
      <c r="I1345" s="257">
        <f>단가대비표!V237</f>
        <v>0</v>
      </c>
      <c r="J1345" s="258">
        <f t="shared" si="203"/>
        <v>0</v>
      </c>
      <c r="K1345" s="257">
        <f t="shared" si="204"/>
        <v>0</v>
      </c>
      <c r="L1345" s="258">
        <f t="shared" si="204"/>
        <v>0</v>
      </c>
      <c r="M1345" s="248" t="s">
        <v>1244</v>
      </c>
      <c r="N1345" s="1" t="s">
        <v>127</v>
      </c>
      <c r="O1345" s="1" t="s">
        <v>1245</v>
      </c>
      <c r="P1345" s="1" t="s">
        <v>64</v>
      </c>
      <c r="Q1345" s="1" t="s">
        <v>64</v>
      </c>
      <c r="R1345" s="1" t="s">
        <v>63</v>
      </c>
      <c r="AV1345" s="1" t="s">
        <v>52</v>
      </c>
      <c r="AW1345" s="1" t="s">
        <v>3016</v>
      </c>
      <c r="AX1345" s="1" t="s">
        <v>52</v>
      </c>
      <c r="AY1345" s="1" t="s">
        <v>52</v>
      </c>
      <c r="AZ1345" s="1" t="s">
        <v>52</v>
      </c>
    </row>
    <row r="1346" spans="1:52" ht="30" customHeight="1">
      <c r="A1346" s="248" t="s">
        <v>971</v>
      </c>
      <c r="B1346" s="248" t="s">
        <v>996</v>
      </c>
      <c r="C1346" s="248" t="s">
        <v>973</v>
      </c>
      <c r="D1346" s="249">
        <v>2.76E-2</v>
      </c>
      <c r="E1346" s="257">
        <f>일위대가목록!E5</f>
        <v>0</v>
      </c>
      <c r="F1346" s="258">
        <f t="shared" si="201"/>
        <v>0</v>
      </c>
      <c r="G1346" s="257">
        <f>일위대가목록!F5</f>
        <v>0</v>
      </c>
      <c r="H1346" s="258">
        <f t="shared" si="202"/>
        <v>0</v>
      </c>
      <c r="I1346" s="257">
        <f>일위대가목록!G5</f>
        <v>0</v>
      </c>
      <c r="J1346" s="258">
        <f t="shared" si="203"/>
        <v>0</v>
      </c>
      <c r="K1346" s="257">
        <f t="shared" si="204"/>
        <v>0</v>
      </c>
      <c r="L1346" s="258">
        <f t="shared" si="204"/>
        <v>0</v>
      </c>
      <c r="M1346" s="248" t="s">
        <v>997</v>
      </c>
      <c r="N1346" s="1" t="s">
        <v>127</v>
      </c>
      <c r="O1346" s="1" t="s">
        <v>995</v>
      </c>
      <c r="P1346" s="1" t="s">
        <v>63</v>
      </c>
      <c r="Q1346" s="1" t="s">
        <v>64</v>
      </c>
      <c r="R1346" s="1" t="s">
        <v>64</v>
      </c>
      <c r="AV1346" s="1" t="s">
        <v>52</v>
      </c>
      <c r="AW1346" s="1" t="s">
        <v>3017</v>
      </c>
      <c r="AX1346" s="1" t="s">
        <v>52</v>
      </c>
      <c r="AY1346" s="1" t="s">
        <v>52</v>
      </c>
      <c r="AZ1346" s="1" t="s">
        <v>52</v>
      </c>
    </row>
    <row r="1347" spans="1:52" ht="30" customHeight="1">
      <c r="A1347" s="248" t="s">
        <v>1190</v>
      </c>
      <c r="B1347" s="248" t="s">
        <v>1191</v>
      </c>
      <c r="C1347" s="248" t="s">
        <v>973</v>
      </c>
      <c r="D1347" s="249">
        <v>1.38E-2</v>
      </c>
      <c r="E1347" s="257">
        <f>일위대가목록!E21</f>
        <v>0</v>
      </c>
      <c r="F1347" s="258">
        <f t="shared" si="201"/>
        <v>0</v>
      </c>
      <c r="G1347" s="257">
        <f>일위대가목록!F21</f>
        <v>0</v>
      </c>
      <c r="H1347" s="258">
        <f t="shared" si="202"/>
        <v>0</v>
      </c>
      <c r="I1347" s="257">
        <f>일위대가목록!G21</f>
        <v>0</v>
      </c>
      <c r="J1347" s="258">
        <f t="shared" si="203"/>
        <v>0</v>
      </c>
      <c r="K1347" s="257">
        <f t="shared" si="204"/>
        <v>0</v>
      </c>
      <c r="L1347" s="258">
        <f t="shared" si="204"/>
        <v>0</v>
      </c>
      <c r="M1347" s="248" t="s">
        <v>1192</v>
      </c>
      <c r="N1347" s="1" t="s">
        <v>127</v>
      </c>
      <c r="O1347" s="1" t="s">
        <v>1189</v>
      </c>
      <c r="P1347" s="1" t="s">
        <v>63</v>
      </c>
      <c r="Q1347" s="1" t="s">
        <v>64</v>
      </c>
      <c r="R1347" s="1" t="s">
        <v>64</v>
      </c>
      <c r="AV1347" s="1" t="s">
        <v>52</v>
      </c>
      <c r="AW1347" s="1" t="s">
        <v>3018</v>
      </c>
      <c r="AX1347" s="1" t="s">
        <v>52</v>
      </c>
      <c r="AY1347" s="1" t="s">
        <v>52</v>
      </c>
      <c r="AZ1347" s="1" t="s">
        <v>52</v>
      </c>
    </row>
    <row r="1348" spans="1:52" ht="30" customHeight="1">
      <c r="A1348" s="248" t="s">
        <v>1079</v>
      </c>
      <c r="B1348" s="248" t="s">
        <v>1080</v>
      </c>
      <c r="C1348" s="248" t="s">
        <v>973</v>
      </c>
      <c r="D1348" s="249">
        <v>2.76E-2</v>
      </c>
      <c r="E1348" s="257">
        <f>일위대가목록!E12</f>
        <v>0</v>
      </c>
      <c r="F1348" s="258">
        <f t="shared" si="201"/>
        <v>0</v>
      </c>
      <c r="G1348" s="257">
        <f>일위대가목록!F12</f>
        <v>0</v>
      </c>
      <c r="H1348" s="258">
        <f t="shared" si="202"/>
        <v>0</v>
      </c>
      <c r="I1348" s="257">
        <f>일위대가목록!G12</f>
        <v>0</v>
      </c>
      <c r="J1348" s="258">
        <f t="shared" si="203"/>
        <v>0</v>
      </c>
      <c r="K1348" s="257">
        <f t="shared" si="204"/>
        <v>0</v>
      </c>
      <c r="L1348" s="258">
        <f t="shared" si="204"/>
        <v>0</v>
      </c>
      <c r="M1348" s="248" t="s">
        <v>1081</v>
      </c>
      <c r="N1348" s="1" t="s">
        <v>127</v>
      </c>
      <c r="O1348" s="1" t="s">
        <v>1078</v>
      </c>
      <c r="P1348" s="1" t="s">
        <v>63</v>
      </c>
      <c r="Q1348" s="1" t="s">
        <v>64</v>
      </c>
      <c r="R1348" s="1" t="s">
        <v>64</v>
      </c>
      <c r="AV1348" s="1" t="s">
        <v>52</v>
      </c>
      <c r="AW1348" s="1" t="s">
        <v>3019</v>
      </c>
      <c r="AX1348" s="1" t="s">
        <v>52</v>
      </c>
      <c r="AY1348" s="1" t="s">
        <v>52</v>
      </c>
      <c r="AZ1348" s="1" t="s">
        <v>52</v>
      </c>
    </row>
    <row r="1349" spans="1:52" ht="30" customHeight="1">
      <c r="A1349" s="248" t="s">
        <v>1063</v>
      </c>
      <c r="B1349" s="248" t="s">
        <v>1064</v>
      </c>
      <c r="C1349" s="248" t="s">
        <v>973</v>
      </c>
      <c r="D1349" s="249">
        <v>2.76E-2</v>
      </c>
      <c r="E1349" s="257">
        <f>일위대가목록!E11</f>
        <v>0</v>
      </c>
      <c r="F1349" s="258">
        <f t="shared" si="201"/>
        <v>0</v>
      </c>
      <c r="G1349" s="257">
        <f>일위대가목록!F11</f>
        <v>0</v>
      </c>
      <c r="H1349" s="258">
        <f t="shared" si="202"/>
        <v>0</v>
      </c>
      <c r="I1349" s="257">
        <f>일위대가목록!G11</f>
        <v>0</v>
      </c>
      <c r="J1349" s="258">
        <f t="shared" si="203"/>
        <v>0</v>
      </c>
      <c r="K1349" s="257">
        <f t="shared" si="204"/>
        <v>0</v>
      </c>
      <c r="L1349" s="258">
        <f t="shared" si="204"/>
        <v>0</v>
      </c>
      <c r="M1349" s="248" t="s">
        <v>1065</v>
      </c>
      <c r="N1349" s="1" t="s">
        <v>127</v>
      </c>
      <c r="O1349" s="1" t="s">
        <v>1062</v>
      </c>
      <c r="P1349" s="1" t="s">
        <v>63</v>
      </c>
      <c r="Q1349" s="1" t="s">
        <v>64</v>
      </c>
      <c r="R1349" s="1" t="s">
        <v>64</v>
      </c>
      <c r="V1349">
        <v>1</v>
      </c>
      <c r="AV1349" s="1" t="s">
        <v>52</v>
      </c>
      <c r="AW1349" s="1" t="s">
        <v>3020</v>
      </c>
      <c r="AX1349" s="1" t="s">
        <v>52</v>
      </c>
      <c r="AY1349" s="1" t="s">
        <v>52</v>
      </c>
      <c r="AZ1349" s="1" t="s">
        <v>52</v>
      </c>
    </row>
    <row r="1350" spans="1:52" ht="30" customHeight="1">
      <c r="A1350" s="248" t="s">
        <v>3021</v>
      </c>
      <c r="B1350" s="248" t="s">
        <v>3022</v>
      </c>
      <c r="C1350" s="248" t="s">
        <v>555</v>
      </c>
      <c r="D1350" s="249">
        <v>1</v>
      </c>
      <c r="E1350" s="257">
        <v>0</v>
      </c>
      <c r="F1350" s="258">
        <f t="shared" si="201"/>
        <v>0</v>
      </c>
      <c r="G1350" s="257">
        <f>TRUNC(SUMIF(V1344:V1350, RIGHTB(O1350, 1), H1344:H1350)*U1350, 2)</f>
        <v>0</v>
      </c>
      <c r="H1350" s="258">
        <f t="shared" si="202"/>
        <v>0</v>
      </c>
      <c r="I1350" s="257">
        <v>0</v>
      </c>
      <c r="J1350" s="258">
        <f t="shared" si="203"/>
        <v>0</v>
      </c>
      <c r="K1350" s="257">
        <f t="shared" si="204"/>
        <v>0</v>
      </c>
      <c r="L1350" s="258">
        <f t="shared" si="204"/>
        <v>0</v>
      </c>
      <c r="M1350" s="248" t="s">
        <v>52</v>
      </c>
      <c r="N1350" s="1" t="s">
        <v>127</v>
      </c>
      <c r="O1350" s="1" t="s">
        <v>772</v>
      </c>
      <c r="P1350" s="1" t="s">
        <v>64</v>
      </c>
      <c r="Q1350" s="1" t="s">
        <v>64</v>
      </c>
      <c r="R1350" s="1" t="s">
        <v>64</v>
      </c>
      <c r="S1350">
        <v>1</v>
      </c>
      <c r="T1350">
        <v>1</v>
      </c>
      <c r="U1350">
        <v>1</v>
      </c>
      <c r="AV1350" s="1" t="s">
        <v>52</v>
      </c>
      <c r="AW1350" s="1" t="s">
        <v>3023</v>
      </c>
      <c r="AX1350" s="1" t="s">
        <v>52</v>
      </c>
      <c r="AY1350" s="1" t="s">
        <v>52</v>
      </c>
      <c r="AZ1350" s="1" t="s">
        <v>52</v>
      </c>
    </row>
    <row r="1351" spans="1:52" ht="30" customHeight="1">
      <c r="A1351" s="248" t="s">
        <v>993</v>
      </c>
      <c r="B1351" s="248" t="s">
        <v>52</v>
      </c>
      <c r="C1351" s="248" t="s">
        <v>52</v>
      </c>
      <c r="D1351" s="249"/>
      <c r="E1351" s="257"/>
      <c r="F1351" s="258">
        <f>TRUNC(SUMIF(N1344:N1350, N1343, F1344:F1350),0)</f>
        <v>0</v>
      </c>
      <c r="G1351" s="257"/>
      <c r="H1351" s="258">
        <f>TRUNC(SUMIF(N1344:N1350, N1343, H1344:H1350),0)</f>
        <v>0</v>
      </c>
      <c r="I1351" s="257"/>
      <c r="J1351" s="258">
        <f>TRUNC(SUMIF(N1344:N1350, N1343, J1344:J1350),0)</f>
        <v>0</v>
      </c>
      <c r="K1351" s="257"/>
      <c r="L1351" s="258">
        <f>F1351+H1351+J1351</f>
        <v>0</v>
      </c>
      <c r="M1351" s="248" t="s">
        <v>52</v>
      </c>
      <c r="N1351" s="1" t="s">
        <v>71</v>
      </c>
      <c r="O1351" s="1" t="s">
        <v>71</v>
      </c>
      <c r="P1351" s="1" t="s">
        <v>52</v>
      </c>
      <c r="Q1351" s="1" t="s">
        <v>52</v>
      </c>
      <c r="R1351" s="1" t="s">
        <v>52</v>
      </c>
      <c r="AV1351" s="1" t="s">
        <v>52</v>
      </c>
      <c r="AW1351" s="1" t="s">
        <v>52</v>
      </c>
      <c r="AX1351" s="1" t="s">
        <v>52</v>
      </c>
      <c r="AY1351" s="1" t="s">
        <v>52</v>
      </c>
      <c r="AZ1351" s="1" t="s">
        <v>52</v>
      </c>
    </row>
    <row r="1352" spans="1:52" ht="30" customHeight="1">
      <c r="A1352" s="249"/>
      <c r="B1352" s="249"/>
      <c r="C1352" s="249"/>
      <c r="D1352" s="249"/>
      <c r="E1352" s="257"/>
      <c r="F1352" s="258"/>
      <c r="G1352" s="257"/>
      <c r="H1352" s="258"/>
      <c r="I1352" s="257"/>
      <c r="J1352" s="258"/>
      <c r="K1352" s="257"/>
      <c r="L1352" s="258"/>
      <c r="M1352" s="249"/>
    </row>
    <row r="1353" spans="1:52" ht="30" customHeight="1">
      <c r="A1353" s="250" t="s">
        <v>3024</v>
      </c>
      <c r="B1353" s="253"/>
      <c r="C1353" s="253"/>
      <c r="D1353" s="253"/>
      <c r="E1353" s="254"/>
      <c r="F1353" s="255"/>
      <c r="G1353" s="254"/>
      <c r="H1353" s="255"/>
      <c r="I1353" s="254"/>
      <c r="J1353" s="255"/>
      <c r="K1353" s="254"/>
      <c r="L1353" s="255"/>
      <c r="M1353" s="256"/>
      <c r="N1353" s="1" t="s">
        <v>132</v>
      </c>
    </row>
    <row r="1354" spans="1:52" ht="30" customHeight="1">
      <c r="A1354" s="248" t="s">
        <v>1372</v>
      </c>
      <c r="B1354" s="248" t="s">
        <v>989</v>
      </c>
      <c r="C1354" s="248" t="s">
        <v>401</v>
      </c>
      <c r="D1354" s="249">
        <v>1.0999999999999999E-2</v>
      </c>
      <c r="E1354" s="257">
        <f>단가대비표!O238</f>
        <v>0</v>
      </c>
      <c r="F1354" s="258">
        <f>TRUNC(E1354*D1354,1)</f>
        <v>0</v>
      </c>
      <c r="G1354" s="257">
        <f>단가대비표!P238</f>
        <v>0</v>
      </c>
      <c r="H1354" s="258">
        <f>TRUNC(G1354*D1354,1)</f>
        <v>0</v>
      </c>
      <c r="I1354" s="257">
        <f>단가대비표!V238</f>
        <v>0</v>
      </c>
      <c r="J1354" s="258">
        <f>TRUNC(I1354*D1354,1)</f>
        <v>0</v>
      </c>
      <c r="K1354" s="257">
        <f t="shared" ref="K1354:L1358" si="205">TRUNC(E1354+G1354+I1354,1)</f>
        <v>0</v>
      </c>
      <c r="L1354" s="258">
        <f t="shared" si="205"/>
        <v>0</v>
      </c>
      <c r="M1354" s="248" t="s">
        <v>1513</v>
      </c>
      <c r="N1354" s="1" t="s">
        <v>132</v>
      </c>
      <c r="O1354" s="1" t="s">
        <v>1373</v>
      </c>
      <c r="P1354" s="1" t="s">
        <v>64</v>
      </c>
      <c r="Q1354" s="1" t="s">
        <v>64</v>
      </c>
      <c r="R1354" s="1" t="s">
        <v>63</v>
      </c>
      <c r="AV1354" s="1" t="s">
        <v>52</v>
      </c>
      <c r="AW1354" s="1" t="s">
        <v>3026</v>
      </c>
      <c r="AX1354" s="1" t="s">
        <v>52</v>
      </c>
      <c r="AY1354" s="1" t="s">
        <v>52</v>
      </c>
      <c r="AZ1354" s="1" t="s">
        <v>52</v>
      </c>
    </row>
    <row r="1355" spans="1:52" ht="30" customHeight="1">
      <c r="A1355" s="248" t="s">
        <v>1243</v>
      </c>
      <c r="B1355" s="248" t="s">
        <v>989</v>
      </c>
      <c r="C1355" s="248" t="s">
        <v>401</v>
      </c>
      <c r="D1355" s="249">
        <v>1.0999999999999999E-2</v>
      </c>
      <c r="E1355" s="257">
        <f>단가대비표!O237</f>
        <v>0</v>
      </c>
      <c r="F1355" s="258">
        <f>TRUNC(E1355*D1355,1)</f>
        <v>0</v>
      </c>
      <c r="G1355" s="257">
        <f>단가대비표!P237</f>
        <v>0</v>
      </c>
      <c r="H1355" s="258">
        <f>TRUNC(G1355*D1355,1)</f>
        <v>0</v>
      </c>
      <c r="I1355" s="257">
        <f>단가대비표!V237</f>
        <v>0</v>
      </c>
      <c r="J1355" s="258">
        <f>TRUNC(I1355*D1355,1)</f>
        <v>0</v>
      </c>
      <c r="K1355" s="257">
        <f t="shared" si="205"/>
        <v>0</v>
      </c>
      <c r="L1355" s="258">
        <f t="shared" si="205"/>
        <v>0</v>
      </c>
      <c r="M1355" s="248" t="s">
        <v>1244</v>
      </c>
      <c r="N1355" s="1" t="s">
        <v>132</v>
      </c>
      <c r="O1355" s="1" t="s">
        <v>1245</v>
      </c>
      <c r="P1355" s="1" t="s">
        <v>64</v>
      </c>
      <c r="Q1355" s="1" t="s">
        <v>64</v>
      </c>
      <c r="R1355" s="1" t="s">
        <v>63</v>
      </c>
      <c r="AV1355" s="1" t="s">
        <v>52</v>
      </c>
      <c r="AW1355" s="1" t="s">
        <v>3027</v>
      </c>
      <c r="AX1355" s="1" t="s">
        <v>52</v>
      </c>
      <c r="AY1355" s="1" t="s">
        <v>52</v>
      </c>
      <c r="AZ1355" s="1" t="s">
        <v>52</v>
      </c>
    </row>
    <row r="1356" spans="1:52" ht="30" customHeight="1">
      <c r="A1356" s="248" t="s">
        <v>971</v>
      </c>
      <c r="B1356" s="248" t="s">
        <v>972</v>
      </c>
      <c r="C1356" s="248" t="s">
        <v>973</v>
      </c>
      <c r="D1356" s="249">
        <v>8.8999999999999996E-2</v>
      </c>
      <c r="E1356" s="257">
        <f>일위대가목록!E4</f>
        <v>0</v>
      </c>
      <c r="F1356" s="258">
        <f>TRUNC(E1356*D1356,1)</f>
        <v>0</v>
      </c>
      <c r="G1356" s="257">
        <f>일위대가목록!F4</f>
        <v>0</v>
      </c>
      <c r="H1356" s="258">
        <f>TRUNC(G1356*D1356,1)</f>
        <v>0</v>
      </c>
      <c r="I1356" s="257">
        <f>일위대가목록!G4</f>
        <v>0</v>
      </c>
      <c r="J1356" s="258">
        <f>TRUNC(I1356*D1356,1)</f>
        <v>0</v>
      </c>
      <c r="K1356" s="257">
        <f t="shared" si="205"/>
        <v>0</v>
      </c>
      <c r="L1356" s="258">
        <f t="shared" si="205"/>
        <v>0</v>
      </c>
      <c r="M1356" s="248" t="s">
        <v>974</v>
      </c>
      <c r="N1356" s="1" t="s">
        <v>132</v>
      </c>
      <c r="O1356" s="1" t="s">
        <v>970</v>
      </c>
      <c r="P1356" s="1" t="s">
        <v>63</v>
      </c>
      <c r="Q1356" s="1" t="s">
        <v>64</v>
      </c>
      <c r="R1356" s="1" t="s">
        <v>64</v>
      </c>
      <c r="AV1356" s="1" t="s">
        <v>52</v>
      </c>
      <c r="AW1356" s="1" t="s">
        <v>3028</v>
      </c>
      <c r="AX1356" s="1" t="s">
        <v>52</v>
      </c>
      <c r="AY1356" s="1" t="s">
        <v>52</v>
      </c>
      <c r="AZ1356" s="1" t="s">
        <v>52</v>
      </c>
    </row>
    <row r="1357" spans="1:52" ht="30" customHeight="1">
      <c r="A1357" s="248" t="s">
        <v>1063</v>
      </c>
      <c r="B1357" s="248" t="s">
        <v>1064</v>
      </c>
      <c r="C1357" s="248" t="s">
        <v>973</v>
      </c>
      <c r="D1357" s="249">
        <v>8.8999999999999996E-2</v>
      </c>
      <c r="E1357" s="257">
        <f>일위대가목록!E11</f>
        <v>0</v>
      </c>
      <c r="F1357" s="258">
        <f>TRUNC(E1357*D1357,1)</f>
        <v>0</v>
      </c>
      <c r="G1357" s="257">
        <f>일위대가목록!F11</f>
        <v>0</v>
      </c>
      <c r="H1357" s="258">
        <f>TRUNC(G1357*D1357,1)</f>
        <v>0</v>
      </c>
      <c r="I1357" s="257">
        <f>일위대가목록!G11</f>
        <v>0</v>
      </c>
      <c r="J1357" s="258">
        <f>TRUNC(I1357*D1357,1)</f>
        <v>0</v>
      </c>
      <c r="K1357" s="257">
        <f t="shared" si="205"/>
        <v>0</v>
      </c>
      <c r="L1357" s="258">
        <f t="shared" si="205"/>
        <v>0</v>
      </c>
      <c r="M1357" s="248" t="s">
        <v>1065</v>
      </c>
      <c r="N1357" s="1" t="s">
        <v>132</v>
      </c>
      <c r="O1357" s="1" t="s">
        <v>1062</v>
      </c>
      <c r="P1357" s="1" t="s">
        <v>63</v>
      </c>
      <c r="Q1357" s="1" t="s">
        <v>64</v>
      </c>
      <c r="R1357" s="1" t="s">
        <v>64</v>
      </c>
      <c r="V1357">
        <v>1</v>
      </c>
      <c r="AV1357" s="1" t="s">
        <v>52</v>
      </c>
      <c r="AW1357" s="1" t="s">
        <v>3029</v>
      </c>
      <c r="AX1357" s="1" t="s">
        <v>52</v>
      </c>
      <c r="AY1357" s="1" t="s">
        <v>52</v>
      </c>
      <c r="AZ1357" s="1" t="s">
        <v>52</v>
      </c>
    </row>
    <row r="1358" spans="1:52" ht="30" customHeight="1">
      <c r="A1358" s="248" t="s">
        <v>3021</v>
      </c>
      <c r="B1358" s="248" t="s">
        <v>3022</v>
      </c>
      <c r="C1358" s="248" t="s">
        <v>555</v>
      </c>
      <c r="D1358" s="249">
        <v>-1</v>
      </c>
      <c r="E1358" s="257">
        <v>0</v>
      </c>
      <c r="F1358" s="258">
        <f>TRUNC(E1358*D1358,1)</f>
        <v>0</v>
      </c>
      <c r="G1358" s="257">
        <f>TRUNC(SUMIF(V1354:V1358, RIGHTB(O1358, 1), H1354:H1358)*U1358, 2)</f>
        <v>0</v>
      </c>
      <c r="H1358" s="258">
        <f>TRUNC(G1358*D1358,1)</f>
        <v>0</v>
      </c>
      <c r="I1358" s="257">
        <v>0</v>
      </c>
      <c r="J1358" s="258">
        <f>TRUNC(I1358*D1358,1)</f>
        <v>0</v>
      </c>
      <c r="K1358" s="257">
        <f t="shared" si="205"/>
        <v>0</v>
      </c>
      <c r="L1358" s="258">
        <f t="shared" si="205"/>
        <v>0</v>
      </c>
      <c r="M1358" s="248" t="s">
        <v>52</v>
      </c>
      <c r="N1358" s="1" t="s">
        <v>132</v>
      </c>
      <c r="O1358" s="1" t="s">
        <v>772</v>
      </c>
      <c r="P1358" s="1" t="s">
        <v>64</v>
      </c>
      <c r="Q1358" s="1" t="s">
        <v>64</v>
      </c>
      <c r="R1358" s="1" t="s">
        <v>64</v>
      </c>
      <c r="S1358">
        <v>1</v>
      </c>
      <c r="T1358">
        <v>1</v>
      </c>
      <c r="U1358">
        <v>1</v>
      </c>
      <c r="AV1358" s="1" t="s">
        <v>52</v>
      </c>
      <c r="AW1358" s="1" t="s">
        <v>3030</v>
      </c>
      <c r="AX1358" s="1" t="s">
        <v>52</v>
      </c>
      <c r="AY1358" s="1" t="s">
        <v>52</v>
      </c>
      <c r="AZ1358" s="1" t="s">
        <v>52</v>
      </c>
    </row>
    <row r="1359" spans="1:52" ht="30" customHeight="1">
      <c r="A1359" s="248" t="s">
        <v>993</v>
      </c>
      <c r="B1359" s="248" t="s">
        <v>52</v>
      </c>
      <c r="C1359" s="248" t="s">
        <v>52</v>
      </c>
      <c r="D1359" s="249"/>
      <c r="E1359" s="257"/>
      <c r="F1359" s="258">
        <f>TRUNC(SUMIF(N1354:N1358, N1353, F1354:F1358),0)</f>
        <v>0</v>
      </c>
      <c r="G1359" s="257"/>
      <c r="H1359" s="258">
        <f>TRUNC(SUMIF(N1354:N1358, N1353, H1354:H1358),0)</f>
        <v>0</v>
      </c>
      <c r="I1359" s="257"/>
      <c r="J1359" s="258">
        <f>TRUNC(SUMIF(N1354:N1358, N1353, J1354:J1358),0)</f>
        <v>0</v>
      </c>
      <c r="K1359" s="257"/>
      <c r="L1359" s="258">
        <f>F1359+H1359+J1359</f>
        <v>0</v>
      </c>
      <c r="M1359" s="248" t="s">
        <v>52</v>
      </c>
      <c r="N1359" s="1" t="s">
        <v>71</v>
      </c>
      <c r="O1359" s="1" t="s">
        <v>71</v>
      </c>
      <c r="P1359" s="1" t="s">
        <v>52</v>
      </c>
      <c r="Q1359" s="1" t="s">
        <v>52</v>
      </c>
      <c r="R1359" s="1" t="s">
        <v>52</v>
      </c>
      <c r="AV1359" s="1" t="s">
        <v>52</v>
      </c>
      <c r="AW1359" s="1" t="s">
        <v>52</v>
      </c>
      <c r="AX1359" s="1" t="s">
        <v>52</v>
      </c>
      <c r="AY1359" s="1" t="s">
        <v>52</v>
      </c>
      <c r="AZ1359" s="1" t="s">
        <v>52</v>
      </c>
    </row>
    <row r="1360" spans="1:52" ht="30" customHeight="1">
      <c r="A1360" s="249"/>
      <c r="B1360" s="249"/>
      <c r="C1360" s="249"/>
      <c r="D1360" s="249"/>
      <c r="E1360" s="257"/>
      <c r="F1360" s="258"/>
      <c r="G1360" s="257"/>
      <c r="H1360" s="258"/>
      <c r="I1360" s="257"/>
      <c r="J1360" s="258"/>
      <c r="K1360" s="257"/>
      <c r="L1360" s="258"/>
      <c r="M1360" s="249"/>
    </row>
    <row r="1361" spans="1:52" ht="30" customHeight="1">
      <c r="A1361" s="250" t="s">
        <v>3031</v>
      </c>
      <c r="B1361" s="253"/>
      <c r="C1361" s="253"/>
      <c r="D1361" s="253"/>
      <c r="E1361" s="254"/>
      <c r="F1361" s="255"/>
      <c r="G1361" s="254"/>
      <c r="H1361" s="255"/>
      <c r="I1361" s="254"/>
      <c r="J1361" s="255"/>
      <c r="K1361" s="254"/>
      <c r="L1361" s="255"/>
      <c r="M1361" s="256"/>
      <c r="N1361" s="1" t="s">
        <v>442</v>
      </c>
    </row>
    <row r="1362" spans="1:52" ht="30" customHeight="1">
      <c r="A1362" s="248" t="s">
        <v>2991</v>
      </c>
      <c r="B1362" s="248" t="s">
        <v>3033</v>
      </c>
      <c r="C1362" s="248" t="s">
        <v>1490</v>
      </c>
      <c r="D1362" s="249">
        <v>0.05</v>
      </c>
      <c r="E1362" s="257">
        <f>단가대비표!O193</f>
        <v>0</v>
      </c>
      <c r="F1362" s="258">
        <f t="shared" ref="F1362:F1370" si="206">TRUNC(E1362*D1362,1)</f>
        <v>0</v>
      </c>
      <c r="G1362" s="257">
        <f>단가대비표!P193</f>
        <v>0</v>
      </c>
      <c r="H1362" s="258">
        <f t="shared" ref="H1362:H1370" si="207">TRUNC(G1362*D1362,1)</f>
        <v>0</v>
      </c>
      <c r="I1362" s="257">
        <f>단가대비표!V193</f>
        <v>0</v>
      </c>
      <c r="J1362" s="258">
        <f t="shared" ref="J1362:J1370" si="208">TRUNC(I1362*D1362,1)</f>
        <v>0</v>
      </c>
      <c r="K1362" s="257">
        <f t="shared" ref="K1362:K1370" si="209">TRUNC(E1362+G1362+I1362,1)</f>
        <v>0</v>
      </c>
      <c r="L1362" s="258">
        <f t="shared" ref="L1362:L1370" si="210">TRUNC(F1362+H1362+J1362,1)</f>
        <v>0</v>
      </c>
      <c r="M1362" s="248" t="s">
        <v>3034</v>
      </c>
      <c r="N1362" s="1" t="s">
        <v>442</v>
      </c>
      <c r="O1362" s="1" t="s">
        <v>3035</v>
      </c>
      <c r="P1362" s="1" t="s">
        <v>64</v>
      </c>
      <c r="Q1362" s="1" t="s">
        <v>64</v>
      </c>
      <c r="R1362" s="1" t="s">
        <v>63</v>
      </c>
      <c r="AV1362" s="1" t="s">
        <v>52</v>
      </c>
      <c r="AW1362" s="1" t="s">
        <v>3036</v>
      </c>
      <c r="AX1362" s="1" t="s">
        <v>52</v>
      </c>
      <c r="AY1362" s="1" t="s">
        <v>52</v>
      </c>
      <c r="AZ1362" s="1" t="s">
        <v>52</v>
      </c>
    </row>
    <row r="1363" spans="1:52" ht="30" customHeight="1">
      <c r="A1363" s="248" t="s">
        <v>2991</v>
      </c>
      <c r="B1363" s="248" t="s">
        <v>3037</v>
      </c>
      <c r="C1363" s="248" t="s">
        <v>1490</v>
      </c>
      <c r="D1363" s="249">
        <v>0.75</v>
      </c>
      <c r="E1363" s="257">
        <f>단가대비표!O194</f>
        <v>0</v>
      </c>
      <c r="F1363" s="258">
        <f t="shared" si="206"/>
        <v>0</v>
      </c>
      <c r="G1363" s="257">
        <f>단가대비표!P194</f>
        <v>0</v>
      </c>
      <c r="H1363" s="258">
        <f t="shared" si="207"/>
        <v>0</v>
      </c>
      <c r="I1363" s="257">
        <f>단가대비표!V194</f>
        <v>0</v>
      </c>
      <c r="J1363" s="258">
        <f t="shared" si="208"/>
        <v>0</v>
      </c>
      <c r="K1363" s="257">
        <f t="shared" si="209"/>
        <v>0</v>
      </c>
      <c r="L1363" s="258">
        <f t="shared" si="210"/>
        <v>0</v>
      </c>
      <c r="M1363" s="248" t="s">
        <v>3038</v>
      </c>
      <c r="N1363" s="1" t="s">
        <v>442</v>
      </c>
      <c r="O1363" s="1" t="s">
        <v>3039</v>
      </c>
      <c r="P1363" s="1" t="s">
        <v>64</v>
      </c>
      <c r="Q1363" s="1" t="s">
        <v>64</v>
      </c>
      <c r="R1363" s="1" t="s">
        <v>63</v>
      </c>
      <c r="AV1363" s="1" t="s">
        <v>52</v>
      </c>
      <c r="AW1363" s="1" t="s">
        <v>3040</v>
      </c>
      <c r="AX1363" s="1" t="s">
        <v>52</v>
      </c>
      <c r="AY1363" s="1" t="s">
        <v>52</v>
      </c>
      <c r="AZ1363" s="1" t="s">
        <v>52</v>
      </c>
    </row>
    <row r="1364" spans="1:52" ht="30" customHeight="1">
      <c r="A1364" s="248" t="s">
        <v>2991</v>
      </c>
      <c r="B1364" s="248" t="s">
        <v>3041</v>
      </c>
      <c r="C1364" s="248" t="s">
        <v>982</v>
      </c>
      <c r="D1364" s="249">
        <v>0.25</v>
      </c>
      <c r="E1364" s="257">
        <f>단가대비표!O195</f>
        <v>0</v>
      </c>
      <c r="F1364" s="258">
        <f t="shared" si="206"/>
        <v>0</v>
      </c>
      <c r="G1364" s="257">
        <f>단가대비표!P195</f>
        <v>0</v>
      </c>
      <c r="H1364" s="258">
        <f t="shared" si="207"/>
        <v>0</v>
      </c>
      <c r="I1364" s="257">
        <f>단가대비표!V195</f>
        <v>0</v>
      </c>
      <c r="J1364" s="258">
        <f t="shared" si="208"/>
        <v>0</v>
      </c>
      <c r="K1364" s="257">
        <f t="shared" si="209"/>
        <v>0</v>
      </c>
      <c r="L1364" s="258">
        <f t="shared" si="210"/>
        <v>0</v>
      </c>
      <c r="M1364" s="248" t="s">
        <v>3042</v>
      </c>
      <c r="N1364" s="1" t="s">
        <v>442</v>
      </c>
      <c r="O1364" s="1" t="s">
        <v>3043</v>
      </c>
      <c r="P1364" s="1" t="s">
        <v>64</v>
      </c>
      <c r="Q1364" s="1" t="s">
        <v>64</v>
      </c>
      <c r="R1364" s="1" t="s">
        <v>63</v>
      </c>
      <c r="AV1364" s="1" t="s">
        <v>52</v>
      </c>
      <c r="AW1364" s="1" t="s">
        <v>3044</v>
      </c>
      <c r="AX1364" s="1" t="s">
        <v>52</v>
      </c>
      <c r="AY1364" s="1" t="s">
        <v>52</v>
      </c>
      <c r="AZ1364" s="1" t="s">
        <v>52</v>
      </c>
    </row>
    <row r="1365" spans="1:52" ht="30" customHeight="1">
      <c r="A1365" s="248" t="s">
        <v>2991</v>
      </c>
      <c r="B1365" s="248" t="s">
        <v>3045</v>
      </c>
      <c r="C1365" s="248" t="s">
        <v>223</v>
      </c>
      <c r="D1365" s="249">
        <v>5</v>
      </c>
      <c r="E1365" s="257">
        <f>단가대비표!O196</f>
        <v>0</v>
      </c>
      <c r="F1365" s="258">
        <f t="shared" si="206"/>
        <v>0</v>
      </c>
      <c r="G1365" s="257">
        <f>단가대비표!P196</f>
        <v>0</v>
      </c>
      <c r="H1365" s="258">
        <f t="shared" si="207"/>
        <v>0</v>
      </c>
      <c r="I1365" s="257">
        <f>단가대비표!V196</f>
        <v>0</v>
      </c>
      <c r="J1365" s="258">
        <f t="shared" si="208"/>
        <v>0</v>
      </c>
      <c r="K1365" s="257">
        <f t="shared" si="209"/>
        <v>0</v>
      </c>
      <c r="L1365" s="258">
        <f t="shared" si="210"/>
        <v>0</v>
      </c>
      <c r="M1365" s="248" t="s">
        <v>3046</v>
      </c>
      <c r="N1365" s="1" t="s">
        <v>442</v>
      </c>
      <c r="O1365" s="1" t="s">
        <v>3047</v>
      </c>
      <c r="P1365" s="1" t="s">
        <v>64</v>
      </c>
      <c r="Q1365" s="1" t="s">
        <v>64</v>
      </c>
      <c r="R1365" s="1" t="s">
        <v>63</v>
      </c>
      <c r="AV1365" s="1" t="s">
        <v>52</v>
      </c>
      <c r="AW1365" s="1" t="s">
        <v>3048</v>
      </c>
      <c r="AX1365" s="1" t="s">
        <v>52</v>
      </c>
      <c r="AY1365" s="1" t="s">
        <v>52</v>
      </c>
      <c r="AZ1365" s="1" t="s">
        <v>52</v>
      </c>
    </row>
    <row r="1366" spans="1:52" ht="30" customHeight="1">
      <c r="A1366" s="248" t="s">
        <v>2991</v>
      </c>
      <c r="B1366" s="248" t="s">
        <v>3049</v>
      </c>
      <c r="C1366" s="248" t="s">
        <v>1490</v>
      </c>
      <c r="D1366" s="249">
        <v>0.25</v>
      </c>
      <c r="E1366" s="257">
        <f>단가대비표!O197</f>
        <v>0</v>
      </c>
      <c r="F1366" s="258">
        <f t="shared" si="206"/>
        <v>0</v>
      </c>
      <c r="G1366" s="257">
        <f>단가대비표!P197</f>
        <v>0</v>
      </c>
      <c r="H1366" s="258">
        <f t="shared" si="207"/>
        <v>0</v>
      </c>
      <c r="I1366" s="257">
        <f>단가대비표!V197</f>
        <v>0</v>
      </c>
      <c r="J1366" s="258">
        <f t="shared" si="208"/>
        <v>0</v>
      </c>
      <c r="K1366" s="257">
        <f t="shared" si="209"/>
        <v>0</v>
      </c>
      <c r="L1366" s="258">
        <f t="shared" si="210"/>
        <v>0</v>
      </c>
      <c r="M1366" s="248" t="s">
        <v>3050</v>
      </c>
      <c r="N1366" s="1" t="s">
        <v>442</v>
      </c>
      <c r="O1366" s="1" t="s">
        <v>3051</v>
      </c>
      <c r="P1366" s="1" t="s">
        <v>64</v>
      </c>
      <c r="Q1366" s="1" t="s">
        <v>64</v>
      </c>
      <c r="R1366" s="1" t="s">
        <v>63</v>
      </c>
      <c r="AV1366" s="1" t="s">
        <v>52</v>
      </c>
      <c r="AW1366" s="1" t="s">
        <v>3052</v>
      </c>
      <c r="AX1366" s="1" t="s">
        <v>52</v>
      </c>
      <c r="AY1366" s="1" t="s">
        <v>52</v>
      </c>
      <c r="AZ1366" s="1" t="s">
        <v>52</v>
      </c>
    </row>
    <row r="1367" spans="1:52" ht="30" customHeight="1">
      <c r="A1367" s="248" t="s">
        <v>1680</v>
      </c>
      <c r="B1367" s="248" t="s">
        <v>989</v>
      </c>
      <c r="C1367" s="248" t="s">
        <v>401</v>
      </c>
      <c r="D1367" s="249">
        <v>0.12</v>
      </c>
      <c r="E1367" s="257">
        <f>단가대비표!O252</f>
        <v>0</v>
      </c>
      <c r="F1367" s="258">
        <f t="shared" si="206"/>
        <v>0</v>
      </c>
      <c r="G1367" s="257">
        <f>단가대비표!P252</f>
        <v>0</v>
      </c>
      <c r="H1367" s="258">
        <f t="shared" si="207"/>
        <v>0</v>
      </c>
      <c r="I1367" s="257">
        <f>단가대비표!V252</f>
        <v>0</v>
      </c>
      <c r="J1367" s="258">
        <f t="shared" si="208"/>
        <v>0</v>
      </c>
      <c r="K1367" s="257">
        <f t="shared" si="209"/>
        <v>0</v>
      </c>
      <c r="L1367" s="258">
        <f t="shared" si="210"/>
        <v>0</v>
      </c>
      <c r="M1367" s="248" t="s">
        <v>1681</v>
      </c>
      <c r="N1367" s="1" t="s">
        <v>442</v>
      </c>
      <c r="O1367" s="1" t="s">
        <v>1682</v>
      </c>
      <c r="P1367" s="1" t="s">
        <v>64</v>
      </c>
      <c r="Q1367" s="1" t="s">
        <v>64</v>
      </c>
      <c r="R1367" s="1" t="s">
        <v>63</v>
      </c>
      <c r="V1367">
        <v>1</v>
      </c>
      <c r="AV1367" s="1" t="s">
        <v>52</v>
      </c>
      <c r="AW1367" s="1" t="s">
        <v>3053</v>
      </c>
      <c r="AX1367" s="1" t="s">
        <v>52</v>
      </c>
      <c r="AY1367" s="1" t="s">
        <v>52</v>
      </c>
      <c r="AZ1367" s="1" t="s">
        <v>52</v>
      </c>
    </row>
    <row r="1368" spans="1:52" ht="30" customHeight="1">
      <c r="A1368" s="248" t="s">
        <v>1372</v>
      </c>
      <c r="B1368" s="248" t="s">
        <v>989</v>
      </c>
      <c r="C1368" s="248" t="s">
        <v>401</v>
      </c>
      <c r="D1368" s="249">
        <v>0.08</v>
      </c>
      <c r="E1368" s="257">
        <f>단가대비표!O238</f>
        <v>0</v>
      </c>
      <c r="F1368" s="258">
        <f t="shared" si="206"/>
        <v>0</v>
      </c>
      <c r="G1368" s="257">
        <f>단가대비표!P238</f>
        <v>0</v>
      </c>
      <c r="H1368" s="258">
        <f t="shared" si="207"/>
        <v>0</v>
      </c>
      <c r="I1368" s="257">
        <f>단가대비표!V238</f>
        <v>0</v>
      </c>
      <c r="J1368" s="258">
        <f t="shared" si="208"/>
        <v>0</v>
      </c>
      <c r="K1368" s="257">
        <f t="shared" si="209"/>
        <v>0</v>
      </c>
      <c r="L1368" s="258">
        <f t="shared" si="210"/>
        <v>0</v>
      </c>
      <c r="M1368" s="248" t="s">
        <v>1513</v>
      </c>
      <c r="N1368" s="1" t="s">
        <v>442</v>
      </c>
      <c r="O1368" s="1" t="s">
        <v>1373</v>
      </c>
      <c r="P1368" s="1" t="s">
        <v>64</v>
      </c>
      <c r="Q1368" s="1" t="s">
        <v>64</v>
      </c>
      <c r="R1368" s="1" t="s">
        <v>63</v>
      </c>
      <c r="V1368">
        <v>1</v>
      </c>
      <c r="AV1368" s="1" t="s">
        <v>52</v>
      </c>
      <c r="AW1368" s="1" t="s">
        <v>3054</v>
      </c>
      <c r="AX1368" s="1" t="s">
        <v>52</v>
      </c>
      <c r="AY1368" s="1" t="s">
        <v>52</v>
      </c>
      <c r="AZ1368" s="1" t="s">
        <v>52</v>
      </c>
    </row>
    <row r="1369" spans="1:52" ht="30" customHeight="1">
      <c r="A1369" s="248" t="s">
        <v>1243</v>
      </c>
      <c r="B1369" s="248" t="s">
        <v>989</v>
      </c>
      <c r="C1369" s="248" t="s">
        <v>401</v>
      </c>
      <c r="D1369" s="249">
        <v>0.03</v>
      </c>
      <c r="E1369" s="257">
        <f>단가대비표!O237</f>
        <v>0</v>
      </c>
      <c r="F1369" s="258">
        <f t="shared" si="206"/>
        <v>0</v>
      </c>
      <c r="G1369" s="257">
        <f>단가대비표!P237</f>
        <v>0</v>
      </c>
      <c r="H1369" s="258">
        <f t="shared" si="207"/>
        <v>0</v>
      </c>
      <c r="I1369" s="257">
        <f>단가대비표!V237</f>
        <v>0</v>
      </c>
      <c r="J1369" s="258">
        <f t="shared" si="208"/>
        <v>0</v>
      </c>
      <c r="K1369" s="257">
        <f t="shared" si="209"/>
        <v>0</v>
      </c>
      <c r="L1369" s="258">
        <f t="shared" si="210"/>
        <v>0</v>
      </c>
      <c r="M1369" s="248" t="s">
        <v>1244</v>
      </c>
      <c r="N1369" s="1" t="s">
        <v>442</v>
      </c>
      <c r="O1369" s="1" t="s">
        <v>1245</v>
      </c>
      <c r="P1369" s="1" t="s">
        <v>64</v>
      </c>
      <c r="Q1369" s="1" t="s">
        <v>64</v>
      </c>
      <c r="R1369" s="1" t="s">
        <v>63</v>
      </c>
      <c r="V1369">
        <v>1</v>
      </c>
      <c r="AV1369" s="1" t="s">
        <v>52</v>
      </c>
      <c r="AW1369" s="1" t="s">
        <v>3055</v>
      </c>
      <c r="AX1369" s="1" t="s">
        <v>52</v>
      </c>
      <c r="AY1369" s="1" t="s">
        <v>52</v>
      </c>
      <c r="AZ1369" s="1" t="s">
        <v>52</v>
      </c>
    </row>
    <row r="1370" spans="1:52" ht="30" customHeight="1">
      <c r="A1370" s="248" t="s">
        <v>1464</v>
      </c>
      <c r="B1370" s="248" t="s">
        <v>1465</v>
      </c>
      <c r="C1370" s="248" t="s">
        <v>555</v>
      </c>
      <c r="D1370" s="249">
        <v>1</v>
      </c>
      <c r="E1370" s="257">
        <v>0</v>
      </c>
      <c r="F1370" s="258">
        <f t="shared" si="206"/>
        <v>0</v>
      </c>
      <c r="G1370" s="257">
        <v>0</v>
      </c>
      <c r="H1370" s="258">
        <f t="shared" si="207"/>
        <v>0</v>
      </c>
      <c r="I1370" s="257">
        <f>TRUNC(SUMIF(V1362:V1370, RIGHTB(O1370, 1), H1362:H1370)*U1370, 2)</f>
        <v>0</v>
      </c>
      <c r="J1370" s="258">
        <f t="shared" si="208"/>
        <v>0</v>
      </c>
      <c r="K1370" s="257">
        <f t="shared" si="209"/>
        <v>0</v>
      </c>
      <c r="L1370" s="258">
        <f t="shared" si="210"/>
        <v>0</v>
      </c>
      <c r="M1370" s="248" t="s">
        <v>52</v>
      </c>
      <c r="N1370" s="1" t="s">
        <v>442</v>
      </c>
      <c r="O1370" s="1" t="s">
        <v>772</v>
      </c>
      <c r="P1370" s="1" t="s">
        <v>64</v>
      </c>
      <c r="Q1370" s="1" t="s">
        <v>64</v>
      </c>
      <c r="R1370" s="1" t="s">
        <v>64</v>
      </c>
      <c r="S1370">
        <v>1</v>
      </c>
      <c r="T1370">
        <v>2</v>
      </c>
      <c r="U1370">
        <v>0.03</v>
      </c>
      <c r="AV1370" s="1" t="s">
        <v>52</v>
      </c>
      <c r="AW1370" s="1" t="s">
        <v>3056</v>
      </c>
      <c r="AX1370" s="1" t="s">
        <v>52</v>
      </c>
      <c r="AY1370" s="1" t="s">
        <v>52</v>
      </c>
      <c r="AZ1370" s="1" t="s">
        <v>52</v>
      </c>
    </row>
    <row r="1371" spans="1:52" ht="30" customHeight="1">
      <c r="A1371" s="248" t="s">
        <v>993</v>
      </c>
      <c r="B1371" s="248" t="s">
        <v>52</v>
      </c>
      <c r="C1371" s="248" t="s">
        <v>52</v>
      </c>
      <c r="D1371" s="249"/>
      <c r="E1371" s="257"/>
      <c r="F1371" s="258">
        <f>TRUNC(SUMIF(N1362:N1370, N1361, F1362:F1370),0)</f>
        <v>0</v>
      </c>
      <c r="G1371" s="257"/>
      <c r="H1371" s="258">
        <f>TRUNC(SUMIF(N1362:N1370, N1361, H1362:H1370),0)</f>
        <v>0</v>
      </c>
      <c r="I1371" s="257"/>
      <c r="J1371" s="258">
        <f>TRUNC(SUMIF(N1362:N1370, N1361, J1362:J1370),0)</f>
        <v>0</v>
      </c>
      <c r="K1371" s="257"/>
      <c r="L1371" s="258">
        <f>F1371+H1371+J1371</f>
        <v>0</v>
      </c>
      <c r="M1371" s="248" t="s">
        <v>52</v>
      </c>
      <c r="N1371" s="1" t="s">
        <v>71</v>
      </c>
      <c r="O1371" s="1" t="s">
        <v>71</v>
      </c>
      <c r="P1371" s="1" t="s">
        <v>52</v>
      </c>
      <c r="Q1371" s="1" t="s">
        <v>52</v>
      </c>
      <c r="R1371" s="1" t="s">
        <v>52</v>
      </c>
      <c r="AV1371" s="1" t="s">
        <v>52</v>
      </c>
      <c r="AW1371" s="1" t="s">
        <v>52</v>
      </c>
      <c r="AX1371" s="1" t="s">
        <v>52</v>
      </c>
      <c r="AY1371" s="1" t="s">
        <v>52</v>
      </c>
      <c r="AZ1371" s="1" t="s">
        <v>52</v>
      </c>
    </row>
    <row r="1372" spans="1:52" ht="30" customHeight="1">
      <c r="A1372" s="249"/>
      <c r="B1372" s="249"/>
      <c r="C1372" s="249"/>
      <c r="D1372" s="249"/>
      <c r="E1372" s="257"/>
      <c r="F1372" s="258"/>
      <c r="G1372" s="257"/>
      <c r="H1372" s="258"/>
      <c r="I1372" s="257"/>
      <c r="J1372" s="258"/>
      <c r="K1372" s="257"/>
      <c r="L1372" s="258"/>
      <c r="M1372" s="249"/>
    </row>
    <row r="1373" spans="1:52" ht="30" customHeight="1">
      <c r="A1373" s="250" t="s">
        <v>3600</v>
      </c>
      <c r="B1373" s="253"/>
      <c r="C1373" s="253"/>
      <c r="D1373" s="253"/>
      <c r="E1373" s="254"/>
      <c r="F1373" s="255"/>
      <c r="G1373" s="254"/>
      <c r="H1373" s="255"/>
      <c r="I1373" s="254"/>
      <c r="J1373" s="255"/>
      <c r="K1373" s="254"/>
      <c r="L1373" s="255"/>
      <c r="M1373" s="256"/>
      <c r="N1373" s="1" t="s">
        <v>816</v>
      </c>
    </row>
    <row r="1374" spans="1:52" ht="30" customHeight="1">
      <c r="A1374" s="248" t="s">
        <v>3057</v>
      </c>
      <c r="B1374" s="248" t="s">
        <v>989</v>
      </c>
      <c r="C1374" s="248" t="s">
        <v>401</v>
      </c>
      <c r="D1374" s="249">
        <v>0.02</v>
      </c>
      <c r="E1374" s="257">
        <f>단가대비표!O259</f>
        <v>0</v>
      </c>
      <c r="F1374" s="258">
        <f>TRUNC(E1374*D1374,1)</f>
        <v>0</v>
      </c>
      <c r="G1374" s="257">
        <f>단가대비표!P259</f>
        <v>0</v>
      </c>
      <c r="H1374" s="258">
        <f>TRUNC(G1374*D1374,1)</f>
        <v>0</v>
      </c>
      <c r="I1374" s="257">
        <f>단가대비표!V259</f>
        <v>0</v>
      </c>
      <c r="J1374" s="258">
        <f>TRUNC(I1374*D1374,1)</f>
        <v>0</v>
      </c>
      <c r="K1374" s="257">
        <f t="shared" ref="K1374:L1375" si="211">TRUNC(E1374+G1374+I1374,1)</f>
        <v>0</v>
      </c>
      <c r="L1374" s="258">
        <f t="shared" si="211"/>
        <v>0</v>
      </c>
      <c r="M1374" s="248" t="s">
        <v>3058</v>
      </c>
      <c r="N1374" s="1" t="s">
        <v>816</v>
      </c>
      <c r="O1374" s="1" t="s">
        <v>3059</v>
      </c>
      <c r="P1374" s="1" t="s">
        <v>64</v>
      </c>
      <c r="Q1374" s="1" t="s">
        <v>64</v>
      </c>
      <c r="R1374" s="1" t="s">
        <v>63</v>
      </c>
      <c r="AV1374" s="1" t="s">
        <v>52</v>
      </c>
      <c r="AW1374" s="1" t="s">
        <v>3060</v>
      </c>
      <c r="AX1374" s="1" t="s">
        <v>52</v>
      </c>
      <c r="AY1374" s="1" t="s">
        <v>52</v>
      </c>
      <c r="AZ1374" s="1" t="s">
        <v>52</v>
      </c>
    </row>
    <row r="1375" spans="1:52" ht="30" customHeight="1">
      <c r="A1375" s="248" t="s">
        <v>1243</v>
      </c>
      <c r="B1375" s="248" t="s">
        <v>989</v>
      </c>
      <c r="C1375" s="248" t="s">
        <v>401</v>
      </c>
      <c r="D1375" s="249">
        <v>6.0000000000000001E-3</v>
      </c>
      <c r="E1375" s="257">
        <f>단가대비표!O237</f>
        <v>0</v>
      </c>
      <c r="F1375" s="258">
        <f>TRUNC(E1375*D1375,1)</f>
        <v>0</v>
      </c>
      <c r="G1375" s="257">
        <f>단가대비표!P237</f>
        <v>0</v>
      </c>
      <c r="H1375" s="258">
        <f>TRUNC(G1375*D1375,1)</f>
        <v>0</v>
      </c>
      <c r="I1375" s="257">
        <f>단가대비표!V237</f>
        <v>0</v>
      </c>
      <c r="J1375" s="258">
        <f>TRUNC(I1375*D1375,1)</f>
        <v>0</v>
      </c>
      <c r="K1375" s="257">
        <f t="shared" si="211"/>
        <v>0</v>
      </c>
      <c r="L1375" s="258">
        <f t="shared" si="211"/>
        <v>0</v>
      </c>
      <c r="M1375" s="248" t="s">
        <v>1244</v>
      </c>
      <c r="N1375" s="1" t="s">
        <v>816</v>
      </c>
      <c r="O1375" s="1" t="s">
        <v>1245</v>
      </c>
      <c r="P1375" s="1" t="s">
        <v>64</v>
      </c>
      <c r="Q1375" s="1" t="s">
        <v>64</v>
      </c>
      <c r="R1375" s="1" t="s">
        <v>63</v>
      </c>
      <c r="AV1375" s="1" t="s">
        <v>52</v>
      </c>
      <c r="AW1375" s="1" t="s">
        <v>3061</v>
      </c>
      <c r="AX1375" s="1" t="s">
        <v>52</v>
      </c>
      <c r="AY1375" s="1" t="s">
        <v>52</v>
      </c>
      <c r="AZ1375" s="1" t="s">
        <v>52</v>
      </c>
    </row>
    <row r="1376" spans="1:52" ht="30" customHeight="1">
      <c r="A1376" s="248" t="s">
        <v>993</v>
      </c>
      <c r="B1376" s="248" t="s">
        <v>52</v>
      </c>
      <c r="C1376" s="248" t="s">
        <v>52</v>
      </c>
      <c r="D1376" s="249"/>
      <c r="E1376" s="257"/>
      <c r="F1376" s="258">
        <f>TRUNC(SUMIF(N1374:N1375, N1373, F1374:F1375),0)</f>
        <v>0</v>
      </c>
      <c r="G1376" s="257"/>
      <c r="H1376" s="258">
        <f>TRUNC(SUMIF(N1374:N1375, N1373, H1374:H1375),0)</f>
        <v>0</v>
      </c>
      <c r="I1376" s="257"/>
      <c r="J1376" s="258">
        <f>TRUNC(SUMIF(N1374:N1375, N1373, J1374:J1375),0)</f>
        <v>0</v>
      </c>
      <c r="K1376" s="257"/>
      <c r="L1376" s="258">
        <f>F1376+H1376+J1376</f>
        <v>0</v>
      </c>
      <c r="M1376" s="248" t="s">
        <v>52</v>
      </c>
      <c r="N1376" s="1" t="s">
        <v>71</v>
      </c>
      <c r="O1376" s="1" t="s">
        <v>71</v>
      </c>
      <c r="P1376" s="1" t="s">
        <v>52</v>
      </c>
      <c r="Q1376" s="1" t="s">
        <v>52</v>
      </c>
      <c r="R1376" s="1" t="s">
        <v>52</v>
      </c>
      <c r="AV1376" s="1" t="s">
        <v>52</v>
      </c>
      <c r="AW1376" s="1" t="s">
        <v>52</v>
      </c>
      <c r="AX1376" s="1" t="s">
        <v>52</v>
      </c>
      <c r="AY1376" s="1" t="s">
        <v>52</v>
      </c>
      <c r="AZ1376" s="1" t="s">
        <v>52</v>
      </c>
    </row>
    <row r="1377" spans="1:52" ht="30" customHeight="1">
      <c r="A1377" s="249"/>
      <c r="B1377" s="249"/>
      <c r="C1377" s="249"/>
      <c r="D1377" s="249"/>
      <c r="E1377" s="257"/>
      <c r="F1377" s="258"/>
      <c r="G1377" s="257"/>
      <c r="H1377" s="258"/>
      <c r="I1377" s="257"/>
      <c r="J1377" s="258"/>
      <c r="K1377" s="257"/>
      <c r="L1377" s="258"/>
      <c r="M1377" s="249"/>
    </row>
    <row r="1378" spans="1:52" ht="30" customHeight="1">
      <c r="A1378" s="250" t="s">
        <v>3062</v>
      </c>
      <c r="B1378" s="253"/>
      <c r="C1378" s="253"/>
      <c r="D1378" s="253"/>
      <c r="E1378" s="254"/>
      <c r="F1378" s="255"/>
      <c r="G1378" s="254"/>
      <c r="H1378" s="255"/>
      <c r="I1378" s="254"/>
      <c r="J1378" s="255"/>
      <c r="K1378" s="254"/>
      <c r="L1378" s="255"/>
      <c r="M1378" s="256"/>
      <c r="N1378" s="1" t="s">
        <v>2418</v>
      </c>
    </row>
    <row r="1379" spans="1:52" ht="30" customHeight="1">
      <c r="A1379" s="248" t="s">
        <v>2566</v>
      </c>
      <c r="B1379" s="248" t="s">
        <v>989</v>
      </c>
      <c r="C1379" s="248" t="s">
        <v>401</v>
      </c>
      <c r="D1379" s="249">
        <v>0.27700000000000002</v>
      </c>
      <c r="E1379" s="257">
        <f>단가대비표!O260</f>
        <v>0</v>
      </c>
      <c r="F1379" s="258">
        <f>TRUNC(E1379*D1379,1)</f>
        <v>0</v>
      </c>
      <c r="G1379" s="257">
        <f>단가대비표!P260</f>
        <v>0</v>
      </c>
      <c r="H1379" s="258">
        <f>TRUNC(G1379*D1379,1)</f>
        <v>0</v>
      </c>
      <c r="I1379" s="257">
        <f>단가대비표!V260</f>
        <v>0</v>
      </c>
      <c r="J1379" s="258">
        <f>TRUNC(I1379*D1379,1)</f>
        <v>0</v>
      </c>
      <c r="K1379" s="257">
        <f>TRUNC(E1379+G1379+I1379,1)</f>
        <v>0</v>
      </c>
      <c r="L1379" s="258">
        <f>TRUNC(F1379+H1379+J1379,1)</f>
        <v>0</v>
      </c>
      <c r="M1379" s="248" t="s">
        <v>2567</v>
      </c>
      <c r="N1379" s="1" t="s">
        <v>2418</v>
      </c>
      <c r="O1379" s="1" t="s">
        <v>2568</v>
      </c>
      <c r="P1379" s="1" t="s">
        <v>64</v>
      </c>
      <c r="Q1379" s="1" t="s">
        <v>64</v>
      </c>
      <c r="R1379" s="1" t="s">
        <v>63</v>
      </c>
      <c r="AV1379" s="1" t="s">
        <v>52</v>
      </c>
      <c r="AW1379" s="1" t="s">
        <v>3064</v>
      </c>
      <c r="AX1379" s="1" t="s">
        <v>52</v>
      </c>
      <c r="AY1379" s="1" t="s">
        <v>52</v>
      </c>
      <c r="AZ1379" s="1" t="s">
        <v>52</v>
      </c>
    </row>
    <row r="1380" spans="1:52" ht="30" customHeight="1">
      <c r="A1380" s="248" t="s">
        <v>1243</v>
      </c>
      <c r="B1380" s="248" t="s">
        <v>989</v>
      </c>
      <c r="C1380" s="248" t="s">
        <v>401</v>
      </c>
      <c r="D1380" s="249">
        <v>4.3999999999999997E-2</v>
      </c>
      <c r="E1380" s="257">
        <f>단가대비표!O237</f>
        <v>0</v>
      </c>
      <c r="F1380" s="258">
        <f>TRUNC(E1380*D1380,1)</f>
        <v>0</v>
      </c>
      <c r="G1380" s="257">
        <f>단가대비표!P237</f>
        <v>0</v>
      </c>
      <c r="H1380" s="258">
        <f>TRUNC(G1380*D1380,1)</f>
        <v>0</v>
      </c>
      <c r="I1380" s="257">
        <f>단가대비표!V237</f>
        <v>0</v>
      </c>
      <c r="J1380" s="258">
        <f>TRUNC(I1380*D1380,1)</f>
        <v>0</v>
      </c>
      <c r="K1380" s="257">
        <f>TRUNC(E1380+G1380+I1380,1)</f>
        <v>0</v>
      </c>
      <c r="L1380" s="258">
        <f>TRUNC(F1380+H1380+J1380,1)</f>
        <v>0</v>
      </c>
      <c r="M1380" s="248" t="s">
        <v>1244</v>
      </c>
      <c r="N1380" s="1" t="s">
        <v>2418</v>
      </c>
      <c r="O1380" s="1" t="s">
        <v>1245</v>
      </c>
      <c r="P1380" s="1" t="s">
        <v>64</v>
      </c>
      <c r="Q1380" s="1" t="s">
        <v>64</v>
      </c>
      <c r="R1380" s="1" t="s">
        <v>63</v>
      </c>
      <c r="AV1380" s="1" t="s">
        <v>52</v>
      </c>
      <c r="AW1380" s="1" t="s">
        <v>3065</v>
      </c>
      <c r="AX1380" s="1" t="s">
        <v>52</v>
      </c>
      <c r="AY1380" s="1" t="s">
        <v>52</v>
      </c>
      <c r="AZ1380" s="1" t="s">
        <v>52</v>
      </c>
    </row>
    <row r="1381" spans="1:52" ht="30" customHeight="1">
      <c r="A1381" s="248" t="s">
        <v>993</v>
      </c>
      <c r="B1381" s="248" t="s">
        <v>52</v>
      </c>
      <c r="C1381" s="248" t="s">
        <v>52</v>
      </c>
      <c r="D1381" s="249"/>
      <c r="E1381" s="257"/>
      <c r="F1381" s="258">
        <f>TRUNC(SUMIF(N1379:N1380, N1378, F1379:F1380),0)</f>
        <v>0</v>
      </c>
      <c r="G1381" s="257"/>
      <c r="H1381" s="258">
        <f>TRUNC(SUMIF(N1379:N1380, N1378, H1379:H1380),0)</f>
        <v>0</v>
      </c>
      <c r="I1381" s="257"/>
      <c r="J1381" s="258">
        <f>TRUNC(SUMIF(N1379:N1380, N1378, J1379:J1380),0)</f>
        <v>0</v>
      </c>
      <c r="K1381" s="257"/>
      <c r="L1381" s="258">
        <f>F1381+H1381+J1381</f>
        <v>0</v>
      </c>
      <c r="M1381" s="248" t="s">
        <v>52</v>
      </c>
      <c r="N1381" s="1" t="s">
        <v>71</v>
      </c>
      <c r="O1381" s="1" t="s">
        <v>71</v>
      </c>
      <c r="P1381" s="1" t="s">
        <v>52</v>
      </c>
      <c r="Q1381" s="1" t="s">
        <v>52</v>
      </c>
      <c r="R1381" s="1" t="s">
        <v>52</v>
      </c>
      <c r="AV1381" s="1" t="s">
        <v>52</v>
      </c>
      <c r="AW1381" s="1" t="s">
        <v>52</v>
      </c>
      <c r="AX1381" s="1" t="s">
        <v>52</v>
      </c>
      <c r="AY1381" s="1" t="s">
        <v>52</v>
      </c>
      <c r="AZ1381" s="1" t="s">
        <v>52</v>
      </c>
    </row>
    <row r="1382" spans="1:52" ht="30" customHeight="1">
      <c r="A1382" s="249"/>
      <c r="B1382" s="249"/>
      <c r="C1382" s="249"/>
      <c r="D1382" s="249"/>
      <c r="E1382" s="257"/>
      <c r="F1382" s="258"/>
      <c r="G1382" s="257"/>
      <c r="H1382" s="258"/>
      <c r="I1382" s="257"/>
      <c r="J1382" s="258"/>
      <c r="K1382" s="257"/>
      <c r="L1382" s="258"/>
      <c r="M1382" s="249"/>
    </row>
    <row r="1383" spans="1:52" ht="30" customHeight="1">
      <c r="A1383" s="250" t="s">
        <v>3559</v>
      </c>
      <c r="B1383" s="253"/>
      <c r="C1383" s="253"/>
      <c r="D1383" s="253"/>
      <c r="E1383" s="254"/>
      <c r="F1383" s="255"/>
      <c r="G1383" s="254"/>
      <c r="H1383" s="255"/>
      <c r="I1383" s="254"/>
      <c r="J1383" s="255"/>
      <c r="K1383" s="254"/>
      <c r="L1383" s="255"/>
      <c r="M1383" s="256"/>
      <c r="N1383" s="1" t="s">
        <v>3545</v>
      </c>
    </row>
    <row r="1384" spans="1:52" ht="30" customHeight="1">
      <c r="A1384" s="248" t="s">
        <v>2596</v>
      </c>
      <c r="B1384" s="248" t="s">
        <v>989</v>
      </c>
      <c r="C1384" s="248" t="s">
        <v>401</v>
      </c>
      <c r="D1384" s="249">
        <v>0.02</v>
      </c>
      <c r="E1384" s="257">
        <f>단가대비표!O255</f>
        <v>0</v>
      </c>
      <c r="F1384" s="258">
        <f>TRUNC(E1384*D1384,1)</f>
        <v>0</v>
      </c>
      <c r="G1384" s="257">
        <f>단가대비표!P255</f>
        <v>0</v>
      </c>
      <c r="H1384" s="258">
        <f>TRUNC(G1384*D1384,1)</f>
        <v>0</v>
      </c>
      <c r="I1384" s="257">
        <f>단가대비표!V255</f>
        <v>0</v>
      </c>
      <c r="J1384" s="258">
        <f>TRUNC(I1384*D1384,1)</f>
        <v>0</v>
      </c>
      <c r="K1384" s="257">
        <f t="shared" ref="K1384:L1387" si="212">TRUNC(E1384+G1384+I1384,1)</f>
        <v>0</v>
      </c>
      <c r="L1384" s="258">
        <f t="shared" si="212"/>
        <v>0</v>
      </c>
      <c r="M1384" s="248" t="s">
        <v>3570</v>
      </c>
      <c r="N1384" s="1" t="s">
        <v>3545</v>
      </c>
      <c r="O1384" s="1" t="s">
        <v>3546</v>
      </c>
      <c r="P1384" s="1" t="s">
        <v>64</v>
      </c>
      <c r="Q1384" s="1" t="s">
        <v>64</v>
      </c>
      <c r="R1384" s="1" t="s">
        <v>63</v>
      </c>
      <c r="V1384">
        <v>1</v>
      </c>
      <c r="AV1384" s="1" t="s">
        <v>52</v>
      </c>
      <c r="AW1384" s="1" t="s">
        <v>3547</v>
      </c>
      <c r="AX1384" s="1" t="s">
        <v>52</v>
      </c>
      <c r="AY1384" s="1" t="s">
        <v>52</v>
      </c>
      <c r="AZ1384" s="1" t="s">
        <v>52</v>
      </c>
    </row>
    <row r="1385" spans="1:52" ht="30" customHeight="1">
      <c r="A1385" s="248" t="s">
        <v>1243</v>
      </c>
      <c r="B1385" s="248" t="s">
        <v>989</v>
      </c>
      <c r="C1385" s="248" t="s">
        <v>401</v>
      </c>
      <c r="D1385" s="249">
        <v>4.0000000000000001E-3</v>
      </c>
      <c r="E1385" s="257">
        <f>단가대비표!O237</f>
        <v>0</v>
      </c>
      <c r="F1385" s="258">
        <f>TRUNC(E1385*D1385,1)</f>
        <v>0</v>
      </c>
      <c r="G1385" s="257">
        <f>단가대비표!P237</f>
        <v>0</v>
      </c>
      <c r="H1385" s="258">
        <f>TRUNC(G1385*D1385,1)</f>
        <v>0</v>
      </c>
      <c r="I1385" s="257">
        <f>단가대비표!V237</f>
        <v>0</v>
      </c>
      <c r="J1385" s="258">
        <f>TRUNC(I1385*D1385,1)</f>
        <v>0</v>
      </c>
      <c r="K1385" s="257">
        <f t="shared" si="212"/>
        <v>0</v>
      </c>
      <c r="L1385" s="258">
        <f t="shared" si="212"/>
        <v>0</v>
      </c>
      <c r="M1385" s="248" t="s">
        <v>1244</v>
      </c>
      <c r="N1385" s="1" t="s">
        <v>3545</v>
      </c>
      <c r="O1385" s="1" t="s">
        <v>3548</v>
      </c>
      <c r="P1385" s="1" t="s">
        <v>64</v>
      </c>
      <c r="Q1385" s="1" t="s">
        <v>64</v>
      </c>
      <c r="R1385" s="1" t="s">
        <v>63</v>
      </c>
      <c r="V1385">
        <v>1</v>
      </c>
      <c r="AV1385" s="1" t="s">
        <v>52</v>
      </c>
      <c r="AW1385" s="1" t="s">
        <v>3549</v>
      </c>
      <c r="AX1385" s="1" t="s">
        <v>52</v>
      </c>
      <c r="AY1385" s="1" t="s">
        <v>52</v>
      </c>
      <c r="AZ1385" s="1" t="s">
        <v>52</v>
      </c>
    </row>
    <row r="1386" spans="1:52" ht="30" customHeight="1">
      <c r="A1386" s="248" t="s">
        <v>2596</v>
      </c>
      <c r="B1386" s="248" t="s">
        <v>989</v>
      </c>
      <c r="C1386" s="248" t="s">
        <v>401</v>
      </c>
      <c r="D1386" s="249">
        <v>0.02</v>
      </c>
      <c r="E1386" s="257">
        <f>단가대비표!O255</f>
        <v>0</v>
      </c>
      <c r="F1386" s="258">
        <f>TRUNC(E1386*D1386,1)</f>
        <v>0</v>
      </c>
      <c r="G1386" s="257">
        <f>단가대비표!P255</f>
        <v>0</v>
      </c>
      <c r="H1386" s="258">
        <f>TRUNC(G1386*D1386,1)</f>
        <v>0</v>
      </c>
      <c r="I1386" s="257">
        <f>단가대비표!V255</f>
        <v>0</v>
      </c>
      <c r="J1386" s="258">
        <f>TRUNC(I1386*D1386,1)</f>
        <v>0</v>
      </c>
      <c r="K1386" s="257">
        <f t="shared" si="212"/>
        <v>0</v>
      </c>
      <c r="L1386" s="258">
        <f t="shared" si="212"/>
        <v>0</v>
      </c>
      <c r="M1386" s="248" t="s">
        <v>3570</v>
      </c>
      <c r="N1386" s="1" t="s">
        <v>3545</v>
      </c>
      <c r="O1386" s="1" t="s">
        <v>3546</v>
      </c>
      <c r="P1386" s="1" t="s">
        <v>64</v>
      </c>
      <c r="Q1386" s="1" t="s">
        <v>64</v>
      </c>
      <c r="R1386" s="1" t="s">
        <v>63</v>
      </c>
      <c r="V1386">
        <v>1</v>
      </c>
      <c r="AV1386" s="1" t="s">
        <v>52</v>
      </c>
      <c r="AW1386" s="1" t="s">
        <v>3547</v>
      </c>
      <c r="AX1386" s="1" t="s">
        <v>52</v>
      </c>
      <c r="AY1386" s="1" t="s">
        <v>52</v>
      </c>
      <c r="AZ1386" s="1" t="s">
        <v>52</v>
      </c>
    </row>
    <row r="1387" spans="1:52" ht="30" customHeight="1">
      <c r="A1387" s="248" t="s">
        <v>1243</v>
      </c>
      <c r="B1387" s="248" t="s">
        <v>989</v>
      </c>
      <c r="C1387" s="248" t="s">
        <v>401</v>
      </c>
      <c r="D1387" s="249">
        <v>4.0000000000000001E-3</v>
      </c>
      <c r="E1387" s="257">
        <f>단가대비표!O237</f>
        <v>0</v>
      </c>
      <c r="F1387" s="258">
        <f>TRUNC(E1387*D1387,1)</f>
        <v>0</v>
      </c>
      <c r="G1387" s="257">
        <f>단가대비표!P237</f>
        <v>0</v>
      </c>
      <c r="H1387" s="258">
        <f>TRUNC(G1387*D1387,1)</f>
        <v>0</v>
      </c>
      <c r="I1387" s="257">
        <f>단가대비표!V237</f>
        <v>0</v>
      </c>
      <c r="J1387" s="258">
        <f>TRUNC(I1387*D1387,1)</f>
        <v>0</v>
      </c>
      <c r="K1387" s="257">
        <f t="shared" si="212"/>
        <v>0</v>
      </c>
      <c r="L1387" s="258">
        <f t="shared" si="212"/>
        <v>0</v>
      </c>
      <c r="M1387" s="248" t="s">
        <v>1244</v>
      </c>
      <c r="N1387" s="1" t="s">
        <v>3545</v>
      </c>
      <c r="O1387" s="1" t="s">
        <v>3548</v>
      </c>
      <c r="P1387" s="1" t="s">
        <v>64</v>
      </c>
      <c r="Q1387" s="1" t="s">
        <v>64</v>
      </c>
      <c r="R1387" s="1" t="s">
        <v>63</v>
      </c>
      <c r="V1387">
        <v>1</v>
      </c>
      <c r="AV1387" s="1" t="s">
        <v>52</v>
      </c>
      <c r="AW1387" s="1" t="s">
        <v>3549</v>
      </c>
      <c r="AX1387" s="1" t="s">
        <v>52</v>
      </c>
      <c r="AY1387" s="1" t="s">
        <v>52</v>
      </c>
      <c r="AZ1387" s="1" t="s">
        <v>52</v>
      </c>
    </row>
    <row r="1388" spans="1:52" ht="30" customHeight="1">
      <c r="A1388" s="248" t="s">
        <v>2601</v>
      </c>
      <c r="B1388" s="248" t="s">
        <v>1486</v>
      </c>
      <c r="C1388" s="248" t="s">
        <v>555</v>
      </c>
      <c r="D1388" s="249">
        <v>1</v>
      </c>
      <c r="E1388" s="257">
        <f>TRUNC(SUMIF(V1384:V1388, RIGHTB(O1388, 1), H1384:H1388)*U1388, 2)</f>
        <v>0</v>
      </c>
      <c r="F1388" s="258">
        <f>TRUNC(E1388*D1388,1)</f>
        <v>0</v>
      </c>
      <c r="G1388" s="257">
        <v>0</v>
      </c>
      <c r="H1388" s="258">
        <f>TRUNC(G1388*D1388,1)</f>
        <v>0</v>
      </c>
      <c r="I1388" s="257">
        <v>0</v>
      </c>
      <c r="J1388" s="258">
        <f>TRUNC(I1388*D1388,1)</f>
        <v>0</v>
      </c>
      <c r="K1388" s="257">
        <f t="shared" ref="K1388:L1388" si="213">TRUNC(E1388+G1388+I1388,1)</f>
        <v>0</v>
      </c>
      <c r="L1388" s="258">
        <f t="shared" si="213"/>
        <v>0</v>
      </c>
      <c r="M1388" s="248" t="s">
        <v>52</v>
      </c>
      <c r="N1388" s="1" t="s">
        <v>3545</v>
      </c>
      <c r="O1388" s="1" t="s">
        <v>3550</v>
      </c>
      <c r="P1388" s="1" t="s">
        <v>64</v>
      </c>
      <c r="Q1388" s="1" t="s">
        <v>64</v>
      </c>
      <c r="R1388" s="1" t="s">
        <v>64</v>
      </c>
      <c r="S1388">
        <v>1</v>
      </c>
      <c r="T1388">
        <v>0</v>
      </c>
      <c r="U1388">
        <v>0.02</v>
      </c>
      <c r="AV1388" s="1" t="s">
        <v>52</v>
      </c>
      <c r="AW1388" s="1" t="s">
        <v>3551</v>
      </c>
      <c r="AX1388" s="1" t="s">
        <v>52</v>
      </c>
      <c r="AY1388" s="1" t="s">
        <v>52</v>
      </c>
      <c r="AZ1388" s="1" t="s">
        <v>52</v>
      </c>
    </row>
    <row r="1389" spans="1:52" ht="30" customHeight="1">
      <c r="A1389" s="248" t="s">
        <v>993</v>
      </c>
      <c r="B1389" s="248" t="s">
        <v>52</v>
      </c>
      <c r="C1389" s="248" t="s">
        <v>52</v>
      </c>
      <c r="D1389" s="249"/>
      <c r="E1389" s="257"/>
      <c r="F1389" s="258">
        <f>TRUNC(SUMIF(N1384:N1388, N1383, F1384:F1388),0)</f>
        <v>0</v>
      </c>
      <c r="G1389" s="257"/>
      <c r="H1389" s="258">
        <f>TRUNC(SUMIF(N1384:N1388, N1383, H1384:H1388),0)</f>
        <v>0</v>
      </c>
      <c r="I1389" s="257"/>
      <c r="J1389" s="258">
        <f>TRUNC(SUMIF(N1384:N1388, N1383, J1384:J1388),0)</f>
        <v>0</v>
      </c>
      <c r="K1389" s="257"/>
      <c r="L1389" s="258">
        <f>F1389+H1389+J1389</f>
        <v>0</v>
      </c>
      <c r="M1389" s="248" t="s">
        <v>52</v>
      </c>
      <c r="N1389" s="1" t="s">
        <v>71</v>
      </c>
      <c r="O1389" s="1" t="s">
        <v>71</v>
      </c>
      <c r="P1389" s="1" t="s">
        <v>52</v>
      </c>
      <c r="Q1389" s="1" t="s">
        <v>52</v>
      </c>
      <c r="R1389" s="1" t="s">
        <v>52</v>
      </c>
      <c r="AV1389" s="1" t="s">
        <v>52</v>
      </c>
      <c r="AW1389" s="1" t="s">
        <v>52</v>
      </c>
      <c r="AX1389" s="1" t="s">
        <v>52</v>
      </c>
      <c r="AY1389" s="1" t="s">
        <v>52</v>
      </c>
      <c r="AZ1389" s="1" t="s">
        <v>52</v>
      </c>
    </row>
    <row r="1390" spans="1:52" ht="30" customHeight="1">
      <c r="A1390" s="249"/>
      <c r="B1390" s="249"/>
      <c r="C1390" s="249"/>
      <c r="D1390" s="249"/>
      <c r="E1390" s="257"/>
      <c r="F1390" s="258"/>
      <c r="G1390" s="257"/>
      <c r="H1390" s="258"/>
      <c r="I1390" s="257"/>
      <c r="J1390" s="258"/>
      <c r="K1390" s="257"/>
      <c r="L1390" s="258"/>
      <c r="M1390" s="249"/>
    </row>
    <row r="1391" spans="1:52" ht="30" customHeight="1">
      <c r="A1391" s="250" t="s">
        <v>3569</v>
      </c>
      <c r="B1391" s="253"/>
      <c r="C1391" s="253"/>
      <c r="D1391" s="253"/>
      <c r="E1391" s="254"/>
      <c r="F1391" s="255"/>
      <c r="G1391" s="254"/>
      <c r="H1391" s="255"/>
      <c r="I1391" s="254"/>
      <c r="J1391" s="255"/>
      <c r="K1391" s="254"/>
      <c r="L1391" s="255"/>
      <c r="M1391" s="256"/>
      <c r="N1391" s="1" t="s">
        <v>3561</v>
      </c>
    </row>
    <row r="1392" spans="1:52" ht="30" customHeight="1">
      <c r="A1392" s="248" t="s">
        <v>3553</v>
      </c>
      <c r="B1392" s="248" t="s">
        <v>3562</v>
      </c>
      <c r="C1392" s="248" t="s">
        <v>982</v>
      </c>
      <c r="D1392" s="249">
        <v>0.16600000000000001</v>
      </c>
      <c r="E1392" s="257">
        <f>단가대비표!O235</f>
        <v>0</v>
      </c>
      <c r="F1392" s="258">
        <f t="shared" ref="F1392:F1393" si="214">TRUNC(E1392*D1392,1)</f>
        <v>0</v>
      </c>
      <c r="G1392" s="257">
        <f>단가대비표!P235</f>
        <v>0</v>
      </c>
      <c r="H1392" s="258">
        <f t="shared" ref="H1392:H1393" si="215">TRUNC(G1392*D1392,1)</f>
        <v>0</v>
      </c>
      <c r="I1392" s="257">
        <f>단가대비표!V235</f>
        <v>0</v>
      </c>
      <c r="J1392" s="258">
        <f t="shared" ref="J1392:J1393" si="216">TRUNC(I1392*D1392,1)</f>
        <v>0</v>
      </c>
      <c r="K1392" s="257">
        <f t="shared" ref="K1392:K1393" si="217">TRUNC(E1392+G1392+I1392,1)</f>
        <v>0</v>
      </c>
      <c r="L1392" s="258">
        <f t="shared" ref="L1392:L1393" si="218">TRUNC(F1392+H1392+J1392,1)</f>
        <v>0</v>
      </c>
      <c r="M1392" s="248" t="s">
        <v>3573</v>
      </c>
      <c r="N1392" s="1" t="s">
        <v>3561</v>
      </c>
      <c r="O1392" s="1" t="s">
        <v>3563</v>
      </c>
      <c r="P1392" s="1" t="s">
        <v>64</v>
      </c>
      <c r="Q1392" s="1" t="s">
        <v>64</v>
      </c>
      <c r="R1392" s="1" t="s">
        <v>63</v>
      </c>
      <c r="AV1392" s="1" t="s">
        <v>52</v>
      </c>
      <c r="AW1392" s="1" t="s">
        <v>3564</v>
      </c>
      <c r="AX1392" s="1" t="s">
        <v>52</v>
      </c>
      <c r="AY1392" s="1" t="s">
        <v>52</v>
      </c>
      <c r="AZ1392" s="1" t="s">
        <v>52</v>
      </c>
    </row>
    <row r="1393" spans="1:52" ht="30" customHeight="1">
      <c r="A1393" s="248" t="s">
        <v>2613</v>
      </c>
      <c r="B1393" s="248" t="s">
        <v>2614</v>
      </c>
      <c r="C1393" s="248" t="s">
        <v>982</v>
      </c>
      <c r="D1393" s="249">
        <v>8.0000000000000002E-3</v>
      </c>
      <c r="E1393" s="257">
        <f>단가대비표!O236</f>
        <v>0</v>
      </c>
      <c r="F1393" s="258">
        <f t="shared" si="214"/>
        <v>0</v>
      </c>
      <c r="G1393" s="257">
        <f>단가대비표!P236</f>
        <v>0</v>
      </c>
      <c r="H1393" s="258">
        <f t="shared" si="215"/>
        <v>0</v>
      </c>
      <c r="I1393" s="257">
        <f>단가대비표!V236</f>
        <v>0</v>
      </c>
      <c r="J1393" s="258">
        <f t="shared" si="216"/>
        <v>0</v>
      </c>
      <c r="K1393" s="257">
        <f t="shared" si="217"/>
        <v>0</v>
      </c>
      <c r="L1393" s="258">
        <f t="shared" si="218"/>
        <v>0</v>
      </c>
      <c r="M1393" s="248" t="s">
        <v>3574</v>
      </c>
      <c r="N1393" s="1" t="s">
        <v>3561</v>
      </c>
      <c r="O1393" s="1" t="s">
        <v>3565</v>
      </c>
      <c r="P1393" s="1" t="s">
        <v>64</v>
      </c>
      <c r="Q1393" s="1" t="s">
        <v>64</v>
      </c>
      <c r="R1393" s="1" t="s">
        <v>63</v>
      </c>
      <c r="AV1393" s="1" t="s">
        <v>52</v>
      </c>
      <c r="AW1393" s="1" t="s">
        <v>3566</v>
      </c>
      <c r="AX1393" s="1" t="s">
        <v>52</v>
      </c>
      <c r="AY1393" s="1" t="s">
        <v>52</v>
      </c>
      <c r="AZ1393" s="1" t="s">
        <v>52</v>
      </c>
    </row>
    <row r="1394" spans="1:52" ht="30" customHeight="1">
      <c r="A1394" s="248" t="s">
        <v>993</v>
      </c>
      <c r="B1394" s="248" t="s">
        <v>52</v>
      </c>
      <c r="C1394" s="248" t="s">
        <v>52</v>
      </c>
      <c r="D1394" s="249"/>
      <c r="E1394" s="257"/>
      <c r="F1394" s="258">
        <f>TRUNC(SUMIF(N1392:N1393, N1391, F1392:F1393),0)</f>
        <v>0</v>
      </c>
      <c r="G1394" s="257"/>
      <c r="H1394" s="258">
        <f>TRUNC(SUMIF(N1392:N1393, N1391, H1392:H1393),0)</f>
        <v>0</v>
      </c>
      <c r="I1394" s="257"/>
      <c r="J1394" s="258">
        <f>TRUNC(SUMIF(N1392:N1393, N1391, J1392:J1393),0)</f>
        <v>0</v>
      </c>
      <c r="K1394" s="257"/>
      <c r="L1394" s="258">
        <f>F1394+H1394+J1394</f>
        <v>0</v>
      </c>
      <c r="M1394" s="248" t="s">
        <v>52</v>
      </c>
      <c r="N1394" s="1" t="s">
        <v>71</v>
      </c>
      <c r="O1394" s="1" t="s">
        <v>71</v>
      </c>
      <c r="P1394" s="1" t="s">
        <v>52</v>
      </c>
      <c r="Q1394" s="1" t="s">
        <v>52</v>
      </c>
      <c r="R1394" s="1" t="s">
        <v>52</v>
      </c>
      <c r="AV1394" s="1" t="s">
        <v>52</v>
      </c>
      <c r="AW1394" s="1" t="s">
        <v>52</v>
      </c>
      <c r="AX1394" s="1" t="s">
        <v>52</v>
      </c>
      <c r="AY1394" s="1" t="s">
        <v>52</v>
      </c>
      <c r="AZ1394" s="1" t="s">
        <v>52</v>
      </c>
    </row>
    <row r="1395" spans="1:52" ht="30" customHeight="1">
      <c r="A1395" s="249"/>
      <c r="B1395" s="249"/>
      <c r="C1395" s="249"/>
      <c r="D1395" s="249"/>
      <c r="E1395" s="257"/>
      <c r="F1395" s="258"/>
      <c r="G1395" s="257"/>
      <c r="H1395" s="258"/>
      <c r="I1395" s="257"/>
      <c r="J1395" s="258"/>
      <c r="K1395" s="257"/>
      <c r="L1395" s="258"/>
      <c r="M1395" s="249"/>
    </row>
    <row r="1396" spans="1:52" ht="30" customHeight="1">
      <c r="A1396" s="250" t="s">
        <v>3560</v>
      </c>
      <c r="B1396" s="253"/>
      <c r="C1396" s="253"/>
      <c r="D1396" s="253"/>
      <c r="E1396" s="254"/>
      <c r="F1396" s="255"/>
      <c r="G1396" s="254"/>
      <c r="H1396" s="255"/>
      <c r="I1396" s="254"/>
      <c r="J1396" s="255"/>
      <c r="K1396" s="254"/>
      <c r="L1396" s="255"/>
      <c r="M1396" s="256"/>
      <c r="N1396" s="1" t="s">
        <v>3544</v>
      </c>
    </row>
    <row r="1397" spans="1:52" ht="30" customHeight="1">
      <c r="A1397" s="248" t="s">
        <v>3554</v>
      </c>
      <c r="B1397" s="248" t="s">
        <v>3568</v>
      </c>
      <c r="C1397" s="248" t="s">
        <v>82</v>
      </c>
      <c r="D1397" s="249">
        <v>1</v>
      </c>
      <c r="E1397" s="257">
        <f>일위대가목록!E225</f>
        <v>0</v>
      </c>
      <c r="F1397" s="258">
        <f>TRUNC(E1397*D1397,1)</f>
        <v>0</v>
      </c>
      <c r="G1397" s="257">
        <f>일위대가목록!F225</f>
        <v>0</v>
      </c>
      <c r="H1397" s="258">
        <f>TRUNC(G1397*D1397,1)</f>
        <v>0</v>
      </c>
      <c r="I1397" s="257">
        <f>일위대가목록!G225</f>
        <v>0</v>
      </c>
      <c r="J1397" s="258">
        <f>TRUNC(I1397*D1397,1)</f>
        <v>0</v>
      </c>
      <c r="K1397" s="257">
        <f t="shared" ref="K1397:K1398" si="219">TRUNC(E1397+G1397+I1397,1)</f>
        <v>0</v>
      </c>
      <c r="L1397" s="258">
        <f t="shared" ref="L1397:L1398" si="220">TRUNC(F1397+H1397+J1397,1)</f>
        <v>0</v>
      </c>
      <c r="M1397" s="248" t="s">
        <v>3576</v>
      </c>
      <c r="N1397" s="1" t="s">
        <v>3544</v>
      </c>
      <c r="O1397" s="1" t="s">
        <v>3552</v>
      </c>
      <c r="P1397" s="1" t="s">
        <v>63</v>
      </c>
      <c r="Q1397" s="1" t="s">
        <v>64</v>
      </c>
      <c r="R1397" s="1" t="s">
        <v>64</v>
      </c>
      <c r="AV1397" s="1" t="s">
        <v>52</v>
      </c>
      <c r="AW1397" s="1" t="s">
        <v>3555</v>
      </c>
      <c r="AX1397" s="1" t="s">
        <v>52</v>
      </c>
      <c r="AY1397" s="1" t="s">
        <v>52</v>
      </c>
      <c r="AZ1397" s="1" t="s">
        <v>52</v>
      </c>
    </row>
    <row r="1398" spans="1:52" ht="30" customHeight="1">
      <c r="A1398" s="248" t="s">
        <v>3556</v>
      </c>
      <c r="B1398" s="248" t="s">
        <v>3557</v>
      </c>
      <c r="C1398" s="248" t="s">
        <v>82</v>
      </c>
      <c r="D1398" s="249">
        <v>1</v>
      </c>
      <c r="E1398" s="257">
        <f>일위대가목록!E226</f>
        <v>0</v>
      </c>
      <c r="F1398" s="258">
        <f>TRUNC(E1398*D1398,1)</f>
        <v>0</v>
      </c>
      <c r="G1398" s="257">
        <f>일위대가목록!F226</f>
        <v>0</v>
      </c>
      <c r="H1398" s="258">
        <f>TRUNC(G1398*D1398,1)</f>
        <v>0</v>
      </c>
      <c r="I1398" s="257">
        <f>일위대가목록!G226</f>
        <v>0</v>
      </c>
      <c r="J1398" s="258">
        <f>TRUNC(I1398*D1398,1)</f>
        <v>0</v>
      </c>
      <c r="K1398" s="257">
        <f t="shared" si="219"/>
        <v>0</v>
      </c>
      <c r="L1398" s="258">
        <f t="shared" si="220"/>
        <v>0</v>
      </c>
      <c r="M1398" s="248" t="s">
        <v>3578</v>
      </c>
      <c r="N1398" s="1" t="s">
        <v>3544</v>
      </c>
      <c r="O1398" s="1" t="s">
        <v>3545</v>
      </c>
      <c r="P1398" s="1" t="s">
        <v>63</v>
      </c>
      <c r="Q1398" s="1" t="s">
        <v>64</v>
      </c>
      <c r="R1398" s="1" t="s">
        <v>64</v>
      </c>
      <c r="AV1398" s="1" t="s">
        <v>52</v>
      </c>
      <c r="AW1398" s="1" t="s">
        <v>3558</v>
      </c>
      <c r="AX1398" s="1" t="s">
        <v>52</v>
      </c>
      <c r="AY1398" s="1" t="s">
        <v>52</v>
      </c>
      <c r="AZ1398" s="1" t="s">
        <v>52</v>
      </c>
    </row>
    <row r="1399" spans="1:52" ht="30" customHeight="1">
      <c r="A1399" s="248" t="s">
        <v>993</v>
      </c>
      <c r="B1399" s="248" t="s">
        <v>52</v>
      </c>
      <c r="C1399" s="248" t="s">
        <v>52</v>
      </c>
      <c r="D1399" s="249"/>
      <c r="E1399" s="257"/>
      <c r="F1399" s="258">
        <f>TRUNC(SUMIF(N1397:N1398, N1396, F1397:F1398),0)</f>
        <v>0</v>
      </c>
      <c r="G1399" s="257"/>
      <c r="H1399" s="258">
        <f>TRUNC(SUMIF(N1397:N1398, N1396, H1397:H1398),0)</f>
        <v>0</v>
      </c>
      <c r="I1399" s="257"/>
      <c r="J1399" s="258">
        <f>TRUNC(SUMIF(N1397:N1398, N1396, J1397:J1398),0)</f>
        <v>0</v>
      </c>
      <c r="K1399" s="257"/>
      <c r="L1399" s="258">
        <f>F1399+H1399+J1399</f>
        <v>0</v>
      </c>
      <c r="M1399" s="248" t="s">
        <v>52</v>
      </c>
      <c r="N1399" s="1" t="s">
        <v>71</v>
      </c>
      <c r="O1399" s="1" t="s">
        <v>71</v>
      </c>
      <c r="P1399" s="1" t="s">
        <v>52</v>
      </c>
      <c r="Q1399" s="1" t="s">
        <v>52</v>
      </c>
      <c r="R1399" s="1" t="s">
        <v>52</v>
      </c>
      <c r="AV1399" s="1" t="s">
        <v>52</v>
      </c>
      <c r="AW1399" s="1" t="s">
        <v>52</v>
      </c>
      <c r="AX1399" s="1" t="s">
        <v>52</v>
      </c>
      <c r="AY1399" s="1" t="s">
        <v>52</v>
      </c>
      <c r="AZ1399" s="1" t="s">
        <v>52</v>
      </c>
    </row>
    <row r="1400" spans="1:52" ht="30" customHeight="1">
      <c r="A1400" s="249"/>
      <c r="B1400" s="249"/>
      <c r="C1400" s="249"/>
      <c r="D1400" s="249"/>
      <c r="E1400" s="257"/>
      <c r="F1400" s="258"/>
      <c r="G1400" s="257"/>
      <c r="H1400" s="258"/>
      <c r="I1400" s="257"/>
      <c r="J1400" s="258"/>
      <c r="K1400" s="257"/>
      <c r="L1400" s="258"/>
      <c r="M1400" s="249"/>
    </row>
    <row r="1401" spans="1:52" ht="30" customHeight="1">
      <c r="A1401" s="249"/>
      <c r="B1401" s="249"/>
      <c r="C1401" s="249"/>
      <c r="D1401" s="249"/>
      <c r="E1401" s="257"/>
      <c r="F1401" s="258"/>
      <c r="G1401" s="257"/>
      <c r="H1401" s="258"/>
      <c r="I1401" s="257"/>
      <c r="J1401" s="258"/>
      <c r="K1401" s="257"/>
      <c r="L1401" s="258"/>
      <c r="M1401" s="249"/>
    </row>
  </sheetData>
  <mergeCells count="45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W2:AW3"/>
    <mergeCell ref="AO2:AO3"/>
    <mergeCell ref="AP2:AP3"/>
    <mergeCell ref="AQ2:AQ3"/>
    <mergeCell ref="AR2:AR3"/>
    <mergeCell ref="AS2:AS3"/>
    <mergeCell ref="AT2:AT3"/>
  </mergeCells>
  <phoneticPr fontId="3" type="noConversion"/>
  <pageMargins left="0.78740157480314965" right="0.19685039370078741" top="0.39370078740157483" bottom="0.39370078740157483" header="0" footer="0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opLeftCell="B1" workbookViewId="0">
      <selection activeCell="F13" sqref="F13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  <col min="12" max="12" width="20.625" customWidth="1"/>
  </cols>
  <sheetData>
    <row r="1" spans="1:12" ht="30" customHeight="1">
      <c r="A1" s="3"/>
      <c r="B1" s="2" t="s">
        <v>3066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30" customHeight="1">
      <c r="A2" s="13"/>
      <c r="B2" s="14" t="s">
        <v>1</v>
      </c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30" customHeight="1">
      <c r="A3" s="7" t="s">
        <v>949</v>
      </c>
      <c r="B3" s="7" t="s">
        <v>2</v>
      </c>
      <c r="C3" s="7" t="s">
        <v>3</v>
      </c>
      <c r="D3" s="7" t="s">
        <v>4</v>
      </c>
      <c r="E3" s="7" t="s">
        <v>950</v>
      </c>
      <c r="F3" s="7" t="s">
        <v>951</v>
      </c>
      <c r="G3" s="7" t="s">
        <v>952</v>
      </c>
      <c r="H3" s="7" t="s">
        <v>953</v>
      </c>
      <c r="I3" s="7" t="s">
        <v>954</v>
      </c>
      <c r="J3" s="7" t="s">
        <v>3067</v>
      </c>
      <c r="K3" s="7" t="s">
        <v>3068</v>
      </c>
      <c r="L3" s="7" t="s">
        <v>958</v>
      </c>
    </row>
    <row r="4" spans="1:12" ht="30" customHeight="1">
      <c r="A4" s="15" t="s">
        <v>888</v>
      </c>
      <c r="B4" s="16" t="s">
        <v>885</v>
      </c>
      <c r="C4" s="16" t="s">
        <v>886</v>
      </c>
      <c r="D4" s="16" t="s">
        <v>881</v>
      </c>
      <c r="E4" s="17">
        <f>중기단가산출서!B73</f>
        <v>0</v>
      </c>
      <c r="F4" s="17">
        <f>중기단가산출서!C73</f>
        <v>0</v>
      </c>
      <c r="G4" s="17">
        <f>중기단가산출서!D73</f>
        <v>0</v>
      </c>
      <c r="H4" s="17">
        <f>중기단가산출서!E73</f>
        <v>0</v>
      </c>
      <c r="I4" s="16" t="s">
        <v>887</v>
      </c>
      <c r="J4" s="16" t="s">
        <v>52</v>
      </c>
      <c r="K4" s="16" t="s">
        <v>888</v>
      </c>
      <c r="L4" s="16" t="s">
        <v>3077</v>
      </c>
    </row>
    <row r="5" spans="1:12" ht="30" customHeight="1">
      <c r="A5" s="16" t="s">
        <v>897</v>
      </c>
      <c r="B5" s="16" t="s">
        <v>890</v>
      </c>
      <c r="C5" s="16" t="s">
        <v>895</v>
      </c>
      <c r="D5" s="16" t="s">
        <v>158</v>
      </c>
      <c r="E5" s="17">
        <f>중기단가산출서!B131</f>
        <v>0</v>
      </c>
      <c r="F5" s="17">
        <f>중기단가산출서!C131</f>
        <v>0</v>
      </c>
      <c r="G5" s="17">
        <f>중기단가산출서!D131</f>
        <v>0</v>
      </c>
      <c r="H5" s="17">
        <f>중기단가산출서!E131</f>
        <v>0</v>
      </c>
      <c r="I5" s="16" t="s">
        <v>896</v>
      </c>
      <c r="J5" s="16" t="s">
        <v>52</v>
      </c>
      <c r="K5" s="16" t="s">
        <v>897</v>
      </c>
      <c r="L5" s="16" t="s">
        <v>52</v>
      </c>
    </row>
    <row r="6" spans="1:12" ht="30" customHeight="1">
      <c r="A6" s="16" t="s">
        <v>893</v>
      </c>
      <c r="B6" s="16" t="s">
        <v>890</v>
      </c>
      <c r="C6" s="16" t="s">
        <v>891</v>
      </c>
      <c r="D6" s="16" t="s">
        <v>158</v>
      </c>
      <c r="E6" s="17">
        <f>중기단가산출서!B187</f>
        <v>0</v>
      </c>
      <c r="F6" s="17">
        <f>중기단가산출서!C187</f>
        <v>0</v>
      </c>
      <c r="G6" s="17">
        <f>중기단가산출서!D187</f>
        <v>0</v>
      </c>
      <c r="H6" s="17">
        <f>중기단가산출서!E187</f>
        <v>0</v>
      </c>
      <c r="I6" s="16" t="s">
        <v>892</v>
      </c>
      <c r="J6" s="16" t="s">
        <v>52</v>
      </c>
      <c r="K6" s="16" t="s">
        <v>893</v>
      </c>
      <c r="L6" s="16" t="s">
        <v>52</v>
      </c>
    </row>
    <row r="7" spans="1:12" ht="30" customHeight="1">
      <c r="A7" s="16" t="s">
        <v>117</v>
      </c>
      <c r="B7" s="16" t="s">
        <v>113</v>
      </c>
      <c r="C7" s="16" t="s">
        <v>114</v>
      </c>
      <c r="D7" s="16" t="s">
        <v>115</v>
      </c>
      <c r="E7" s="17">
        <f>중기단가산출서!B205</f>
        <v>0</v>
      </c>
      <c r="F7" s="17">
        <f>중기단가산출서!C205</f>
        <v>0</v>
      </c>
      <c r="G7" s="17">
        <f>중기단가산출서!D205</f>
        <v>0</v>
      </c>
      <c r="H7" s="17">
        <f>중기단가산출서!E205</f>
        <v>0</v>
      </c>
      <c r="I7" s="16" t="s">
        <v>116</v>
      </c>
      <c r="J7" s="16" t="s">
        <v>52</v>
      </c>
      <c r="K7" s="16" t="s">
        <v>117</v>
      </c>
      <c r="L7" s="16" t="s">
        <v>3269</v>
      </c>
    </row>
    <row r="8" spans="1:12" ht="30" customHeight="1">
      <c r="A8" s="16" t="s">
        <v>122</v>
      </c>
      <c r="B8" s="16" t="s">
        <v>119</v>
      </c>
      <c r="C8" s="16" t="s">
        <v>120</v>
      </c>
      <c r="D8" s="16" t="s">
        <v>115</v>
      </c>
      <c r="E8" s="17">
        <f>중기단가산출서!B254</f>
        <v>0</v>
      </c>
      <c r="F8" s="17">
        <f>중기단가산출서!C254</f>
        <v>0</v>
      </c>
      <c r="G8" s="17">
        <f>중기단가산출서!D254</f>
        <v>0</v>
      </c>
      <c r="H8" s="17">
        <f>중기단가산출서!E254</f>
        <v>0</v>
      </c>
      <c r="I8" s="16" t="s">
        <v>121</v>
      </c>
      <c r="J8" s="16" t="s">
        <v>52</v>
      </c>
      <c r="K8" s="16" t="s">
        <v>122</v>
      </c>
      <c r="L8" s="16" t="s">
        <v>3077</v>
      </c>
    </row>
  </sheetData>
  <phoneticPr fontId="3" type="noConversion"/>
  <pageMargins left="0.78740157480314965" right="0.19685039370078741" top="0.39370078740157483" bottom="0.39370078740157483" header="0" footer="0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4"/>
  <sheetViews>
    <sheetView workbookViewId="0">
      <selection activeCell="D21" sqref="D21"/>
    </sheetView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  <col min="13" max="14" width="6.625" hidden="1" customWidth="1"/>
    <col min="15" max="20" width="2.625" hidden="1" customWidth="1"/>
  </cols>
  <sheetData>
    <row r="1" spans="1:20" ht="30" customHeight="1">
      <c r="A1" s="2" t="s">
        <v>3069</v>
      </c>
      <c r="B1" s="3"/>
      <c r="C1" s="3"/>
      <c r="D1" s="3"/>
      <c r="E1" s="3"/>
      <c r="F1" s="3"/>
    </row>
    <row r="2" spans="1:20" ht="30" customHeight="1">
      <c r="A2" s="4" t="s">
        <v>1</v>
      </c>
      <c r="B2" s="5"/>
      <c r="C2" s="5"/>
      <c r="D2" s="5"/>
      <c r="E2" s="5"/>
      <c r="F2" s="6"/>
    </row>
    <row r="3" spans="1:20" ht="30" customHeight="1">
      <c r="A3" s="7" t="s">
        <v>3070</v>
      </c>
      <c r="B3" s="7" t="s">
        <v>950</v>
      </c>
      <c r="C3" s="7" t="s">
        <v>951</v>
      </c>
      <c r="D3" s="7" t="s">
        <v>952</v>
      </c>
      <c r="E3" s="7" t="s">
        <v>953</v>
      </c>
      <c r="F3" s="7" t="s">
        <v>3067</v>
      </c>
      <c r="G3" s="1" t="s">
        <v>3068</v>
      </c>
      <c r="H3" s="1" t="s">
        <v>3071</v>
      </c>
      <c r="I3" s="1" t="s">
        <v>3072</v>
      </c>
      <c r="J3" s="1" t="s">
        <v>3073</v>
      </c>
      <c r="K3" s="1" t="s">
        <v>4</v>
      </c>
      <c r="L3" s="1" t="s">
        <v>5</v>
      </c>
      <c r="M3" s="1" t="s">
        <v>14</v>
      </c>
      <c r="N3" s="1" t="s">
        <v>3074</v>
      </c>
      <c r="O3" s="1" t="s">
        <v>3075</v>
      </c>
      <c r="P3" s="1" t="s">
        <v>3075</v>
      </c>
      <c r="Q3" s="1" t="s">
        <v>3075</v>
      </c>
      <c r="R3" s="1" t="s">
        <v>3075</v>
      </c>
      <c r="S3" s="1" t="s">
        <v>3075</v>
      </c>
      <c r="T3" s="1" t="s">
        <v>3076</v>
      </c>
    </row>
    <row r="4" spans="1:20" ht="20.100000000000001" customHeight="1">
      <c r="A4" s="18" t="s">
        <v>3078</v>
      </c>
      <c r="B4" s="19"/>
      <c r="C4" s="19"/>
      <c r="D4" s="19"/>
      <c r="E4" s="19"/>
      <c r="F4" s="20" t="s">
        <v>52</v>
      </c>
      <c r="G4" s="1" t="s">
        <v>888</v>
      </c>
      <c r="I4" s="1" t="s">
        <v>885</v>
      </c>
      <c r="J4" s="1" t="s">
        <v>886</v>
      </c>
      <c r="K4" s="1" t="s">
        <v>881</v>
      </c>
    </row>
    <row r="5" spans="1:20" ht="20.100000000000001" customHeight="1">
      <c r="A5" s="21" t="s">
        <v>52</v>
      </c>
      <c r="B5" s="22"/>
      <c r="C5" s="22"/>
      <c r="D5" s="22"/>
      <c r="E5" s="22"/>
      <c r="F5" s="21" t="s">
        <v>52</v>
      </c>
      <c r="G5" s="1" t="s">
        <v>888</v>
      </c>
      <c r="H5" s="1" t="s">
        <v>3079</v>
      </c>
      <c r="I5" s="1" t="s">
        <v>52</v>
      </c>
      <c r="J5" s="1" t="s">
        <v>52</v>
      </c>
      <c r="K5" s="1" t="s">
        <v>52</v>
      </c>
      <c r="L5">
        <v>1</v>
      </c>
      <c r="M5" s="1" t="s">
        <v>52</v>
      </c>
      <c r="O5" s="1" t="s">
        <v>52</v>
      </c>
      <c r="P5" s="1" t="s">
        <v>52</v>
      </c>
      <c r="Q5" s="1" t="s">
        <v>52</v>
      </c>
      <c r="R5" s="1" t="s">
        <v>52</v>
      </c>
      <c r="S5" s="1" t="s">
        <v>52</v>
      </c>
      <c r="T5" s="1" t="s">
        <v>52</v>
      </c>
    </row>
    <row r="6" spans="1:20" ht="20.100000000000001" customHeight="1">
      <c r="A6" s="21" t="s">
        <v>3080</v>
      </c>
      <c r="B6" s="22"/>
      <c r="C6" s="22"/>
      <c r="D6" s="22"/>
      <c r="E6" s="22"/>
      <c r="F6" s="21" t="s">
        <v>52</v>
      </c>
      <c r="G6" s="1" t="s">
        <v>888</v>
      </c>
      <c r="H6" s="1" t="s">
        <v>3081</v>
      </c>
      <c r="I6" s="1" t="s">
        <v>3082</v>
      </c>
      <c r="J6" s="1" t="s">
        <v>52</v>
      </c>
      <c r="K6" s="1" t="s">
        <v>52</v>
      </c>
      <c r="M6" s="1" t="s">
        <v>52</v>
      </c>
      <c r="O6" s="1" t="s">
        <v>52</v>
      </c>
      <c r="P6" s="1" t="s">
        <v>52</v>
      </c>
      <c r="Q6" s="1" t="s">
        <v>52</v>
      </c>
      <c r="R6" s="1" t="s">
        <v>52</v>
      </c>
      <c r="S6" s="1" t="s">
        <v>52</v>
      </c>
      <c r="T6" s="1" t="s">
        <v>52</v>
      </c>
    </row>
    <row r="7" spans="1:20" ht="20.100000000000001" customHeight="1">
      <c r="A7" s="21" t="s">
        <v>3083</v>
      </c>
      <c r="B7" s="22"/>
      <c r="C7" s="22"/>
      <c r="D7" s="22"/>
      <c r="E7" s="22"/>
      <c r="F7" s="21" t="s">
        <v>52</v>
      </c>
      <c r="G7" s="1" t="s">
        <v>888</v>
      </c>
      <c r="H7" s="1" t="s">
        <v>3081</v>
      </c>
      <c r="I7" s="1" t="s">
        <v>3083</v>
      </c>
      <c r="J7" s="1" t="s">
        <v>52</v>
      </c>
      <c r="K7" s="1" t="s">
        <v>52</v>
      </c>
      <c r="M7" s="1" t="s">
        <v>52</v>
      </c>
      <c r="O7" s="1" t="s">
        <v>52</v>
      </c>
      <c r="P7" s="1" t="s">
        <v>52</v>
      </c>
      <c r="Q7" s="1" t="s">
        <v>52</v>
      </c>
      <c r="R7" s="1" t="s">
        <v>52</v>
      </c>
      <c r="S7" s="1" t="s">
        <v>52</v>
      </c>
      <c r="T7" s="1" t="s">
        <v>52</v>
      </c>
    </row>
    <row r="8" spans="1:20" ht="20.100000000000001" customHeight="1">
      <c r="A8" s="21" t="s">
        <v>3084</v>
      </c>
      <c r="B8" s="22"/>
      <c r="C8" s="22"/>
      <c r="D8" s="22"/>
      <c r="E8" s="22"/>
      <c r="F8" s="21" t="s">
        <v>52</v>
      </c>
      <c r="G8" s="1" t="s">
        <v>888</v>
      </c>
      <c r="H8" s="1" t="s">
        <v>3081</v>
      </c>
      <c r="I8" s="1" t="s">
        <v>3085</v>
      </c>
      <c r="J8" s="1" t="s">
        <v>52</v>
      </c>
      <c r="K8" s="1" t="s">
        <v>52</v>
      </c>
      <c r="M8" s="1" t="s">
        <v>52</v>
      </c>
      <c r="O8" s="1" t="s">
        <v>52</v>
      </c>
      <c r="P8" s="1" t="s">
        <v>52</v>
      </c>
      <c r="Q8" s="1" t="s">
        <v>52</v>
      </c>
      <c r="R8" s="1" t="s">
        <v>52</v>
      </c>
      <c r="S8" s="1" t="s">
        <v>52</v>
      </c>
      <c r="T8" s="1" t="s">
        <v>52</v>
      </c>
    </row>
    <row r="9" spans="1:20" ht="20.100000000000001" customHeight="1">
      <c r="A9" s="21" t="s">
        <v>3086</v>
      </c>
      <c r="B9" s="22"/>
      <c r="C9" s="22"/>
      <c r="D9" s="22"/>
      <c r="E9" s="22"/>
      <c r="F9" s="21" t="s">
        <v>52</v>
      </c>
      <c r="G9" s="1" t="s">
        <v>888</v>
      </c>
      <c r="H9" s="1" t="s">
        <v>3081</v>
      </c>
      <c r="I9" s="1" t="s">
        <v>3087</v>
      </c>
      <c r="J9" s="1" t="s">
        <v>52</v>
      </c>
      <c r="K9" s="1" t="s">
        <v>52</v>
      </c>
      <c r="M9" s="1" t="s">
        <v>52</v>
      </c>
      <c r="O9" s="1" t="s">
        <v>52</v>
      </c>
      <c r="P9" s="1" t="s">
        <v>52</v>
      </c>
      <c r="Q9" s="1" t="s">
        <v>52</v>
      </c>
      <c r="R9" s="1" t="s">
        <v>52</v>
      </c>
      <c r="S9" s="1" t="s">
        <v>52</v>
      </c>
      <c r="T9" s="1" t="s">
        <v>52</v>
      </c>
    </row>
    <row r="10" spans="1:20" ht="20.100000000000001" customHeight="1">
      <c r="A10" s="21" t="s">
        <v>3088</v>
      </c>
      <c r="B10" s="22"/>
      <c r="C10" s="22"/>
      <c r="D10" s="22"/>
      <c r="E10" s="22"/>
      <c r="F10" s="21" t="s">
        <v>52</v>
      </c>
      <c r="G10" s="1" t="s">
        <v>888</v>
      </c>
      <c r="H10" s="1" t="s">
        <v>3081</v>
      </c>
      <c r="I10" s="1" t="s">
        <v>3089</v>
      </c>
      <c r="J10" s="1" t="s">
        <v>52</v>
      </c>
      <c r="K10" s="1" t="s">
        <v>52</v>
      </c>
      <c r="M10" s="1" t="s">
        <v>52</v>
      </c>
      <c r="O10" s="1" t="s">
        <v>52</v>
      </c>
      <c r="P10" s="1" t="s">
        <v>52</v>
      </c>
      <c r="Q10" s="1" t="s">
        <v>52</v>
      </c>
      <c r="R10" s="1" t="s">
        <v>52</v>
      </c>
      <c r="S10" s="1" t="s">
        <v>52</v>
      </c>
      <c r="T10" s="1" t="s">
        <v>52</v>
      </c>
    </row>
    <row r="11" spans="1:20" ht="20.100000000000001" customHeight="1">
      <c r="A11" s="21" t="s">
        <v>3083</v>
      </c>
      <c r="B11" s="22"/>
      <c r="C11" s="22"/>
      <c r="D11" s="22"/>
      <c r="E11" s="22"/>
      <c r="F11" s="21" t="s">
        <v>52</v>
      </c>
      <c r="G11" s="1" t="s">
        <v>888</v>
      </c>
      <c r="H11" s="1" t="s">
        <v>3081</v>
      </c>
      <c r="I11" s="1" t="s">
        <v>52</v>
      </c>
      <c r="J11" s="1" t="s">
        <v>52</v>
      </c>
      <c r="K11" s="1" t="s">
        <v>52</v>
      </c>
      <c r="M11" s="1" t="s">
        <v>52</v>
      </c>
      <c r="O11" s="1" t="s">
        <v>52</v>
      </c>
      <c r="P11" s="1" t="s">
        <v>52</v>
      </c>
      <c r="Q11" s="1" t="s">
        <v>52</v>
      </c>
      <c r="R11" s="1" t="s">
        <v>52</v>
      </c>
      <c r="S11" s="1" t="s">
        <v>52</v>
      </c>
      <c r="T11" s="1" t="s">
        <v>52</v>
      </c>
    </row>
    <row r="12" spans="1:20" ht="20.100000000000001" customHeight="1">
      <c r="A12" s="21" t="s">
        <v>3090</v>
      </c>
      <c r="B12" s="22"/>
      <c r="C12" s="22"/>
      <c r="D12" s="22"/>
      <c r="E12" s="22"/>
      <c r="F12" s="21" t="s">
        <v>52</v>
      </c>
      <c r="G12" s="1" t="s">
        <v>888</v>
      </c>
      <c r="H12" s="1" t="s">
        <v>3081</v>
      </c>
      <c r="I12" s="1" t="s">
        <v>3091</v>
      </c>
      <c r="J12" s="1" t="s">
        <v>52</v>
      </c>
      <c r="K12" s="1" t="s">
        <v>52</v>
      </c>
      <c r="M12" s="1" t="s">
        <v>52</v>
      </c>
      <c r="O12" s="1" t="s">
        <v>52</v>
      </c>
      <c r="P12" s="1" t="s">
        <v>52</v>
      </c>
      <c r="Q12" s="1" t="s">
        <v>52</v>
      </c>
      <c r="R12" s="1" t="s">
        <v>52</v>
      </c>
      <c r="S12" s="1" t="s">
        <v>52</v>
      </c>
      <c r="T12" s="1" t="s">
        <v>52</v>
      </c>
    </row>
    <row r="13" spans="1:20" ht="20.100000000000001" customHeight="1">
      <c r="A13" s="21" t="s">
        <v>3092</v>
      </c>
      <c r="B13" s="22"/>
      <c r="C13" s="22"/>
      <c r="D13" s="22"/>
      <c r="E13" s="22"/>
      <c r="F13" s="21" t="s">
        <v>52</v>
      </c>
      <c r="G13" s="1" t="s">
        <v>888</v>
      </c>
      <c r="H13" s="1" t="s">
        <v>3081</v>
      </c>
      <c r="I13" s="1" t="s">
        <v>3093</v>
      </c>
      <c r="J13" s="1" t="s">
        <v>52</v>
      </c>
      <c r="K13" s="1" t="s">
        <v>52</v>
      </c>
      <c r="M13" s="1" t="s">
        <v>52</v>
      </c>
      <c r="O13" s="1" t="s">
        <v>52</v>
      </c>
      <c r="P13" s="1" t="s">
        <v>52</v>
      </c>
      <c r="Q13" s="1" t="s">
        <v>52</v>
      </c>
      <c r="R13" s="1" t="s">
        <v>52</v>
      </c>
      <c r="S13" s="1" t="s">
        <v>52</v>
      </c>
      <c r="T13" s="1" t="s">
        <v>52</v>
      </c>
    </row>
    <row r="14" spans="1:20" ht="20.100000000000001" customHeight="1">
      <c r="A14" s="21" t="s">
        <v>3094</v>
      </c>
      <c r="B14" s="22"/>
      <c r="C14" s="22"/>
      <c r="D14" s="22"/>
      <c r="E14" s="22"/>
      <c r="F14" s="21" t="s">
        <v>52</v>
      </c>
      <c r="G14" s="1" t="s">
        <v>888</v>
      </c>
      <c r="H14" s="1" t="s">
        <v>3081</v>
      </c>
      <c r="I14" s="1" t="s">
        <v>3095</v>
      </c>
      <c r="J14" s="1" t="s">
        <v>52</v>
      </c>
      <c r="K14" s="1" t="s">
        <v>52</v>
      </c>
      <c r="M14" s="1" t="s">
        <v>52</v>
      </c>
      <c r="O14" s="1" t="s">
        <v>52</v>
      </c>
      <c r="P14" s="1" t="s">
        <v>52</v>
      </c>
      <c r="Q14" s="1" t="s">
        <v>52</v>
      </c>
      <c r="R14" s="1" t="s">
        <v>52</v>
      </c>
      <c r="S14" s="1" t="s">
        <v>52</v>
      </c>
      <c r="T14" s="1" t="s">
        <v>52</v>
      </c>
    </row>
    <row r="15" spans="1:20" ht="20.100000000000001" customHeight="1">
      <c r="A15" s="21" t="s">
        <v>3096</v>
      </c>
      <c r="B15" s="22"/>
      <c r="C15" s="22"/>
      <c r="D15" s="22"/>
      <c r="E15" s="22"/>
      <c r="F15" s="21" t="s">
        <v>52</v>
      </c>
      <c r="G15" s="1" t="s">
        <v>888</v>
      </c>
      <c r="H15" s="1" t="s">
        <v>3081</v>
      </c>
      <c r="I15" s="1" t="s">
        <v>3097</v>
      </c>
      <c r="J15" s="1" t="s">
        <v>52</v>
      </c>
      <c r="K15" s="1" t="s">
        <v>52</v>
      </c>
      <c r="M15" s="1" t="s">
        <v>52</v>
      </c>
      <c r="O15" s="1" t="s">
        <v>52</v>
      </c>
      <c r="P15" s="1" t="s">
        <v>52</v>
      </c>
      <c r="Q15" s="1" t="s">
        <v>52</v>
      </c>
      <c r="R15" s="1" t="s">
        <v>52</v>
      </c>
      <c r="S15" s="1" t="s">
        <v>52</v>
      </c>
      <c r="T15" s="1" t="s">
        <v>52</v>
      </c>
    </row>
    <row r="16" spans="1:20" ht="20.100000000000001" customHeight="1">
      <c r="A16" s="21" t="s">
        <v>3098</v>
      </c>
      <c r="B16" s="22"/>
      <c r="C16" s="22"/>
      <c r="D16" s="22"/>
      <c r="E16" s="22"/>
      <c r="F16" s="21" t="s">
        <v>52</v>
      </c>
      <c r="G16" s="1" t="s">
        <v>888</v>
      </c>
      <c r="H16" s="1" t="s">
        <v>3081</v>
      </c>
      <c r="I16" s="1" t="s">
        <v>3099</v>
      </c>
      <c r="J16" s="1" t="s">
        <v>52</v>
      </c>
      <c r="K16" s="1" t="s">
        <v>52</v>
      </c>
      <c r="M16" s="1" t="s">
        <v>52</v>
      </c>
      <c r="O16" s="1" t="s">
        <v>52</v>
      </c>
      <c r="P16" s="1" t="s">
        <v>52</v>
      </c>
      <c r="Q16" s="1" t="s">
        <v>52</v>
      </c>
      <c r="R16" s="1" t="s">
        <v>52</v>
      </c>
      <c r="S16" s="1" t="s">
        <v>52</v>
      </c>
      <c r="T16" s="1" t="s">
        <v>52</v>
      </c>
    </row>
    <row r="17" spans="1:20" ht="20.100000000000001" customHeight="1">
      <c r="A17" s="21" t="s">
        <v>3100</v>
      </c>
      <c r="B17" s="22"/>
      <c r="C17" s="22"/>
      <c r="D17" s="22"/>
      <c r="E17" s="22"/>
      <c r="F17" s="21" t="s">
        <v>52</v>
      </c>
      <c r="G17" s="1" t="s">
        <v>888</v>
      </c>
      <c r="H17" s="1" t="s">
        <v>3081</v>
      </c>
      <c r="I17" s="1" t="s">
        <v>3101</v>
      </c>
      <c r="J17" s="1" t="s">
        <v>52</v>
      </c>
      <c r="K17" s="1" t="s">
        <v>52</v>
      </c>
      <c r="M17" s="1" t="s">
        <v>52</v>
      </c>
      <c r="O17" s="1" t="s">
        <v>52</v>
      </c>
      <c r="P17" s="1" t="s">
        <v>52</v>
      </c>
      <c r="Q17" s="1" t="s">
        <v>52</v>
      </c>
      <c r="R17" s="1" t="s">
        <v>52</v>
      </c>
      <c r="S17" s="1" t="s">
        <v>52</v>
      </c>
      <c r="T17" s="1" t="s">
        <v>52</v>
      </c>
    </row>
    <row r="18" spans="1:20" ht="20.100000000000001" customHeight="1">
      <c r="A18" s="21" t="s">
        <v>3102</v>
      </c>
      <c r="B18" s="22"/>
      <c r="C18" s="22"/>
      <c r="D18" s="22"/>
      <c r="E18" s="22"/>
      <c r="F18" s="21" t="s">
        <v>52</v>
      </c>
      <c r="G18" s="1" t="s">
        <v>888</v>
      </c>
      <c r="H18" s="1" t="s">
        <v>3081</v>
      </c>
      <c r="I18" s="1" t="s">
        <v>3103</v>
      </c>
      <c r="J18" s="1" t="s">
        <v>52</v>
      </c>
      <c r="K18" s="1" t="s">
        <v>52</v>
      </c>
      <c r="M18" s="1" t="s">
        <v>52</v>
      </c>
      <c r="O18" s="1" t="s">
        <v>52</v>
      </c>
      <c r="P18" s="1" t="s">
        <v>52</v>
      </c>
      <c r="Q18" s="1" t="s">
        <v>52</v>
      </c>
      <c r="R18" s="1" t="s">
        <v>52</v>
      </c>
      <c r="S18" s="1" t="s">
        <v>52</v>
      </c>
      <c r="T18" s="1" t="s">
        <v>52</v>
      </c>
    </row>
    <row r="19" spans="1:20" ht="20.100000000000001" customHeight="1">
      <c r="A19" s="21" t="s">
        <v>3104</v>
      </c>
      <c r="B19" s="22"/>
      <c r="C19" s="22"/>
      <c r="D19" s="22"/>
      <c r="E19" s="22"/>
      <c r="F19" s="21" t="s">
        <v>52</v>
      </c>
      <c r="G19" s="1" t="s">
        <v>888</v>
      </c>
      <c r="H19" s="1" t="s">
        <v>3081</v>
      </c>
      <c r="I19" s="1" t="s">
        <v>3105</v>
      </c>
      <c r="J19" s="1" t="s">
        <v>52</v>
      </c>
      <c r="K19" s="1" t="s">
        <v>52</v>
      </c>
      <c r="M19" s="1" t="s">
        <v>52</v>
      </c>
      <c r="O19" s="1" t="s">
        <v>52</v>
      </c>
      <c r="P19" s="1" t="s">
        <v>52</v>
      </c>
      <c r="Q19" s="1" t="s">
        <v>52</v>
      </c>
      <c r="R19" s="1" t="s">
        <v>52</v>
      </c>
      <c r="S19" s="1" t="s">
        <v>52</v>
      </c>
      <c r="T19" s="1" t="s">
        <v>52</v>
      </c>
    </row>
    <row r="20" spans="1:20" ht="20.100000000000001" customHeight="1">
      <c r="A20" s="21" t="s">
        <v>3106</v>
      </c>
      <c r="B20" s="22"/>
      <c r="C20" s="22"/>
      <c r="D20" s="22"/>
      <c r="E20" s="22"/>
      <c r="F20" s="21" t="s">
        <v>52</v>
      </c>
      <c r="G20" s="1" t="s">
        <v>888</v>
      </c>
      <c r="H20" s="1" t="s">
        <v>3081</v>
      </c>
      <c r="I20" s="1" t="s">
        <v>3107</v>
      </c>
      <c r="J20" s="1" t="s">
        <v>52</v>
      </c>
      <c r="K20" s="1" t="s">
        <v>52</v>
      </c>
      <c r="M20" s="1" t="s">
        <v>52</v>
      </c>
      <c r="O20" s="1" t="s">
        <v>52</v>
      </c>
      <c r="P20" s="1" t="s">
        <v>52</v>
      </c>
      <c r="Q20" s="1" t="s">
        <v>52</v>
      </c>
      <c r="R20" s="1" t="s">
        <v>52</v>
      </c>
      <c r="S20" s="1" t="s">
        <v>52</v>
      </c>
      <c r="T20" s="1" t="s">
        <v>52</v>
      </c>
    </row>
    <row r="21" spans="1:20" ht="20.100000000000001" customHeight="1">
      <c r="A21" s="21" t="s">
        <v>3108</v>
      </c>
      <c r="B21" s="22"/>
      <c r="C21" s="22"/>
      <c r="D21" s="22"/>
      <c r="E21" s="22"/>
      <c r="F21" s="21" t="s">
        <v>52</v>
      </c>
      <c r="G21" s="1" t="s">
        <v>888</v>
      </c>
      <c r="H21" s="1" t="s">
        <v>3081</v>
      </c>
      <c r="I21" s="1" t="s">
        <v>3109</v>
      </c>
      <c r="J21" s="1" t="s">
        <v>52</v>
      </c>
      <c r="K21" s="1" t="s">
        <v>52</v>
      </c>
      <c r="M21" s="1" t="s">
        <v>52</v>
      </c>
      <c r="O21" s="1" t="s">
        <v>52</v>
      </c>
      <c r="P21" s="1" t="s">
        <v>52</v>
      </c>
      <c r="Q21" s="1" t="s">
        <v>52</v>
      </c>
      <c r="R21" s="1" t="s">
        <v>52</v>
      </c>
      <c r="S21" s="1" t="s">
        <v>52</v>
      </c>
      <c r="T21" s="1" t="s">
        <v>52</v>
      </c>
    </row>
    <row r="22" spans="1:20" ht="20.100000000000001" customHeight="1">
      <c r="A22" s="21" t="s">
        <v>3110</v>
      </c>
      <c r="B22" s="22"/>
      <c r="C22" s="22"/>
      <c r="D22" s="22"/>
      <c r="E22" s="22"/>
      <c r="F22" s="21" t="s">
        <v>52</v>
      </c>
      <c r="G22" s="1" t="s">
        <v>888</v>
      </c>
      <c r="H22" s="1" t="s">
        <v>3081</v>
      </c>
      <c r="I22" s="1" t="s">
        <v>3111</v>
      </c>
      <c r="J22" s="1" t="s">
        <v>52</v>
      </c>
      <c r="K22" s="1" t="s">
        <v>52</v>
      </c>
      <c r="M22" s="1" t="s">
        <v>52</v>
      </c>
      <c r="O22" s="1" t="s">
        <v>52</v>
      </c>
      <c r="P22" s="1" t="s">
        <v>52</v>
      </c>
      <c r="Q22" s="1" t="s">
        <v>52</v>
      </c>
      <c r="R22" s="1" t="s">
        <v>52</v>
      </c>
      <c r="S22" s="1" t="s">
        <v>52</v>
      </c>
      <c r="T22" s="1" t="s">
        <v>52</v>
      </c>
    </row>
    <row r="23" spans="1:20" ht="20.100000000000001" customHeight="1">
      <c r="A23" s="21" t="s">
        <v>3112</v>
      </c>
      <c r="B23" s="22"/>
      <c r="C23" s="22"/>
      <c r="D23" s="22"/>
      <c r="E23" s="22"/>
      <c r="F23" s="21" t="s">
        <v>52</v>
      </c>
      <c r="G23" s="1" t="s">
        <v>888</v>
      </c>
      <c r="H23" s="1" t="s">
        <v>3081</v>
      </c>
      <c r="I23" s="1" t="s">
        <v>3113</v>
      </c>
      <c r="J23" s="1" t="s">
        <v>52</v>
      </c>
      <c r="K23" s="1" t="s">
        <v>52</v>
      </c>
      <c r="M23" s="1" t="s">
        <v>52</v>
      </c>
      <c r="O23" s="1" t="s">
        <v>52</v>
      </c>
      <c r="P23" s="1" t="s">
        <v>52</v>
      </c>
      <c r="Q23" s="1" t="s">
        <v>52</v>
      </c>
      <c r="R23" s="1" t="s">
        <v>52</v>
      </c>
      <c r="S23" s="1" t="s">
        <v>52</v>
      </c>
      <c r="T23" s="1" t="s">
        <v>52</v>
      </c>
    </row>
    <row r="24" spans="1:20" ht="20.100000000000001" customHeight="1">
      <c r="A24" s="21" t="s">
        <v>3083</v>
      </c>
      <c r="B24" s="22"/>
      <c r="C24" s="22"/>
      <c r="D24" s="22"/>
      <c r="E24" s="22"/>
      <c r="F24" s="21" t="s">
        <v>52</v>
      </c>
      <c r="G24" s="1" t="s">
        <v>888</v>
      </c>
      <c r="H24" s="1" t="s">
        <v>3081</v>
      </c>
      <c r="I24" s="1" t="s">
        <v>3083</v>
      </c>
      <c r="J24" s="1" t="s">
        <v>52</v>
      </c>
      <c r="K24" s="1" t="s">
        <v>52</v>
      </c>
      <c r="M24" s="1" t="s">
        <v>52</v>
      </c>
      <c r="O24" s="1" t="s">
        <v>52</v>
      </c>
      <c r="P24" s="1" t="s">
        <v>52</v>
      </c>
      <c r="Q24" s="1" t="s">
        <v>52</v>
      </c>
      <c r="R24" s="1" t="s">
        <v>52</v>
      </c>
      <c r="S24" s="1" t="s">
        <v>52</v>
      </c>
      <c r="T24" s="1" t="s">
        <v>52</v>
      </c>
    </row>
    <row r="25" spans="1:20" ht="20.100000000000001" customHeight="1">
      <c r="A25" s="21" t="s">
        <v>3114</v>
      </c>
      <c r="B25" s="22"/>
      <c r="C25" s="22"/>
      <c r="D25" s="22"/>
      <c r="E25" s="22"/>
      <c r="F25" s="21" t="s">
        <v>52</v>
      </c>
      <c r="G25" s="1" t="s">
        <v>888</v>
      </c>
      <c r="H25" s="1" t="s">
        <v>3081</v>
      </c>
      <c r="I25" s="1" t="s">
        <v>3115</v>
      </c>
      <c r="J25" s="1" t="s">
        <v>52</v>
      </c>
      <c r="K25" s="1" t="s">
        <v>52</v>
      </c>
      <c r="M25" s="1" t="s">
        <v>52</v>
      </c>
      <c r="O25" s="1" t="s">
        <v>52</v>
      </c>
      <c r="P25" s="1" t="s">
        <v>52</v>
      </c>
      <c r="Q25" s="1" t="s">
        <v>52</v>
      </c>
      <c r="R25" s="1" t="s">
        <v>52</v>
      </c>
      <c r="S25" s="1" t="s">
        <v>52</v>
      </c>
      <c r="T25" s="1" t="s">
        <v>52</v>
      </c>
    </row>
    <row r="26" spans="1:20" ht="20.100000000000001" customHeight="1">
      <c r="A26" s="21" t="s">
        <v>3116</v>
      </c>
      <c r="B26" s="22"/>
      <c r="C26" s="22"/>
      <c r="D26" s="22"/>
      <c r="E26" s="22"/>
      <c r="F26" s="21" t="s">
        <v>52</v>
      </c>
      <c r="G26" s="1" t="s">
        <v>888</v>
      </c>
      <c r="H26" s="1" t="s">
        <v>3081</v>
      </c>
      <c r="I26" s="1" t="s">
        <v>3117</v>
      </c>
      <c r="J26" s="1" t="s">
        <v>52</v>
      </c>
      <c r="K26" s="1" t="s">
        <v>52</v>
      </c>
      <c r="M26" s="1" t="s">
        <v>52</v>
      </c>
      <c r="O26" s="1" t="s">
        <v>52</v>
      </c>
      <c r="P26" s="1" t="s">
        <v>52</v>
      </c>
      <c r="Q26" s="1" t="s">
        <v>52</v>
      </c>
      <c r="R26" s="1" t="s">
        <v>52</v>
      </c>
      <c r="S26" s="1" t="s">
        <v>52</v>
      </c>
      <c r="T26" s="1" t="s">
        <v>52</v>
      </c>
    </row>
    <row r="27" spans="1:20" ht="20.100000000000001" customHeight="1">
      <c r="A27" s="21" t="s">
        <v>3118</v>
      </c>
      <c r="B27" s="22"/>
      <c r="C27" s="22"/>
      <c r="D27" s="22"/>
      <c r="E27" s="22"/>
      <c r="F27" s="21" t="s">
        <v>52</v>
      </c>
      <c r="G27" s="1" t="s">
        <v>888</v>
      </c>
      <c r="H27" s="1" t="s">
        <v>3081</v>
      </c>
      <c r="I27" s="1" t="s">
        <v>3119</v>
      </c>
      <c r="J27" s="1" t="s">
        <v>52</v>
      </c>
      <c r="K27" s="1" t="s">
        <v>52</v>
      </c>
      <c r="M27" s="1" t="s">
        <v>52</v>
      </c>
      <c r="O27" s="1" t="s">
        <v>52</v>
      </c>
      <c r="P27" s="1" t="s">
        <v>52</v>
      </c>
      <c r="Q27" s="1" t="s">
        <v>52</v>
      </c>
      <c r="R27" s="1" t="s">
        <v>52</v>
      </c>
      <c r="S27" s="1" t="s">
        <v>52</v>
      </c>
      <c r="T27" s="1" t="s">
        <v>52</v>
      </c>
    </row>
    <row r="28" spans="1:20" ht="20.100000000000001" customHeight="1">
      <c r="A28" s="21" t="s">
        <v>3120</v>
      </c>
      <c r="B28" s="22"/>
      <c r="C28" s="22"/>
      <c r="D28" s="22"/>
      <c r="E28" s="22"/>
      <c r="F28" s="21" t="s">
        <v>52</v>
      </c>
      <c r="G28" s="1" t="s">
        <v>888</v>
      </c>
      <c r="H28" s="1" t="s">
        <v>3081</v>
      </c>
      <c r="I28" s="1" t="s">
        <v>3121</v>
      </c>
      <c r="J28" s="1" t="s">
        <v>52</v>
      </c>
      <c r="K28" s="1" t="s">
        <v>52</v>
      </c>
      <c r="M28" s="1" t="s">
        <v>52</v>
      </c>
      <c r="O28" s="1" t="s">
        <v>52</v>
      </c>
      <c r="P28" s="1" t="s">
        <v>52</v>
      </c>
      <c r="Q28" s="1" t="s">
        <v>52</v>
      </c>
      <c r="R28" s="1" t="s">
        <v>52</v>
      </c>
      <c r="S28" s="1" t="s">
        <v>52</v>
      </c>
      <c r="T28" s="1" t="s">
        <v>52</v>
      </c>
    </row>
    <row r="29" spans="1:20" ht="20.100000000000001" customHeight="1">
      <c r="A29" s="21" t="s">
        <v>3122</v>
      </c>
      <c r="B29" s="22"/>
      <c r="C29" s="22"/>
      <c r="D29" s="22"/>
      <c r="E29" s="22"/>
      <c r="F29" s="21" t="s">
        <v>52</v>
      </c>
      <c r="G29" s="1" t="s">
        <v>888</v>
      </c>
      <c r="H29" s="1" t="s">
        <v>3081</v>
      </c>
      <c r="I29" s="1" t="s">
        <v>3123</v>
      </c>
      <c r="J29" s="1" t="s">
        <v>52</v>
      </c>
      <c r="K29" s="1" t="s">
        <v>52</v>
      </c>
      <c r="M29" s="1" t="s">
        <v>52</v>
      </c>
      <c r="O29" s="1" t="s">
        <v>52</v>
      </c>
      <c r="P29" s="1" t="s">
        <v>52</v>
      </c>
      <c r="Q29" s="1" t="s">
        <v>52</v>
      </c>
      <c r="R29" s="1" t="s">
        <v>52</v>
      </c>
      <c r="S29" s="1" t="s">
        <v>52</v>
      </c>
      <c r="T29" s="1" t="s">
        <v>52</v>
      </c>
    </row>
    <row r="30" spans="1:20" ht="20.100000000000001" customHeight="1">
      <c r="A30" s="21" t="s">
        <v>3124</v>
      </c>
      <c r="B30" s="22"/>
      <c r="C30" s="22"/>
      <c r="D30" s="22"/>
      <c r="E30" s="22"/>
      <c r="F30" s="21" t="s">
        <v>52</v>
      </c>
      <c r="G30" s="1" t="s">
        <v>888</v>
      </c>
      <c r="H30" s="1" t="s">
        <v>3081</v>
      </c>
      <c r="I30" s="1" t="s">
        <v>3125</v>
      </c>
      <c r="J30" s="1" t="s">
        <v>52</v>
      </c>
      <c r="K30" s="1" t="s">
        <v>52</v>
      </c>
      <c r="M30" s="1" t="s">
        <v>52</v>
      </c>
      <c r="O30" s="1" t="s">
        <v>52</v>
      </c>
      <c r="P30" s="1" t="s">
        <v>52</v>
      </c>
      <c r="Q30" s="1" t="s">
        <v>52</v>
      </c>
      <c r="R30" s="1" t="s">
        <v>52</v>
      </c>
      <c r="S30" s="1" t="s">
        <v>52</v>
      </c>
      <c r="T30" s="1" t="s">
        <v>52</v>
      </c>
    </row>
    <row r="31" spans="1:20" ht="20.100000000000001" customHeight="1">
      <c r="A31" s="21" t="s">
        <v>3083</v>
      </c>
      <c r="B31" s="22"/>
      <c r="C31" s="22"/>
      <c r="D31" s="22"/>
      <c r="E31" s="22"/>
      <c r="F31" s="21" t="s">
        <v>52</v>
      </c>
      <c r="G31" s="1" t="s">
        <v>888</v>
      </c>
      <c r="H31" s="1" t="s">
        <v>3081</v>
      </c>
      <c r="I31" s="1" t="s">
        <v>3083</v>
      </c>
      <c r="J31" s="1" t="s">
        <v>52</v>
      </c>
      <c r="K31" s="1" t="s">
        <v>52</v>
      </c>
      <c r="M31" s="1" t="s">
        <v>52</v>
      </c>
      <c r="O31" s="1" t="s">
        <v>52</v>
      </c>
      <c r="P31" s="1" t="s">
        <v>52</v>
      </c>
      <c r="Q31" s="1" t="s">
        <v>52</v>
      </c>
      <c r="R31" s="1" t="s">
        <v>52</v>
      </c>
      <c r="S31" s="1" t="s">
        <v>52</v>
      </c>
      <c r="T31" s="1" t="s">
        <v>52</v>
      </c>
    </row>
    <row r="32" spans="1:20" ht="20.100000000000001" customHeight="1">
      <c r="A32" s="21" t="s">
        <v>3126</v>
      </c>
      <c r="B32" s="22"/>
      <c r="C32" s="22"/>
      <c r="D32" s="22"/>
      <c r="E32" s="22"/>
      <c r="F32" s="21" t="s">
        <v>52</v>
      </c>
      <c r="G32" s="1" t="s">
        <v>888</v>
      </c>
      <c r="H32" s="1" t="s">
        <v>3081</v>
      </c>
      <c r="I32" s="1" t="s">
        <v>3127</v>
      </c>
      <c r="J32" s="1" t="s">
        <v>52</v>
      </c>
      <c r="K32" s="1" t="s">
        <v>52</v>
      </c>
      <c r="M32" s="1" t="s">
        <v>52</v>
      </c>
      <c r="O32" s="1" t="s">
        <v>52</v>
      </c>
      <c r="P32" s="1" t="s">
        <v>52</v>
      </c>
      <c r="Q32" s="1" t="s">
        <v>52</v>
      </c>
      <c r="R32" s="1" t="s">
        <v>52</v>
      </c>
      <c r="S32" s="1" t="s">
        <v>52</v>
      </c>
      <c r="T32" s="1" t="s">
        <v>52</v>
      </c>
    </row>
    <row r="33" spans="1:20" ht="20.100000000000001" customHeight="1">
      <c r="A33" s="21" t="s">
        <v>3128</v>
      </c>
      <c r="B33" s="22"/>
      <c r="C33" s="22"/>
      <c r="D33" s="22"/>
      <c r="E33" s="22"/>
      <c r="F33" s="21" t="s">
        <v>52</v>
      </c>
      <c r="G33" s="1" t="s">
        <v>888</v>
      </c>
      <c r="H33" s="1" t="s">
        <v>3081</v>
      </c>
      <c r="I33" s="1" t="s">
        <v>3129</v>
      </c>
      <c r="J33" s="1" t="s">
        <v>52</v>
      </c>
      <c r="K33" s="1" t="s">
        <v>52</v>
      </c>
      <c r="M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 t="s">
        <v>52</v>
      </c>
      <c r="T33" s="1" t="s">
        <v>52</v>
      </c>
    </row>
    <row r="34" spans="1:20" ht="20.100000000000001" customHeight="1">
      <c r="A34" s="21" t="s">
        <v>3130</v>
      </c>
      <c r="B34" s="22"/>
      <c r="C34" s="22"/>
      <c r="D34" s="22"/>
      <c r="E34" s="22"/>
      <c r="F34" s="21" t="s">
        <v>52</v>
      </c>
      <c r="G34" s="1" t="s">
        <v>888</v>
      </c>
      <c r="H34" s="1" t="s">
        <v>3081</v>
      </c>
      <c r="I34" s="1" t="s">
        <v>3131</v>
      </c>
      <c r="J34" s="1" t="s">
        <v>52</v>
      </c>
      <c r="K34" s="1" t="s">
        <v>52</v>
      </c>
      <c r="M34" s="1" t="s">
        <v>52</v>
      </c>
      <c r="O34" s="1" t="s">
        <v>52</v>
      </c>
      <c r="P34" s="1" t="s">
        <v>52</v>
      </c>
      <c r="Q34" s="1" t="s">
        <v>52</v>
      </c>
      <c r="R34" s="1" t="s">
        <v>52</v>
      </c>
      <c r="S34" s="1" t="s">
        <v>52</v>
      </c>
      <c r="T34" s="1" t="s">
        <v>52</v>
      </c>
    </row>
    <row r="35" spans="1:20" ht="20.100000000000001" customHeight="1">
      <c r="A35" s="21" t="s">
        <v>3132</v>
      </c>
      <c r="B35" s="22"/>
      <c r="C35" s="22"/>
      <c r="D35" s="22"/>
      <c r="E35" s="22"/>
      <c r="F35" s="21" t="s">
        <v>52</v>
      </c>
      <c r="G35" s="1" t="s">
        <v>888</v>
      </c>
      <c r="H35" s="1" t="s">
        <v>3081</v>
      </c>
      <c r="I35" s="1" t="s">
        <v>3133</v>
      </c>
      <c r="J35" s="1" t="s">
        <v>52</v>
      </c>
      <c r="K35" s="1" t="s">
        <v>52</v>
      </c>
      <c r="M35" s="1" t="s">
        <v>52</v>
      </c>
      <c r="O35" s="1" t="s">
        <v>52</v>
      </c>
      <c r="P35" s="1" t="s">
        <v>52</v>
      </c>
      <c r="Q35" s="1" t="s">
        <v>52</v>
      </c>
      <c r="R35" s="1" t="s">
        <v>52</v>
      </c>
      <c r="S35" s="1" t="s">
        <v>52</v>
      </c>
      <c r="T35" s="1" t="s">
        <v>52</v>
      </c>
    </row>
    <row r="36" spans="1:20" ht="20.100000000000001" customHeight="1">
      <c r="A36" s="21" t="s">
        <v>3134</v>
      </c>
      <c r="B36" s="22"/>
      <c r="C36" s="22"/>
      <c r="D36" s="22"/>
      <c r="E36" s="22"/>
      <c r="F36" s="21" t="s">
        <v>52</v>
      </c>
      <c r="G36" s="1" t="s">
        <v>888</v>
      </c>
      <c r="H36" s="1" t="s">
        <v>3081</v>
      </c>
      <c r="I36" s="1" t="s">
        <v>3135</v>
      </c>
      <c r="J36" s="1" t="s">
        <v>52</v>
      </c>
      <c r="K36" s="1" t="s">
        <v>52</v>
      </c>
      <c r="M36" s="1" t="s">
        <v>52</v>
      </c>
      <c r="O36" s="1" t="s">
        <v>52</v>
      </c>
      <c r="P36" s="1" t="s">
        <v>52</v>
      </c>
      <c r="Q36" s="1" t="s">
        <v>52</v>
      </c>
      <c r="R36" s="1" t="s">
        <v>52</v>
      </c>
      <c r="S36" s="1" t="s">
        <v>52</v>
      </c>
      <c r="T36" s="1" t="s">
        <v>52</v>
      </c>
    </row>
    <row r="37" spans="1:20" ht="20.100000000000001" customHeight="1">
      <c r="A37" s="21" t="s">
        <v>3136</v>
      </c>
      <c r="B37" s="22"/>
      <c r="C37" s="22"/>
      <c r="D37" s="22"/>
      <c r="E37" s="22"/>
      <c r="F37" s="21" t="s">
        <v>52</v>
      </c>
      <c r="G37" s="1" t="s">
        <v>888</v>
      </c>
      <c r="H37" s="1" t="s">
        <v>3081</v>
      </c>
      <c r="I37" s="1" t="s">
        <v>3137</v>
      </c>
      <c r="J37" s="1" t="s">
        <v>52</v>
      </c>
      <c r="K37" s="1" t="s">
        <v>52</v>
      </c>
      <c r="M37" s="1" t="s">
        <v>52</v>
      </c>
      <c r="O37" s="1" t="s">
        <v>52</v>
      </c>
      <c r="P37" s="1" t="s">
        <v>52</v>
      </c>
      <c r="Q37" s="1" t="s">
        <v>52</v>
      </c>
      <c r="R37" s="1" t="s">
        <v>52</v>
      </c>
      <c r="S37" s="1" t="s">
        <v>52</v>
      </c>
      <c r="T37" s="1" t="s">
        <v>52</v>
      </c>
    </row>
    <row r="38" spans="1:20" ht="20.100000000000001" customHeight="1">
      <c r="A38" s="21" t="s">
        <v>3138</v>
      </c>
      <c r="B38" s="22"/>
      <c r="C38" s="22"/>
      <c r="D38" s="22"/>
      <c r="E38" s="22"/>
      <c r="F38" s="21" t="s">
        <v>52</v>
      </c>
      <c r="G38" s="1" t="s">
        <v>888</v>
      </c>
      <c r="H38" s="1" t="s">
        <v>3081</v>
      </c>
      <c r="I38" s="1" t="s">
        <v>3139</v>
      </c>
      <c r="J38" s="1" t="s">
        <v>52</v>
      </c>
      <c r="K38" s="1" t="s">
        <v>52</v>
      </c>
      <c r="M38" s="1" t="s">
        <v>52</v>
      </c>
      <c r="O38" s="1" t="s">
        <v>52</v>
      </c>
      <c r="P38" s="1" t="s">
        <v>52</v>
      </c>
      <c r="Q38" s="1" t="s">
        <v>52</v>
      </c>
      <c r="R38" s="1" t="s">
        <v>52</v>
      </c>
      <c r="S38" s="1" t="s">
        <v>52</v>
      </c>
      <c r="T38" s="1" t="s">
        <v>52</v>
      </c>
    </row>
    <row r="39" spans="1:20" ht="20.100000000000001" customHeight="1">
      <c r="A39" s="21" t="s">
        <v>3140</v>
      </c>
      <c r="B39" s="22"/>
      <c r="C39" s="22"/>
      <c r="D39" s="22"/>
      <c r="E39" s="22"/>
      <c r="F39" s="21" t="s">
        <v>52</v>
      </c>
      <c r="G39" s="1" t="s">
        <v>888</v>
      </c>
      <c r="H39" s="1" t="s">
        <v>3081</v>
      </c>
      <c r="I39" s="1" t="s">
        <v>3141</v>
      </c>
      <c r="J39" s="1" t="s">
        <v>52</v>
      </c>
      <c r="K39" s="1" t="s">
        <v>52</v>
      </c>
      <c r="M39" s="1" t="s">
        <v>52</v>
      </c>
      <c r="O39" s="1" t="s">
        <v>52</v>
      </c>
      <c r="P39" s="1" t="s">
        <v>52</v>
      </c>
      <c r="Q39" s="1" t="s">
        <v>52</v>
      </c>
      <c r="R39" s="1" t="s">
        <v>52</v>
      </c>
      <c r="S39" s="1" t="s">
        <v>52</v>
      </c>
      <c r="T39" s="1" t="s">
        <v>52</v>
      </c>
    </row>
    <row r="40" spans="1:20" ht="20.100000000000001" customHeight="1">
      <c r="A40" s="21" t="s">
        <v>3142</v>
      </c>
      <c r="B40" s="22"/>
      <c r="C40" s="22"/>
      <c r="D40" s="22"/>
      <c r="E40" s="22"/>
      <c r="F40" s="21" t="s">
        <v>52</v>
      </c>
      <c r="G40" s="1" t="s">
        <v>888</v>
      </c>
      <c r="H40" s="1" t="s">
        <v>3081</v>
      </c>
      <c r="I40" s="1" t="s">
        <v>3143</v>
      </c>
      <c r="J40" s="1" t="s">
        <v>52</v>
      </c>
      <c r="K40" s="1" t="s">
        <v>52</v>
      </c>
      <c r="M40" s="1" t="s">
        <v>52</v>
      </c>
      <c r="O40" s="1" t="s">
        <v>52</v>
      </c>
      <c r="P40" s="1" t="s">
        <v>52</v>
      </c>
      <c r="Q40" s="1" t="s">
        <v>52</v>
      </c>
      <c r="R40" s="1" t="s">
        <v>52</v>
      </c>
      <c r="S40" s="1" t="s">
        <v>52</v>
      </c>
      <c r="T40" s="1" t="s">
        <v>52</v>
      </c>
    </row>
    <row r="41" spans="1:20" ht="20.100000000000001" customHeight="1">
      <c r="A41" s="21" t="s">
        <v>3083</v>
      </c>
      <c r="B41" s="22"/>
      <c r="C41" s="22"/>
      <c r="D41" s="22"/>
      <c r="E41" s="22"/>
      <c r="F41" s="21" t="s">
        <v>52</v>
      </c>
      <c r="G41" s="1" t="s">
        <v>888</v>
      </c>
      <c r="H41" s="1" t="s">
        <v>3081</v>
      </c>
      <c r="I41" s="1" t="s">
        <v>52</v>
      </c>
      <c r="J41" s="1" t="s">
        <v>52</v>
      </c>
      <c r="K41" s="1" t="s">
        <v>52</v>
      </c>
      <c r="M41" s="1" t="s">
        <v>52</v>
      </c>
      <c r="O41" s="1" t="s">
        <v>52</v>
      </c>
      <c r="P41" s="1" t="s">
        <v>52</v>
      </c>
      <c r="Q41" s="1" t="s">
        <v>52</v>
      </c>
      <c r="R41" s="1" t="s">
        <v>52</v>
      </c>
      <c r="S41" s="1" t="s">
        <v>52</v>
      </c>
      <c r="T41" s="1" t="s">
        <v>52</v>
      </c>
    </row>
    <row r="42" spans="1:20" ht="20.100000000000001" customHeight="1">
      <c r="A42" s="21" t="s">
        <v>3144</v>
      </c>
      <c r="B42" s="22"/>
      <c r="C42" s="22"/>
      <c r="D42" s="22"/>
      <c r="E42" s="22"/>
      <c r="F42" s="21" t="s">
        <v>52</v>
      </c>
      <c r="G42" s="1" t="s">
        <v>888</v>
      </c>
      <c r="H42" s="1" t="s">
        <v>3081</v>
      </c>
      <c r="I42" s="1" t="s">
        <v>3145</v>
      </c>
      <c r="J42" s="1" t="s">
        <v>52</v>
      </c>
      <c r="K42" s="1" t="s">
        <v>52</v>
      </c>
      <c r="M42" s="1" t="s">
        <v>52</v>
      </c>
      <c r="O42" s="1" t="s">
        <v>52</v>
      </c>
      <c r="P42" s="1" t="s">
        <v>52</v>
      </c>
      <c r="Q42" s="1" t="s">
        <v>52</v>
      </c>
      <c r="R42" s="1" t="s">
        <v>52</v>
      </c>
      <c r="S42" s="1" t="s">
        <v>52</v>
      </c>
      <c r="T42" s="1" t="s">
        <v>52</v>
      </c>
    </row>
    <row r="43" spans="1:20" ht="20.100000000000001" customHeight="1">
      <c r="A43" s="21" t="s">
        <v>3146</v>
      </c>
      <c r="B43" s="22"/>
      <c r="C43" s="22"/>
      <c r="D43" s="22"/>
      <c r="E43" s="22"/>
      <c r="F43" s="21" t="s">
        <v>52</v>
      </c>
      <c r="G43" s="1" t="s">
        <v>888</v>
      </c>
      <c r="H43" s="1" t="s">
        <v>3081</v>
      </c>
      <c r="I43" s="1" t="s">
        <v>3147</v>
      </c>
      <c r="J43" s="1" t="s">
        <v>52</v>
      </c>
      <c r="K43" s="1" t="s">
        <v>52</v>
      </c>
      <c r="M43" s="1" t="s">
        <v>52</v>
      </c>
      <c r="O43" s="1" t="s">
        <v>52</v>
      </c>
      <c r="P43" s="1" t="s">
        <v>52</v>
      </c>
      <c r="Q43" s="1" t="s">
        <v>52</v>
      </c>
      <c r="R43" s="1" t="s">
        <v>52</v>
      </c>
      <c r="S43" s="1" t="s">
        <v>52</v>
      </c>
      <c r="T43" s="1" t="s">
        <v>52</v>
      </c>
    </row>
    <row r="44" spans="1:20" ht="20.100000000000001" customHeight="1">
      <c r="A44" s="21" t="s">
        <v>3148</v>
      </c>
      <c r="B44" s="22"/>
      <c r="C44" s="22"/>
      <c r="D44" s="22"/>
      <c r="E44" s="22"/>
      <c r="F44" s="21" t="s">
        <v>52</v>
      </c>
      <c r="G44" s="1" t="s">
        <v>888</v>
      </c>
      <c r="H44" s="1" t="s">
        <v>3081</v>
      </c>
      <c r="I44" s="1" t="s">
        <v>3149</v>
      </c>
      <c r="J44" s="1" t="s">
        <v>52</v>
      </c>
      <c r="K44" s="1" t="s">
        <v>52</v>
      </c>
      <c r="M44" s="1" t="s">
        <v>52</v>
      </c>
      <c r="O44" s="1" t="s">
        <v>52</v>
      </c>
      <c r="P44" s="1" t="s">
        <v>52</v>
      </c>
      <c r="Q44" s="1" t="s">
        <v>52</v>
      </c>
      <c r="R44" s="1" t="s">
        <v>52</v>
      </c>
      <c r="S44" s="1" t="s">
        <v>52</v>
      </c>
      <c r="T44" s="1" t="s">
        <v>52</v>
      </c>
    </row>
    <row r="45" spans="1:20" ht="20.100000000000001" customHeight="1">
      <c r="A45" s="21" t="s">
        <v>3150</v>
      </c>
      <c r="B45" s="22"/>
      <c r="C45" s="22"/>
      <c r="D45" s="22"/>
      <c r="E45" s="22"/>
      <c r="F45" s="21" t="s">
        <v>52</v>
      </c>
      <c r="G45" s="1" t="s">
        <v>888</v>
      </c>
      <c r="H45" s="1" t="s">
        <v>3081</v>
      </c>
      <c r="I45" s="1" t="s">
        <v>3151</v>
      </c>
      <c r="J45" s="1" t="s">
        <v>52</v>
      </c>
      <c r="K45" s="1" t="s">
        <v>52</v>
      </c>
      <c r="M45" s="1" t="s">
        <v>52</v>
      </c>
      <c r="O45" s="1" t="s">
        <v>52</v>
      </c>
      <c r="P45" s="1" t="s">
        <v>52</v>
      </c>
      <c r="Q45" s="1" t="s">
        <v>52</v>
      </c>
      <c r="R45" s="1" t="s">
        <v>52</v>
      </c>
      <c r="S45" s="1" t="s">
        <v>52</v>
      </c>
      <c r="T45" s="1" t="s">
        <v>52</v>
      </c>
    </row>
    <row r="46" spans="1:20" ht="20.100000000000001" customHeight="1">
      <c r="A46" s="21" t="s">
        <v>3152</v>
      </c>
      <c r="B46" s="22"/>
      <c r="C46" s="22"/>
      <c r="D46" s="22"/>
      <c r="E46" s="22"/>
      <c r="F46" s="21" t="s">
        <v>52</v>
      </c>
      <c r="G46" s="1" t="s">
        <v>888</v>
      </c>
      <c r="H46" s="1" t="s">
        <v>3081</v>
      </c>
      <c r="I46" s="1" t="s">
        <v>3153</v>
      </c>
      <c r="J46" s="1" t="s">
        <v>52</v>
      </c>
      <c r="K46" s="1" t="s">
        <v>52</v>
      </c>
      <c r="M46" s="1" t="s">
        <v>52</v>
      </c>
      <c r="O46" s="1" t="s">
        <v>52</v>
      </c>
      <c r="P46" s="1" t="s">
        <v>52</v>
      </c>
      <c r="Q46" s="1" t="s">
        <v>52</v>
      </c>
      <c r="R46" s="1" t="s">
        <v>52</v>
      </c>
      <c r="S46" s="1" t="s">
        <v>52</v>
      </c>
      <c r="T46" s="1" t="s">
        <v>52</v>
      </c>
    </row>
    <row r="47" spans="1:20" ht="20.100000000000001" customHeight="1">
      <c r="A47" s="21" t="s">
        <v>3154</v>
      </c>
      <c r="B47" s="22"/>
      <c r="C47" s="22"/>
      <c r="D47" s="22"/>
      <c r="E47" s="22"/>
      <c r="F47" s="21" t="s">
        <v>52</v>
      </c>
      <c r="G47" s="1" t="s">
        <v>888</v>
      </c>
      <c r="H47" s="1" t="s">
        <v>3081</v>
      </c>
      <c r="I47" s="1" t="s">
        <v>3155</v>
      </c>
      <c r="J47" s="1" t="s">
        <v>52</v>
      </c>
      <c r="K47" s="1" t="s">
        <v>52</v>
      </c>
      <c r="M47" s="1" t="s">
        <v>52</v>
      </c>
      <c r="O47" s="1" t="s">
        <v>52</v>
      </c>
      <c r="P47" s="1" t="s">
        <v>52</v>
      </c>
      <c r="Q47" s="1" t="s">
        <v>52</v>
      </c>
      <c r="R47" s="1" t="s">
        <v>52</v>
      </c>
      <c r="S47" s="1" t="s">
        <v>52</v>
      </c>
      <c r="T47" s="1" t="s">
        <v>52</v>
      </c>
    </row>
    <row r="48" spans="1:20" ht="20.100000000000001" customHeight="1">
      <c r="A48" s="21" t="s">
        <v>3083</v>
      </c>
      <c r="B48" s="22"/>
      <c r="C48" s="22"/>
      <c r="D48" s="22"/>
      <c r="E48" s="22"/>
      <c r="F48" s="21" t="s">
        <v>52</v>
      </c>
      <c r="G48" s="1" t="s">
        <v>888</v>
      </c>
      <c r="H48" s="1" t="s">
        <v>3081</v>
      </c>
      <c r="I48" s="1" t="s">
        <v>3083</v>
      </c>
      <c r="J48" s="1" t="s">
        <v>52</v>
      </c>
      <c r="K48" s="1" t="s">
        <v>52</v>
      </c>
      <c r="M48" s="1" t="s">
        <v>52</v>
      </c>
      <c r="O48" s="1" t="s">
        <v>52</v>
      </c>
      <c r="P48" s="1" t="s">
        <v>52</v>
      </c>
      <c r="Q48" s="1" t="s">
        <v>52</v>
      </c>
      <c r="R48" s="1" t="s">
        <v>52</v>
      </c>
      <c r="S48" s="1" t="s">
        <v>52</v>
      </c>
      <c r="T48" s="1" t="s">
        <v>52</v>
      </c>
    </row>
    <row r="49" spans="1:20" ht="20.100000000000001" customHeight="1">
      <c r="A49" s="21" t="s">
        <v>3156</v>
      </c>
      <c r="B49" s="22"/>
      <c r="C49" s="22"/>
      <c r="D49" s="22"/>
      <c r="E49" s="22"/>
      <c r="F49" s="21" t="s">
        <v>52</v>
      </c>
      <c r="G49" s="1" t="s">
        <v>888</v>
      </c>
      <c r="H49" s="1" t="s">
        <v>3081</v>
      </c>
      <c r="I49" s="1" t="s">
        <v>3157</v>
      </c>
      <c r="J49" s="1" t="s">
        <v>52</v>
      </c>
      <c r="K49" s="1" t="s">
        <v>52</v>
      </c>
      <c r="M49" s="1" t="s">
        <v>52</v>
      </c>
      <c r="O49" s="1" t="s">
        <v>52</v>
      </c>
      <c r="P49" s="1" t="s">
        <v>52</v>
      </c>
      <c r="Q49" s="1" t="s">
        <v>52</v>
      </c>
      <c r="R49" s="1" t="s">
        <v>52</v>
      </c>
      <c r="S49" s="1" t="s">
        <v>52</v>
      </c>
      <c r="T49" s="1" t="s">
        <v>52</v>
      </c>
    </row>
    <row r="50" spans="1:20" ht="20.100000000000001" customHeight="1">
      <c r="A50" s="21" t="s">
        <v>3158</v>
      </c>
      <c r="B50" s="22"/>
      <c r="C50" s="22"/>
      <c r="D50" s="22"/>
      <c r="E50" s="22"/>
      <c r="F50" s="21" t="s">
        <v>52</v>
      </c>
      <c r="G50" s="1" t="s">
        <v>888</v>
      </c>
      <c r="H50" s="1" t="s">
        <v>3081</v>
      </c>
      <c r="I50" s="1" t="s">
        <v>3159</v>
      </c>
      <c r="J50" s="1" t="s">
        <v>52</v>
      </c>
      <c r="K50" s="1" t="s">
        <v>52</v>
      </c>
      <c r="M50" s="1" t="s">
        <v>52</v>
      </c>
      <c r="O50" s="1" t="s">
        <v>52</v>
      </c>
      <c r="P50" s="1" t="s">
        <v>52</v>
      </c>
      <c r="Q50" s="1" t="s">
        <v>52</v>
      </c>
      <c r="R50" s="1" t="s">
        <v>52</v>
      </c>
      <c r="S50" s="1" t="s">
        <v>52</v>
      </c>
      <c r="T50" s="1" t="s">
        <v>52</v>
      </c>
    </row>
    <row r="51" spans="1:20" ht="20.100000000000001" customHeight="1">
      <c r="A51" s="21" t="s">
        <v>3160</v>
      </c>
      <c r="B51" s="22"/>
      <c r="C51" s="22"/>
      <c r="D51" s="22"/>
      <c r="E51" s="22"/>
      <c r="F51" s="21" t="s">
        <v>52</v>
      </c>
      <c r="G51" s="1" t="s">
        <v>888</v>
      </c>
      <c r="H51" s="1" t="s">
        <v>3081</v>
      </c>
      <c r="I51" s="1" t="s">
        <v>3161</v>
      </c>
      <c r="J51" s="1" t="s">
        <v>52</v>
      </c>
      <c r="K51" s="1" t="s">
        <v>52</v>
      </c>
      <c r="M51" s="1" t="s">
        <v>52</v>
      </c>
      <c r="O51" s="1" t="s">
        <v>52</v>
      </c>
      <c r="P51" s="1" t="s">
        <v>52</v>
      </c>
      <c r="Q51" s="1" t="s">
        <v>52</v>
      </c>
      <c r="R51" s="1" t="s">
        <v>52</v>
      </c>
      <c r="S51" s="1" t="s">
        <v>52</v>
      </c>
      <c r="T51" s="1" t="s">
        <v>52</v>
      </c>
    </row>
    <row r="52" spans="1:20" ht="20.100000000000001" customHeight="1">
      <c r="A52" s="21" t="s">
        <v>3162</v>
      </c>
      <c r="B52" s="22"/>
      <c r="C52" s="22"/>
      <c r="D52" s="22"/>
      <c r="E52" s="22"/>
      <c r="F52" s="21" t="s">
        <v>52</v>
      </c>
      <c r="G52" s="1" t="s">
        <v>888</v>
      </c>
      <c r="H52" s="1" t="s">
        <v>3081</v>
      </c>
      <c r="I52" s="1" t="s">
        <v>3163</v>
      </c>
      <c r="J52" s="1" t="s">
        <v>52</v>
      </c>
      <c r="K52" s="1" t="s">
        <v>52</v>
      </c>
      <c r="M52" s="1" t="s">
        <v>52</v>
      </c>
      <c r="O52" s="1" t="s">
        <v>52</v>
      </c>
      <c r="P52" s="1" t="s">
        <v>52</v>
      </c>
      <c r="Q52" s="1" t="s">
        <v>52</v>
      </c>
      <c r="R52" s="1" t="s">
        <v>52</v>
      </c>
      <c r="S52" s="1" t="s">
        <v>52</v>
      </c>
      <c r="T52" s="1" t="s">
        <v>52</v>
      </c>
    </row>
    <row r="53" spans="1:20" ht="20.100000000000001" customHeight="1">
      <c r="A53" s="21" t="s">
        <v>3164</v>
      </c>
      <c r="B53" s="22"/>
      <c r="C53" s="22"/>
      <c r="D53" s="22"/>
      <c r="E53" s="22"/>
      <c r="F53" s="21" t="s">
        <v>52</v>
      </c>
      <c r="G53" s="1" t="s">
        <v>888</v>
      </c>
      <c r="H53" s="1" t="s">
        <v>3081</v>
      </c>
      <c r="I53" s="1" t="s">
        <v>3165</v>
      </c>
      <c r="J53" s="1" t="s">
        <v>52</v>
      </c>
      <c r="K53" s="1" t="s">
        <v>52</v>
      </c>
      <c r="M53" s="1" t="s">
        <v>52</v>
      </c>
      <c r="O53" s="1" t="s">
        <v>52</v>
      </c>
      <c r="P53" s="1" t="s">
        <v>52</v>
      </c>
      <c r="Q53" s="1" t="s">
        <v>52</v>
      </c>
      <c r="R53" s="1" t="s">
        <v>52</v>
      </c>
      <c r="S53" s="1" t="s">
        <v>52</v>
      </c>
      <c r="T53" s="1" t="s">
        <v>52</v>
      </c>
    </row>
    <row r="54" spans="1:20" ht="20.100000000000001" customHeight="1">
      <c r="A54" s="21" t="s">
        <v>3166</v>
      </c>
      <c r="B54" s="22"/>
      <c r="C54" s="22"/>
      <c r="D54" s="22"/>
      <c r="E54" s="22"/>
      <c r="F54" s="21" t="s">
        <v>52</v>
      </c>
      <c r="G54" s="1" t="s">
        <v>888</v>
      </c>
      <c r="H54" s="1" t="s">
        <v>3081</v>
      </c>
      <c r="I54" s="1" t="s">
        <v>3167</v>
      </c>
      <c r="J54" s="1" t="s">
        <v>52</v>
      </c>
      <c r="K54" s="1" t="s">
        <v>52</v>
      </c>
      <c r="M54" s="1" t="s">
        <v>52</v>
      </c>
      <c r="O54" s="1" t="s">
        <v>52</v>
      </c>
      <c r="P54" s="1" t="s">
        <v>52</v>
      </c>
      <c r="Q54" s="1" t="s">
        <v>52</v>
      </c>
      <c r="R54" s="1" t="s">
        <v>52</v>
      </c>
      <c r="S54" s="1" t="s">
        <v>52</v>
      </c>
      <c r="T54" s="1" t="s">
        <v>52</v>
      </c>
    </row>
    <row r="55" spans="1:20" ht="20.100000000000001" customHeight="1">
      <c r="A55" s="21" t="s">
        <v>3168</v>
      </c>
      <c r="B55" s="22"/>
      <c r="C55" s="22"/>
      <c r="D55" s="22"/>
      <c r="E55" s="22"/>
      <c r="F55" s="21" t="s">
        <v>52</v>
      </c>
      <c r="G55" s="1" t="s">
        <v>888</v>
      </c>
      <c r="H55" s="1" t="s">
        <v>3081</v>
      </c>
      <c r="I55" s="1" t="s">
        <v>3169</v>
      </c>
      <c r="J55" s="1" t="s">
        <v>52</v>
      </c>
      <c r="K55" s="1" t="s">
        <v>52</v>
      </c>
      <c r="M55" s="1" t="s">
        <v>52</v>
      </c>
      <c r="O55" s="1" t="s">
        <v>52</v>
      </c>
      <c r="P55" s="1" t="s">
        <v>52</v>
      </c>
      <c r="Q55" s="1" t="s">
        <v>52</v>
      </c>
      <c r="R55" s="1" t="s">
        <v>52</v>
      </c>
      <c r="S55" s="1" t="s">
        <v>52</v>
      </c>
      <c r="T55" s="1" t="s">
        <v>52</v>
      </c>
    </row>
    <row r="56" spans="1:20" ht="20.100000000000001" customHeight="1">
      <c r="A56" s="21" t="s">
        <v>3083</v>
      </c>
      <c r="B56" s="22"/>
      <c r="C56" s="22"/>
      <c r="D56" s="22"/>
      <c r="E56" s="22"/>
      <c r="F56" s="21" t="s">
        <v>52</v>
      </c>
      <c r="G56" s="1" t="s">
        <v>888</v>
      </c>
      <c r="H56" s="1" t="s">
        <v>3081</v>
      </c>
      <c r="I56" s="1" t="s">
        <v>52</v>
      </c>
      <c r="J56" s="1" t="s">
        <v>52</v>
      </c>
      <c r="K56" s="1" t="s">
        <v>52</v>
      </c>
      <c r="M56" s="1" t="s">
        <v>52</v>
      </c>
      <c r="O56" s="1" t="s">
        <v>52</v>
      </c>
      <c r="P56" s="1" t="s">
        <v>52</v>
      </c>
      <c r="Q56" s="1" t="s">
        <v>52</v>
      </c>
      <c r="R56" s="1" t="s">
        <v>52</v>
      </c>
      <c r="S56" s="1" t="s">
        <v>52</v>
      </c>
      <c r="T56" s="1" t="s">
        <v>52</v>
      </c>
    </row>
    <row r="57" spans="1:20" ht="20.100000000000001" customHeight="1">
      <c r="A57" s="21" t="s">
        <v>3170</v>
      </c>
      <c r="B57" s="22"/>
      <c r="C57" s="22"/>
      <c r="D57" s="22"/>
      <c r="E57" s="22"/>
      <c r="F57" s="21" t="s">
        <v>52</v>
      </c>
      <c r="G57" s="1" t="s">
        <v>888</v>
      </c>
      <c r="H57" s="1" t="s">
        <v>3081</v>
      </c>
      <c r="I57" s="1" t="s">
        <v>3171</v>
      </c>
      <c r="J57" s="1" t="s">
        <v>52</v>
      </c>
      <c r="K57" s="1" t="s">
        <v>52</v>
      </c>
      <c r="M57" s="1" t="s">
        <v>52</v>
      </c>
      <c r="O57" s="1" t="s">
        <v>52</v>
      </c>
      <c r="P57" s="1" t="s">
        <v>52</v>
      </c>
      <c r="Q57" s="1" t="s">
        <v>52</v>
      </c>
      <c r="R57" s="1" t="s">
        <v>52</v>
      </c>
      <c r="S57" s="1" t="s">
        <v>52</v>
      </c>
      <c r="T57" s="1" t="s">
        <v>52</v>
      </c>
    </row>
    <row r="58" spans="1:20" ht="20.100000000000001" customHeight="1">
      <c r="A58" s="21" t="s">
        <v>3092</v>
      </c>
      <c r="B58" s="22"/>
      <c r="C58" s="22"/>
      <c r="D58" s="22"/>
      <c r="E58" s="22"/>
      <c r="F58" s="21" t="s">
        <v>52</v>
      </c>
      <c r="G58" s="1" t="s">
        <v>888</v>
      </c>
      <c r="H58" s="1" t="s">
        <v>3081</v>
      </c>
      <c r="I58" s="1" t="s">
        <v>3093</v>
      </c>
      <c r="J58" s="1" t="s">
        <v>52</v>
      </c>
      <c r="K58" s="1" t="s">
        <v>52</v>
      </c>
      <c r="M58" s="1" t="s">
        <v>52</v>
      </c>
      <c r="O58" s="1" t="s">
        <v>52</v>
      </c>
      <c r="P58" s="1" t="s">
        <v>52</v>
      </c>
      <c r="Q58" s="1" t="s">
        <v>52</v>
      </c>
      <c r="R58" s="1" t="s">
        <v>52</v>
      </c>
      <c r="S58" s="1" t="s">
        <v>52</v>
      </c>
      <c r="T58" s="1" t="s">
        <v>52</v>
      </c>
    </row>
    <row r="59" spans="1:20" ht="20.100000000000001" customHeight="1">
      <c r="A59" s="21" t="s">
        <v>3094</v>
      </c>
      <c r="B59" s="22"/>
      <c r="C59" s="22"/>
      <c r="D59" s="22"/>
      <c r="E59" s="22"/>
      <c r="F59" s="21" t="s">
        <v>52</v>
      </c>
      <c r="G59" s="1" t="s">
        <v>888</v>
      </c>
      <c r="H59" s="1" t="s">
        <v>3081</v>
      </c>
      <c r="I59" s="1" t="s">
        <v>3095</v>
      </c>
      <c r="J59" s="1" t="s">
        <v>52</v>
      </c>
      <c r="K59" s="1" t="s">
        <v>52</v>
      </c>
      <c r="M59" s="1" t="s">
        <v>52</v>
      </c>
      <c r="O59" s="1" t="s">
        <v>52</v>
      </c>
      <c r="P59" s="1" t="s">
        <v>52</v>
      </c>
      <c r="Q59" s="1" t="s">
        <v>52</v>
      </c>
      <c r="R59" s="1" t="s">
        <v>52</v>
      </c>
      <c r="S59" s="1" t="s">
        <v>52</v>
      </c>
      <c r="T59" s="1" t="s">
        <v>52</v>
      </c>
    </row>
    <row r="60" spans="1:20" ht="20.100000000000001" customHeight="1">
      <c r="A60" s="21" t="s">
        <v>3096</v>
      </c>
      <c r="B60" s="22"/>
      <c r="C60" s="22"/>
      <c r="D60" s="22"/>
      <c r="E60" s="22"/>
      <c r="F60" s="21" t="s">
        <v>52</v>
      </c>
      <c r="G60" s="1" t="s">
        <v>888</v>
      </c>
      <c r="H60" s="1" t="s">
        <v>3081</v>
      </c>
      <c r="I60" s="1" t="s">
        <v>3097</v>
      </c>
      <c r="J60" s="1" t="s">
        <v>52</v>
      </c>
      <c r="K60" s="1" t="s">
        <v>52</v>
      </c>
      <c r="M60" s="1" t="s">
        <v>52</v>
      </c>
      <c r="O60" s="1" t="s">
        <v>52</v>
      </c>
      <c r="P60" s="1" t="s">
        <v>52</v>
      </c>
      <c r="Q60" s="1" t="s">
        <v>52</v>
      </c>
      <c r="R60" s="1" t="s">
        <v>52</v>
      </c>
      <c r="S60" s="1" t="s">
        <v>52</v>
      </c>
      <c r="T60" s="1" t="s">
        <v>52</v>
      </c>
    </row>
    <row r="61" spans="1:20" ht="20.100000000000001" customHeight="1">
      <c r="A61" s="21" t="s">
        <v>3098</v>
      </c>
      <c r="B61" s="22"/>
      <c r="C61" s="22"/>
      <c r="D61" s="22"/>
      <c r="E61" s="22"/>
      <c r="F61" s="21" t="s">
        <v>52</v>
      </c>
      <c r="G61" s="1" t="s">
        <v>888</v>
      </c>
      <c r="H61" s="1" t="s">
        <v>3081</v>
      </c>
      <c r="I61" s="1" t="s">
        <v>3099</v>
      </c>
      <c r="J61" s="1" t="s">
        <v>52</v>
      </c>
      <c r="K61" s="1" t="s">
        <v>52</v>
      </c>
      <c r="M61" s="1" t="s">
        <v>52</v>
      </c>
      <c r="O61" s="1" t="s">
        <v>52</v>
      </c>
      <c r="P61" s="1" t="s">
        <v>52</v>
      </c>
      <c r="Q61" s="1" t="s">
        <v>52</v>
      </c>
      <c r="R61" s="1" t="s">
        <v>52</v>
      </c>
      <c r="S61" s="1" t="s">
        <v>52</v>
      </c>
      <c r="T61" s="1" t="s">
        <v>52</v>
      </c>
    </row>
    <row r="62" spans="1:20" ht="20.100000000000001" customHeight="1">
      <c r="A62" s="21" t="s">
        <v>3100</v>
      </c>
      <c r="B62" s="22"/>
      <c r="C62" s="22"/>
      <c r="D62" s="22"/>
      <c r="E62" s="22"/>
      <c r="F62" s="21" t="s">
        <v>52</v>
      </c>
      <c r="G62" s="1" t="s">
        <v>888</v>
      </c>
      <c r="H62" s="1" t="s">
        <v>3081</v>
      </c>
      <c r="I62" s="1" t="s">
        <v>3101</v>
      </c>
      <c r="J62" s="1" t="s">
        <v>52</v>
      </c>
      <c r="K62" s="1" t="s">
        <v>52</v>
      </c>
      <c r="M62" s="1" t="s">
        <v>52</v>
      </c>
      <c r="O62" s="1" t="s">
        <v>52</v>
      </c>
      <c r="P62" s="1" t="s">
        <v>52</v>
      </c>
      <c r="Q62" s="1" t="s">
        <v>52</v>
      </c>
      <c r="R62" s="1" t="s">
        <v>52</v>
      </c>
      <c r="S62" s="1" t="s">
        <v>52</v>
      </c>
      <c r="T62" s="1" t="s">
        <v>52</v>
      </c>
    </row>
    <row r="63" spans="1:20" ht="20.100000000000001" customHeight="1">
      <c r="A63" s="21" t="s">
        <v>3102</v>
      </c>
      <c r="B63" s="22"/>
      <c r="C63" s="22"/>
      <c r="D63" s="22"/>
      <c r="E63" s="22"/>
      <c r="F63" s="21" t="s">
        <v>52</v>
      </c>
      <c r="G63" s="1" t="s">
        <v>888</v>
      </c>
      <c r="H63" s="1" t="s">
        <v>3081</v>
      </c>
      <c r="I63" s="1" t="s">
        <v>3103</v>
      </c>
      <c r="J63" s="1" t="s">
        <v>52</v>
      </c>
      <c r="K63" s="1" t="s">
        <v>52</v>
      </c>
      <c r="M63" s="1" t="s">
        <v>52</v>
      </c>
      <c r="O63" s="1" t="s">
        <v>52</v>
      </c>
      <c r="P63" s="1" t="s">
        <v>52</v>
      </c>
      <c r="Q63" s="1" t="s">
        <v>52</v>
      </c>
      <c r="R63" s="1" t="s">
        <v>52</v>
      </c>
      <c r="S63" s="1" t="s">
        <v>52</v>
      </c>
      <c r="T63" s="1" t="s">
        <v>52</v>
      </c>
    </row>
    <row r="64" spans="1:20" ht="20.100000000000001" customHeight="1">
      <c r="A64" s="21" t="s">
        <v>3104</v>
      </c>
      <c r="B64" s="22"/>
      <c r="C64" s="22"/>
      <c r="D64" s="22"/>
      <c r="E64" s="22"/>
      <c r="F64" s="21" t="s">
        <v>52</v>
      </c>
      <c r="G64" s="1" t="s">
        <v>888</v>
      </c>
      <c r="H64" s="1" t="s">
        <v>3081</v>
      </c>
      <c r="I64" s="1" t="s">
        <v>3105</v>
      </c>
      <c r="J64" s="1" t="s">
        <v>52</v>
      </c>
      <c r="K64" s="1" t="s">
        <v>52</v>
      </c>
      <c r="M64" s="1" t="s">
        <v>52</v>
      </c>
      <c r="O64" s="1" t="s">
        <v>52</v>
      </c>
      <c r="P64" s="1" t="s">
        <v>52</v>
      </c>
      <c r="Q64" s="1" t="s">
        <v>52</v>
      </c>
      <c r="R64" s="1" t="s">
        <v>52</v>
      </c>
      <c r="S64" s="1" t="s">
        <v>52</v>
      </c>
      <c r="T64" s="1" t="s">
        <v>52</v>
      </c>
    </row>
    <row r="65" spans="1:20" ht="20.100000000000001" customHeight="1">
      <c r="A65" s="21" t="s">
        <v>3106</v>
      </c>
      <c r="B65" s="22"/>
      <c r="C65" s="22"/>
      <c r="D65" s="22"/>
      <c r="E65" s="22"/>
      <c r="F65" s="21" t="s">
        <v>52</v>
      </c>
      <c r="G65" s="1" t="s">
        <v>888</v>
      </c>
      <c r="H65" s="1" t="s">
        <v>3081</v>
      </c>
      <c r="I65" s="1" t="s">
        <v>3107</v>
      </c>
      <c r="J65" s="1" t="s">
        <v>52</v>
      </c>
      <c r="K65" s="1" t="s">
        <v>52</v>
      </c>
      <c r="M65" s="1" t="s">
        <v>52</v>
      </c>
      <c r="O65" s="1" t="s">
        <v>52</v>
      </c>
      <c r="P65" s="1" t="s">
        <v>52</v>
      </c>
      <c r="Q65" s="1" t="s">
        <v>52</v>
      </c>
      <c r="R65" s="1" t="s">
        <v>52</v>
      </c>
      <c r="S65" s="1" t="s">
        <v>52</v>
      </c>
      <c r="T65" s="1" t="s">
        <v>52</v>
      </c>
    </row>
    <row r="66" spans="1:20" ht="20.100000000000001" customHeight="1">
      <c r="A66" s="21" t="s">
        <v>3108</v>
      </c>
      <c r="B66" s="22"/>
      <c r="C66" s="22"/>
      <c r="D66" s="22"/>
      <c r="E66" s="22"/>
      <c r="F66" s="21" t="s">
        <v>52</v>
      </c>
      <c r="G66" s="1" t="s">
        <v>888</v>
      </c>
      <c r="H66" s="1" t="s">
        <v>3081</v>
      </c>
      <c r="I66" s="1" t="s">
        <v>3109</v>
      </c>
      <c r="J66" s="1" t="s">
        <v>52</v>
      </c>
      <c r="K66" s="1" t="s">
        <v>52</v>
      </c>
      <c r="M66" s="1" t="s">
        <v>52</v>
      </c>
      <c r="O66" s="1" t="s">
        <v>52</v>
      </c>
      <c r="P66" s="1" t="s">
        <v>52</v>
      </c>
      <c r="Q66" s="1" t="s">
        <v>52</v>
      </c>
      <c r="R66" s="1" t="s">
        <v>52</v>
      </c>
      <c r="S66" s="1" t="s">
        <v>52</v>
      </c>
      <c r="T66" s="1" t="s">
        <v>52</v>
      </c>
    </row>
    <row r="67" spans="1:20" ht="20.100000000000001" customHeight="1">
      <c r="A67" s="21" t="s">
        <v>3110</v>
      </c>
      <c r="B67" s="22"/>
      <c r="C67" s="22"/>
      <c r="D67" s="22"/>
      <c r="E67" s="22"/>
      <c r="F67" s="21" t="s">
        <v>52</v>
      </c>
      <c r="G67" s="1" t="s">
        <v>888</v>
      </c>
      <c r="H67" s="1" t="s">
        <v>3081</v>
      </c>
      <c r="I67" s="1" t="s">
        <v>3111</v>
      </c>
      <c r="J67" s="1" t="s">
        <v>52</v>
      </c>
      <c r="K67" s="1" t="s">
        <v>52</v>
      </c>
      <c r="M67" s="1" t="s">
        <v>52</v>
      </c>
      <c r="O67" s="1" t="s">
        <v>52</v>
      </c>
      <c r="P67" s="1" t="s">
        <v>52</v>
      </c>
      <c r="Q67" s="1" t="s">
        <v>52</v>
      </c>
      <c r="R67" s="1" t="s">
        <v>52</v>
      </c>
      <c r="S67" s="1" t="s">
        <v>52</v>
      </c>
      <c r="T67" s="1" t="s">
        <v>52</v>
      </c>
    </row>
    <row r="68" spans="1:20" ht="20.100000000000001" customHeight="1">
      <c r="A68" s="21" t="s">
        <v>3112</v>
      </c>
      <c r="B68" s="22"/>
      <c r="C68" s="22"/>
      <c r="D68" s="22"/>
      <c r="E68" s="22"/>
      <c r="F68" s="21" t="s">
        <v>52</v>
      </c>
      <c r="G68" s="1" t="s">
        <v>888</v>
      </c>
      <c r="H68" s="1" t="s">
        <v>3081</v>
      </c>
      <c r="I68" s="1" t="s">
        <v>3113</v>
      </c>
      <c r="J68" s="1" t="s">
        <v>52</v>
      </c>
      <c r="K68" s="1" t="s">
        <v>52</v>
      </c>
      <c r="M68" s="1" t="s">
        <v>52</v>
      </c>
      <c r="O68" s="1" t="s">
        <v>52</v>
      </c>
      <c r="P68" s="1" t="s">
        <v>52</v>
      </c>
      <c r="Q68" s="1" t="s">
        <v>52</v>
      </c>
      <c r="R68" s="1" t="s">
        <v>52</v>
      </c>
      <c r="S68" s="1" t="s">
        <v>52</v>
      </c>
      <c r="T68" s="1" t="s">
        <v>52</v>
      </c>
    </row>
    <row r="69" spans="1:20" ht="20.100000000000001" customHeight="1">
      <c r="A69" s="21" t="s">
        <v>3083</v>
      </c>
      <c r="B69" s="22"/>
      <c r="C69" s="22"/>
      <c r="D69" s="22"/>
      <c r="E69" s="22"/>
      <c r="F69" s="21" t="s">
        <v>52</v>
      </c>
      <c r="G69" s="1" t="s">
        <v>888</v>
      </c>
      <c r="H69" s="1" t="s">
        <v>3081</v>
      </c>
      <c r="I69" s="1" t="s">
        <v>3083</v>
      </c>
      <c r="J69" s="1" t="s">
        <v>52</v>
      </c>
      <c r="K69" s="1" t="s">
        <v>52</v>
      </c>
      <c r="M69" s="1" t="s">
        <v>52</v>
      </c>
      <c r="O69" s="1" t="s">
        <v>52</v>
      </c>
      <c r="P69" s="1" t="s">
        <v>52</v>
      </c>
      <c r="Q69" s="1" t="s">
        <v>52</v>
      </c>
      <c r="R69" s="1" t="s">
        <v>52</v>
      </c>
      <c r="S69" s="1" t="s">
        <v>52</v>
      </c>
      <c r="T69" s="1" t="s">
        <v>52</v>
      </c>
    </row>
    <row r="70" spans="1:20" ht="20.100000000000001" customHeight="1">
      <c r="A70" s="21" t="s">
        <v>3172</v>
      </c>
      <c r="B70" s="22"/>
      <c r="C70" s="22"/>
      <c r="D70" s="22"/>
      <c r="E70" s="22"/>
      <c r="F70" s="21" t="s">
        <v>52</v>
      </c>
      <c r="G70" s="1" t="s">
        <v>888</v>
      </c>
      <c r="H70" s="1" t="s">
        <v>3081</v>
      </c>
      <c r="I70" s="1" t="s">
        <v>3173</v>
      </c>
      <c r="J70" s="1" t="s">
        <v>52</v>
      </c>
      <c r="K70" s="1" t="s">
        <v>52</v>
      </c>
      <c r="M70" s="1" t="s">
        <v>52</v>
      </c>
      <c r="O70" s="1" t="s">
        <v>52</v>
      </c>
      <c r="P70" s="1" t="s">
        <v>52</v>
      </c>
      <c r="Q70" s="1" t="s">
        <v>52</v>
      </c>
      <c r="R70" s="1" t="s">
        <v>52</v>
      </c>
      <c r="S70" s="1" t="s">
        <v>52</v>
      </c>
      <c r="T70" s="1" t="s">
        <v>52</v>
      </c>
    </row>
    <row r="71" spans="1:20" ht="20.100000000000001" customHeight="1">
      <c r="A71" s="21" t="s">
        <v>3174</v>
      </c>
      <c r="B71" s="22"/>
      <c r="C71" s="22"/>
      <c r="D71" s="22"/>
      <c r="E71" s="22"/>
      <c r="F71" s="21" t="s">
        <v>52</v>
      </c>
      <c r="G71" s="1" t="s">
        <v>888</v>
      </c>
      <c r="H71" s="1" t="s">
        <v>3081</v>
      </c>
      <c r="I71" s="1" t="s">
        <v>3175</v>
      </c>
      <c r="J71" s="1" t="s">
        <v>52</v>
      </c>
      <c r="K71" s="1" t="s">
        <v>52</v>
      </c>
      <c r="M71" s="1" t="s">
        <v>52</v>
      </c>
      <c r="O71" s="1" t="s">
        <v>52</v>
      </c>
      <c r="P71" s="1" t="s">
        <v>52</v>
      </c>
      <c r="Q71" s="1" t="s">
        <v>52</v>
      </c>
      <c r="R71" s="1" t="s">
        <v>52</v>
      </c>
      <c r="S71" s="1" t="s">
        <v>52</v>
      </c>
      <c r="T71" s="1" t="s">
        <v>52</v>
      </c>
    </row>
    <row r="72" spans="1:20" ht="20.100000000000001" customHeight="1">
      <c r="A72" s="21" t="s">
        <v>3168</v>
      </c>
      <c r="B72" s="22"/>
      <c r="C72" s="22"/>
      <c r="D72" s="22"/>
      <c r="E72" s="22"/>
      <c r="F72" s="21" t="s">
        <v>52</v>
      </c>
      <c r="G72" s="1" t="s">
        <v>888</v>
      </c>
      <c r="H72" s="1" t="s">
        <v>3081</v>
      </c>
      <c r="I72" s="1" t="s">
        <v>3169</v>
      </c>
      <c r="J72" s="1" t="s">
        <v>52</v>
      </c>
      <c r="K72" s="1" t="s">
        <v>52</v>
      </c>
      <c r="M72" s="1" t="s">
        <v>52</v>
      </c>
      <c r="O72" s="1" t="s">
        <v>52</v>
      </c>
      <c r="P72" s="1" t="s">
        <v>52</v>
      </c>
      <c r="Q72" s="1" t="s">
        <v>52</v>
      </c>
      <c r="R72" s="1" t="s">
        <v>52</v>
      </c>
      <c r="S72" s="1" t="s">
        <v>52</v>
      </c>
      <c r="T72" s="1" t="s">
        <v>52</v>
      </c>
    </row>
    <row r="73" spans="1:20" ht="20.100000000000001" customHeight="1">
      <c r="A73" s="21" t="s">
        <v>3176</v>
      </c>
      <c r="B73" s="23"/>
      <c r="C73" s="23"/>
      <c r="D73" s="23"/>
      <c r="E73" s="23"/>
      <c r="F73" s="24"/>
    </row>
    <row r="74" spans="1:20" ht="20.100000000000001" customHeight="1">
      <c r="A74" s="24"/>
      <c r="B74" s="24"/>
      <c r="C74" s="24"/>
      <c r="D74" s="24"/>
      <c r="E74" s="24"/>
      <c r="F74" s="24"/>
    </row>
    <row r="75" spans="1:20" ht="20.100000000000001" customHeight="1">
      <c r="A75" s="24" t="s">
        <v>3177</v>
      </c>
      <c r="B75" s="24"/>
      <c r="C75" s="24"/>
      <c r="D75" s="24"/>
      <c r="E75" s="24"/>
      <c r="F75" s="21" t="s">
        <v>52</v>
      </c>
      <c r="G75" s="1" t="s">
        <v>897</v>
      </c>
      <c r="I75" s="1" t="s">
        <v>890</v>
      </c>
      <c r="J75" s="1" t="s">
        <v>895</v>
      </c>
      <c r="K75" s="1" t="s">
        <v>158</v>
      </c>
    </row>
    <row r="76" spans="1:20" ht="20.100000000000001" customHeight="1">
      <c r="A76" s="21" t="s">
        <v>52</v>
      </c>
      <c r="B76" s="22"/>
      <c r="C76" s="22"/>
      <c r="D76" s="22"/>
      <c r="E76" s="22"/>
      <c r="F76" s="21" t="s">
        <v>52</v>
      </c>
      <c r="G76" s="1" t="s">
        <v>897</v>
      </c>
      <c r="H76" s="1" t="s">
        <v>3079</v>
      </c>
      <c r="I76" s="1" t="s">
        <v>52</v>
      </c>
      <c r="J76" s="1" t="s">
        <v>52</v>
      </c>
      <c r="K76" s="1" t="s">
        <v>52</v>
      </c>
      <c r="L76">
        <v>1</v>
      </c>
      <c r="M76" s="1" t="s">
        <v>52</v>
      </c>
      <c r="O76" s="1" t="s">
        <v>52</v>
      </c>
      <c r="P76" s="1" t="s">
        <v>52</v>
      </c>
      <c r="Q76" s="1" t="s">
        <v>52</v>
      </c>
      <c r="R76" s="1" t="s">
        <v>52</v>
      </c>
      <c r="S76" s="1" t="s">
        <v>52</v>
      </c>
      <c r="T76" s="1" t="s">
        <v>52</v>
      </c>
    </row>
    <row r="77" spans="1:20" ht="20.100000000000001" customHeight="1">
      <c r="A77" s="21" t="s">
        <v>3178</v>
      </c>
      <c r="B77" s="22"/>
      <c r="C77" s="22"/>
      <c r="D77" s="22"/>
      <c r="E77" s="22"/>
      <c r="F77" s="21" t="s">
        <v>52</v>
      </c>
      <c r="G77" s="1" t="s">
        <v>897</v>
      </c>
      <c r="H77" s="1" t="s">
        <v>3081</v>
      </c>
      <c r="I77" s="1" t="s">
        <v>3179</v>
      </c>
      <c r="J77" s="1" t="s">
        <v>52</v>
      </c>
      <c r="K77" s="1" t="s">
        <v>52</v>
      </c>
      <c r="M77" s="1" t="s">
        <v>52</v>
      </c>
      <c r="O77" s="1" t="s">
        <v>52</v>
      </c>
      <c r="P77" s="1" t="s">
        <v>52</v>
      </c>
      <c r="Q77" s="1" t="s">
        <v>52</v>
      </c>
      <c r="R77" s="1" t="s">
        <v>52</v>
      </c>
      <c r="S77" s="1" t="s">
        <v>52</v>
      </c>
      <c r="T77" s="1" t="s">
        <v>52</v>
      </c>
    </row>
    <row r="78" spans="1:20" ht="20.100000000000001" customHeight="1">
      <c r="A78" s="21" t="s">
        <v>3180</v>
      </c>
      <c r="B78" s="22"/>
      <c r="C78" s="22"/>
      <c r="D78" s="22"/>
      <c r="E78" s="22"/>
      <c r="F78" s="21" t="s">
        <v>52</v>
      </c>
      <c r="G78" s="1" t="s">
        <v>897</v>
      </c>
      <c r="H78" s="1" t="s">
        <v>3081</v>
      </c>
      <c r="I78" s="1" t="s">
        <v>3181</v>
      </c>
      <c r="J78" s="1" t="s">
        <v>52</v>
      </c>
      <c r="K78" s="1" t="s">
        <v>52</v>
      </c>
      <c r="M78" s="1" t="s">
        <v>52</v>
      </c>
      <c r="O78" s="1" t="s">
        <v>52</v>
      </c>
      <c r="P78" s="1" t="s">
        <v>52</v>
      </c>
      <c r="Q78" s="1" t="s">
        <v>52</v>
      </c>
      <c r="R78" s="1" t="s">
        <v>52</v>
      </c>
      <c r="S78" s="1" t="s">
        <v>52</v>
      </c>
      <c r="T78" s="1" t="s">
        <v>52</v>
      </c>
    </row>
    <row r="79" spans="1:20" ht="20.100000000000001" customHeight="1">
      <c r="A79" s="21" t="s">
        <v>3182</v>
      </c>
      <c r="B79" s="22"/>
      <c r="C79" s="22"/>
      <c r="D79" s="22"/>
      <c r="E79" s="22"/>
      <c r="F79" s="21" t="s">
        <v>52</v>
      </c>
      <c r="G79" s="1" t="s">
        <v>897</v>
      </c>
      <c r="H79" s="1" t="s">
        <v>3081</v>
      </c>
      <c r="I79" s="1" t="s">
        <v>3183</v>
      </c>
      <c r="J79" s="1" t="s">
        <v>52</v>
      </c>
      <c r="K79" s="1" t="s">
        <v>52</v>
      </c>
      <c r="M79" s="1" t="s">
        <v>52</v>
      </c>
      <c r="O79" s="1" t="s">
        <v>52</v>
      </c>
      <c r="P79" s="1" t="s">
        <v>52</v>
      </c>
      <c r="Q79" s="1" t="s">
        <v>52</v>
      </c>
      <c r="R79" s="1" t="s">
        <v>52</v>
      </c>
      <c r="S79" s="1" t="s">
        <v>52</v>
      </c>
      <c r="T79" s="1" t="s">
        <v>52</v>
      </c>
    </row>
    <row r="80" spans="1:20" ht="20.100000000000001" customHeight="1">
      <c r="A80" s="21" t="s">
        <v>3083</v>
      </c>
      <c r="B80" s="22"/>
      <c r="C80" s="22"/>
      <c r="D80" s="22"/>
      <c r="E80" s="22"/>
      <c r="F80" s="21" t="s">
        <v>52</v>
      </c>
      <c r="G80" s="1" t="s">
        <v>897</v>
      </c>
      <c r="H80" s="1" t="s">
        <v>3081</v>
      </c>
      <c r="I80" s="1" t="s">
        <v>52</v>
      </c>
      <c r="J80" s="1" t="s">
        <v>52</v>
      </c>
      <c r="K80" s="1" t="s">
        <v>52</v>
      </c>
      <c r="M80" s="1" t="s">
        <v>52</v>
      </c>
      <c r="O80" s="1" t="s">
        <v>52</v>
      </c>
      <c r="P80" s="1" t="s">
        <v>52</v>
      </c>
      <c r="Q80" s="1" t="s">
        <v>52</v>
      </c>
      <c r="R80" s="1" t="s">
        <v>52</v>
      </c>
      <c r="S80" s="1" t="s">
        <v>52</v>
      </c>
      <c r="T80" s="1" t="s">
        <v>52</v>
      </c>
    </row>
    <row r="81" spans="1:20" ht="20.100000000000001" customHeight="1">
      <c r="A81" s="21" t="s">
        <v>3184</v>
      </c>
      <c r="B81" s="22"/>
      <c r="C81" s="22"/>
      <c r="D81" s="22"/>
      <c r="E81" s="22"/>
      <c r="F81" s="21" t="s">
        <v>52</v>
      </c>
      <c r="G81" s="1" t="s">
        <v>897</v>
      </c>
      <c r="H81" s="1" t="s">
        <v>3081</v>
      </c>
      <c r="I81" s="1" t="s">
        <v>3185</v>
      </c>
      <c r="J81" s="1" t="s">
        <v>52</v>
      </c>
      <c r="K81" s="1" t="s">
        <v>52</v>
      </c>
      <c r="M81" s="1" t="s">
        <v>52</v>
      </c>
      <c r="O81" s="1" t="s">
        <v>52</v>
      </c>
      <c r="P81" s="1" t="s">
        <v>52</v>
      </c>
      <c r="Q81" s="1" t="s">
        <v>52</v>
      </c>
      <c r="R81" s="1" t="s">
        <v>52</v>
      </c>
      <c r="S81" s="1" t="s">
        <v>52</v>
      </c>
      <c r="T81" s="1" t="s">
        <v>52</v>
      </c>
    </row>
    <row r="82" spans="1:20" ht="20.100000000000001" customHeight="1">
      <c r="A82" s="21" t="s">
        <v>3186</v>
      </c>
      <c r="B82" s="22"/>
      <c r="C82" s="22"/>
      <c r="D82" s="22"/>
      <c r="E82" s="22"/>
      <c r="F82" s="21" t="s">
        <v>52</v>
      </c>
      <c r="G82" s="1" t="s">
        <v>897</v>
      </c>
      <c r="H82" s="1" t="s">
        <v>3081</v>
      </c>
      <c r="I82" s="1" t="s">
        <v>3187</v>
      </c>
      <c r="J82" s="1" t="s">
        <v>52</v>
      </c>
      <c r="K82" s="1" t="s">
        <v>52</v>
      </c>
      <c r="M82" s="1" t="s">
        <v>52</v>
      </c>
      <c r="O82" s="1" t="s">
        <v>52</v>
      </c>
      <c r="P82" s="1" t="s">
        <v>52</v>
      </c>
      <c r="Q82" s="1" t="s">
        <v>52</v>
      </c>
      <c r="R82" s="1" t="s">
        <v>52</v>
      </c>
      <c r="S82" s="1" t="s">
        <v>52</v>
      </c>
      <c r="T82" s="1" t="s">
        <v>52</v>
      </c>
    </row>
    <row r="83" spans="1:20" ht="20.100000000000001" customHeight="1">
      <c r="A83" s="21" t="s">
        <v>3188</v>
      </c>
      <c r="B83" s="22"/>
      <c r="C83" s="22"/>
      <c r="D83" s="22"/>
      <c r="E83" s="22"/>
      <c r="F83" s="21" t="s">
        <v>52</v>
      </c>
      <c r="G83" s="1" t="s">
        <v>897</v>
      </c>
      <c r="H83" s="1" t="s">
        <v>3081</v>
      </c>
      <c r="I83" s="1" t="s">
        <v>3189</v>
      </c>
      <c r="J83" s="1" t="s">
        <v>52</v>
      </c>
      <c r="K83" s="1" t="s">
        <v>52</v>
      </c>
      <c r="M83" s="1" t="s">
        <v>52</v>
      </c>
      <c r="O83" s="1" t="s">
        <v>52</v>
      </c>
      <c r="P83" s="1" t="s">
        <v>52</v>
      </c>
      <c r="Q83" s="1" t="s">
        <v>52</v>
      </c>
      <c r="R83" s="1" t="s">
        <v>52</v>
      </c>
      <c r="S83" s="1" t="s">
        <v>52</v>
      </c>
      <c r="T83" s="1" t="s">
        <v>52</v>
      </c>
    </row>
    <row r="84" spans="1:20" ht="20.100000000000001" customHeight="1">
      <c r="A84" s="21" t="s">
        <v>3083</v>
      </c>
      <c r="B84" s="22"/>
      <c r="C84" s="22"/>
      <c r="D84" s="22"/>
      <c r="E84" s="22"/>
      <c r="F84" s="21" t="s">
        <v>52</v>
      </c>
      <c r="G84" s="1" t="s">
        <v>897</v>
      </c>
      <c r="H84" s="1" t="s">
        <v>3081</v>
      </c>
      <c r="I84" s="1" t="s">
        <v>52</v>
      </c>
      <c r="J84" s="1" t="s">
        <v>52</v>
      </c>
      <c r="K84" s="1" t="s">
        <v>52</v>
      </c>
      <c r="M84" s="1" t="s">
        <v>52</v>
      </c>
      <c r="O84" s="1" t="s">
        <v>52</v>
      </c>
      <c r="P84" s="1" t="s">
        <v>52</v>
      </c>
      <c r="Q84" s="1" t="s">
        <v>52</v>
      </c>
      <c r="R84" s="1" t="s">
        <v>52</v>
      </c>
      <c r="S84" s="1" t="s">
        <v>52</v>
      </c>
      <c r="T84" s="1" t="s">
        <v>52</v>
      </c>
    </row>
    <row r="85" spans="1:20" ht="20.100000000000001" customHeight="1">
      <c r="A85" s="21" t="s">
        <v>3190</v>
      </c>
      <c r="B85" s="22"/>
      <c r="C85" s="22"/>
      <c r="D85" s="22"/>
      <c r="E85" s="22"/>
      <c r="F85" s="21" t="s">
        <v>52</v>
      </c>
      <c r="G85" s="1" t="s">
        <v>897</v>
      </c>
      <c r="H85" s="1" t="s">
        <v>3081</v>
      </c>
      <c r="I85" s="1" t="s">
        <v>3191</v>
      </c>
      <c r="J85" s="1" t="s">
        <v>52</v>
      </c>
      <c r="K85" s="1" t="s">
        <v>52</v>
      </c>
      <c r="M85" s="1" t="s">
        <v>52</v>
      </c>
      <c r="O85" s="1" t="s">
        <v>52</v>
      </c>
      <c r="P85" s="1" t="s">
        <v>52</v>
      </c>
      <c r="Q85" s="1" t="s">
        <v>52</v>
      </c>
      <c r="R85" s="1" t="s">
        <v>52</v>
      </c>
      <c r="S85" s="1" t="s">
        <v>52</v>
      </c>
      <c r="T85" s="1" t="s">
        <v>52</v>
      </c>
    </row>
    <row r="86" spans="1:20" ht="20.100000000000001" customHeight="1">
      <c r="A86" s="21" t="s">
        <v>3192</v>
      </c>
      <c r="B86" s="22"/>
      <c r="C86" s="22"/>
      <c r="D86" s="22"/>
      <c r="E86" s="22"/>
      <c r="F86" s="21" t="s">
        <v>52</v>
      </c>
      <c r="G86" s="1" t="s">
        <v>897</v>
      </c>
      <c r="H86" s="1" t="s">
        <v>3081</v>
      </c>
      <c r="I86" s="1" t="s">
        <v>3193</v>
      </c>
      <c r="J86" s="1" t="s">
        <v>52</v>
      </c>
      <c r="K86" s="1" t="s">
        <v>52</v>
      </c>
      <c r="M86" s="1" t="s">
        <v>52</v>
      </c>
      <c r="O86" s="1" t="s">
        <v>52</v>
      </c>
      <c r="P86" s="1" t="s">
        <v>52</v>
      </c>
      <c r="Q86" s="1" t="s">
        <v>52</v>
      </c>
      <c r="R86" s="1" t="s">
        <v>52</v>
      </c>
      <c r="S86" s="1" t="s">
        <v>52</v>
      </c>
      <c r="T86" s="1" t="s">
        <v>52</v>
      </c>
    </row>
    <row r="87" spans="1:20" ht="20.100000000000001" customHeight="1">
      <c r="A87" s="21" t="s">
        <v>3194</v>
      </c>
      <c r="B87" s="22"/>
      <c r="C87" s="22"/>
      <c r="D87" s="22"/>
      <c r="E87" s="22"/>
      <c r="F87" s="21" t="s">
        <v>52</v>
      </c>
      <c r="G87" s="1" t="s">
        <v>897</v>
      </c>
      <c r="H87" s="1" t="s">
        <v>3081</v>
      </c>
      <c r="I87" s="1" t="s">
        <v>3195</v>
      </c>
      <c r="J87" s="1" t="s">
        <v>52</v>
      </c>
      <c r="K87" s="1" t="s">
        <v>52</v>
      </c>
      <c r="M87" s="1" t="s">
        <v>52</v>
      </c>
      <c r="O87" s="1" t="s">
        <v>52</v>
      </c>
      <c r="P87" s="1" t="s">
        <v>52</v>
      </c>
      <c r="Q87" s="1" t="s">
        <v>52</v>
      </c>
      <c r="R87" s="1" t="s">
        <v>52</v>
      </c>
      <c r="S87" s="1" t="s">
        <v>52</v>
      </c>
      <c r="T87" s="1" t="s">
        <v>52</v>
      </c>
    </row>
    <row r="88" spans="1:20" ht="20.100000000000001" customHeight="1">
      <c r="A88" s="21" t="s">
        <v>3196</v>
      </c>
      <c r="B88" s="22"/>
      <c r="C88" s="22"/>
      <c r="D88" s="22"/>
      <c r="E88" s="22"/>
      <c r="F88" s="21" t="s">
        <v>52</v>
      </c>
      <c r="G88" s="1" t="s">
        <v>897</v>
      </c>
      <c r="H88" s="1" t="s">
        <v>3081</v>
      </c>
      <c r="I88" s="1" t="s">
        <v>3197</v>
      </c>
      <c r="J88" s="1" t="s">
        <v>52</v>
      </c>
      <c r="K88" s="1" t="s">
        <v>52</v>
      </c>
      <c r="M88" s="1" t="s">
        <v>52</v>
      </c>
      <c r="O88" s="1" t="s">
        <v>52</v>
      </c>
      <c r="P88" s="1" t="s">
        <v>52</v>
      </c>
      <c r="Q88" s="1" t="s">
        <v>52</v>
      </c>
      <c r="R88" s="1" t="s">
        <v>52</v>
      </c>
      <c r="S88" s="1" t="s">
        <v>52</v>
      </c>
      <c r="T88" s="1" t="s">
        <v>52</v>
      </c>
    </row>
    <row r="89" spans="1:20" ht="20.100000000000001" customHeight="1">
      <c r="A89" s="21" t="s">
        <v>3124</v>
      </c>
      <c r="B89" s="22"/>
      <c r="C89" s="22"/>
      <c r="D89" s="22"/>
      <c r="E89" s="22"/>
      <c r="F89" s="21" t="s">
        <v>52</v>
      </c>
      <c r="G89" s="1" t="s">
        <v>897</v>
      </c>
      <c r="H89" s="1" t="s">
        <v>3081</v>
      </c>
      <c r="I89" s="1" t="s">
        <v>3125</v>
      </c>
      <c r="J89" s="1" t="s">
        <v>52</v>
      </c>
      <c r="K89" s="1" t="s">
        <v>52</v>
      </c>
      <c r="M89" s="1" t="s">
        <v>52</v>
      </c>
      <c r="O89" s="1" t="s">
        <v>52</v>
      </c>
      <c r="P89" s="1" t="s">
        <v>52</v>
      </c>
      <c r="Q89" s="1" t="s">
        <v>52</v>
      </c>
      <c r="R89" s="1" t="s">
        <v>52</v>
      </c>
      <c r="S89" s="1" t="s">
        <v>52</v>
      </c>
      <c r="T89" s="1" t="s">
        <v>52</v>
      </c>
    </row>
    <row r="90" spans="1:20" ht="20.100000000000001" customHeight="1">
      <c r="A90" s="21" t="s">
        <v>3198</v>
      </c>
      <c r="B90" s="22"/>
      <c r="C90" s="22"/>
      <c r="D90" s="22"/>
      <c r="E90" s="22"/>
      <c r="F90" s="21" t="s">
        <v>52</v>
      </c>
      <c r="G90" s="1" t="s">
        <v>897</v>
      </c>
      <c r="H90" s="1" t="s">
        <v>3081</v>
      </c>
      <c r="I90" s="1" t="s">
        <v>3199</v>
      </c>
      <c r="J90" s="1" t="s">
        <v>52</v>
      </c>
      <c r="K90" s="1" t="s">
        <v>52</v>
      </c>
      <c r="M90" s="1" t="s">
        <v>52</v>
      </c>
      <c r="O90" s="1" t="s">
        <v>52</v>
      </c>
      <c r="P90" s="1" t="s">
        <v>52</v>
      </c>
      <c r="Q90" s="1" t="s">
        <v>52</v>
      </c>
      <c r="R90" s="1" t="s">
        <v>52</v>
      </c>
      <c r="S90" s="1" t="s">
        <v>52</v>
      </c>
      <c r="T90" s="1" t="s">
        <v>52</v>
      </c>
    </row>
    <row r="91" spans="1:20" ht="20.100000000000001" customHeight="1">
      <c r="A91" s="21" t="s">
        <v>3200</v>
      </c>
      <c r="B91" s="22"/>
      <c r="C91" s="22"/>
      <c r="D91" s="22"/>
      <c r="E91" s="22"/>
      <c r="F91" s="21" t="s">
        <v>52</v>
      </c>
      <c r="G91" s="1" t="s">
        <v>897</v>
      </c>
      <c r="H91" s="1" t="s">
        <v>3081</v>
      </c>
      <c r="I91" s="1" t="s">
        <v>3201</v>
      </c>
      <c r="J91" s="1" t="s">
        <v>52</v>
      </c>
      <c r="K91" s="1" t="s">
        <v>52</v>
      </c>
      <c r="M91" s="1" t="s">
        <v>52</v>
      </c>
      <c r="O91" s="1" t="s">
        <v>52</v>
      </c>
      <c r="P91" s="1" t="s">
        <v>52</v>
      </c>
      <c r="Q91" s="1" t="s">
        <v>52</v>
      </c>
      <c r="R91" s="1" t="s">
        <v>52</v>
      </c>
      <c r="S91" s="1" t="s">
        <v>52</v>
      </c>
      <c r="T91" s="1" t="s">
        <v>52</v>
      </c>
    </row>
    <row r="92" spans="1:20" ht="20.100000000000001" customHeight="1">
      <c r="A92" s="21" t="s">
        <v>3202</v>
      </c>
      <c r="B92" s="22"/>
      <c r="C92" s="22"/>
      <c r="D92" s="22"/>
      <c r="E92" s="22"/>
      <c r="F92" s="21" t="s">
        <v>52</v>
      </c>
      <c r="G92" s="1" t="s">
        <v>897</v>
      </c>
      <c r="H92" s="1" t="s">
        <v>3081</v>
      </c>
      <c r="I92" s="1" t="s">
        <v>3203</v>
      </c>
      <c r="J92" s="1" t="s">
        <v>52</v>
      </c>
      <c r="K92" s="1" t="s">
        <v>52</v>
      </c>
      <c r="M92" s="1" t="s">
        <v>52</v>
      </c>
      <c r="O92" s="1" t="s">
        <v>52</v>
      </c>
      <c r="P92" s="1" t="s">
        <v>52</v>
      </c>
      <c r="Q92" s="1" t="s">
        <v>52</v>
      </c>
      <c r="R92" s="1" t="s">
        <v>52</v>
      </c>
      <c r="S92" s="1" t="s">
        <v>52</v>
      </c>
      <c r="T92" s="1" t="s">
        <v>52</v>
      </c>
    </row>
    <row r="93" spans="1:20" ht="20.100000000000001" customHeight="1">
      <c r="A93" s="21" t="s">
        <v>3204</v>
      </c>
      <c r="B93" s="22"/>
      <c r="C93" s="22"/>
      <c r="D93" s="22"/>
      <c r="E93" s="22"/>
      <c r="F93" s="21" t="s">
        <v>52</v>
      </c>
      <c r="G93" s="1" t="s">
        <v>897</v>
      </c>
      <c r="H93" s="1" t="s">
        <v>3081</v>
      </c>
      <c r="I93" s="1" t="s">
        <v>3205</v>
      </c>
      <c r="J93" s="1" t="s">
        <v>52</v>
      </c>
      <c r="K93" s="1" t="s">
        <v>52</v>
      </c>
      <c r="M93" s="1" t="s">
        <v>52</v>
      </c>
      <c r="O93" s="1" t="s">
        <v>52</v>
      </c>
      <c r="P93" s="1" t="s">
        <v>52</v>
      </c>
      <c r="Q93" s="1" t="s">
        <v>52</v>
      </c>
      <c r="R93" s="1" t="s">
        <v>52</v>
      </c>
      <c r="S93" s="1" t="s">
        <v>52</v>
      </c>
      <c r="T93" s="1" t="s">
        <v>52</v>
      </c>
    </row>
    <row r="94" spans="1:20" ht="20.100000000000001" customHeight="1">
      <c r="A94" s="21" t="s">
        <v>3206</v>
      </c>
      <c r="B94" s="22"/>
      <c r="C94" s="22"/>
      <c r="D94" s="22"/>
      <c r="E94" s="22"/>
      <c r="F94" s="21" t="s">
        <v>52</v>
      </c>
      <c r="G94" s="1" t="s">
        <v>897</v>
      </c>
      <c r="H94" s="1" t="s">
        <v>3081</v>
      </c>
      <c r="I94" s="1" t="s">
        <v>3207</v>
      </c>
      <c r="J94" s="1" t="s">
        <v>52</v>
      </c>
      <c r="K94" s="1" t="s">
        <v>52</v>
      </c>
      <c r="M94" s="1" t="s">
        <v>52</v>
      </c>
      <c r="O94" s="1" t="s">
        <v>52</v>
      </c>
      <c r="P94" s="1" t="s">
        <v>52</v>
      </c>
      <c r="Q94" s="1" t="s">
        <v>52</v>
      </c>
      <c r="R94" s="1" t="s">
        <v>52</v>
      </c>
      <c r="S94" s="1" t="s">
        <v>52</v>
      </c>
      <c r="T94" s="1" t="s">
        <v>52</v>
      </c>
    </row>
    <row r="95" spans="1:20" ht="20.100000000000001" customHeight="1">
      <c r="A95" s="21" t="s">
        <v>3128</v>
      </c>
      <c r="B95" s="22"/>
      <c r="C95" s="22"/>
      <c r="D95" s="22"/>
      <c r="E95" s="22"/>
      <c r="F95" s="21" t="s">
        <v>52</v>
      </c>
      <c r="G95" s="1" t="s">
        <v>897</v>
      </c>
      <c r="H95" s="1" t="s">
        <v>3081</v>
      </c>
      <c r="I95" s="1" t="s">
        <v>3129</v>
      </c>
      <c r="J95" s="1" t="s">
        <v>52</v>
      </c>
      <c r="K95" s="1" t="s">
        <v>52</v>
      </c>
      <c r="M95" s="1" t="s">
        <v>52</v>
      </c>
      <c r="O95" s="1" t="s">
        <v>52</v>
      </c>
      <c r="P95" s="1" t="s">
        <v>52</v>
      </c>
      <c r="Q95" s="1" t="s">
        <v>52</v>
      </c>
      <c r="R95" s="1" t="s">
        <v>52</v>
      </c>
      <c r="S95" s="1" t="s">
        <v>52</v>
      </c>
      <c r="T95" s="1" t="s">
        <v>52</v>
      </c>
    </row>
    <row r="96" spans="1:20" ht="20.100000000000001" customHeight="1">
      <c r="A96" s="21" t="s">
        <v>3130</v>
      </c>
      <c r="B96" s="22"/>
      <c r="C96" s="22"/>
      <c r="D96" s="22"/>
      <c r="E96" s="22"/>
      <c r="F96" s="21" t="s">
        <v>52</v>
      </c>
      <c r="G96" s="1" t="s">
        <v>897</v>
      </c>
      <c r="H96" s="1" t="s">
        <v>3081</v>
      </c>
      <c r="I96" s="1" t="s">
        <v>3131</v>
      </c>
      <c r="J96" s="1" t="s">
        <v>52</v>
      </c>
      <c r="K96" s="1" t="s">
        <v>52</v>
      </c>
      <c r="M96" s="1" t="s">
        <v>52</v>
      </c>
      <c r="O96" s="1" t="s">
        <v>52</v>
      </c>
      <c r="P96" s="1" t="s">
        <v>52</v>
      </c>
      <c r="Q96" s="1" t="s">
        <v>52</v>
      </c>
      <c r="R96" s="1" t="s">
        <v>52</v>
      </c>
      <c r="S96" s="1" t="s">
        <v>52</v>
      </c>
      <c r="T96" s="1" t="s">
        <v>52</v>
      </c>
    </row>
    <row r="97" spans="1:20" ht="20.100000000000001" customHeight="1">
      <c r="A97" s="21" t="s">
        <v>3208</v>
      </c>
      <c r="B97" s="22"/>
      <c r="C97" s="22"/>
      <c r="D97" s="22"/>
      <c r="E97" s="22"/>
      <c r="F97" s="21" t="s">
        <v>52</v>
      </c>
      <c r="G97" s="1" t="s">
        <v>897</v>
      </c>
      <c r="H97" s="1" t="s">
        <v>3081</v>
      </c>
      <c r="I97" s="1" t="s">
        <v>3209</v>
      </c>
      <c r="J97" s="1" t="s">
        <v>52</v>
      </c>
      <c r="K97" s="1" t="s">
        <v>52</v>
      </c>
      <c r="M97" s="1" t="s">
        <v>52</v>
      </c>
      <c r="O97" s="1" t="s">
        <v>52</v>
      </c>
      <c r="P97" s="1" t="s">
        <v>52</v>
      </c>
      <c r="Q97" s="1" t="s">
        <v>52</v>
      </c>
      <c r="R97" s="1" t="s">
        <v>52</v>
      </c>
      <c r="S97" s="1" t="s">
        <v>52</v>
      </c>
      <c r="T97" s="1" t="s">
        <v>52</v>
      </c>
    </row>
    <row r="98" spans="1:20" ht="20.100000000000001" customHeight="1">
      <c r="A98" s="21" t="s">
        <v>3210</v>
      </c>
      <c r="B98" s="22"/>
      <c r="C98" s="22"/>
      <c r="D98" s="22"/>
      <c r="E98" s="22"/>
      <c r="F98" s="21" t="s">
        <v>52</v>
      </c>
      <c r="G98" s="1" t="s">
        <v>897</v>
      </c>
      <c r="H98" s="1" t="s">
        <v>3081</v>
      </c>
      <c r="I98" s="1" t="s">
        <v>3211</v>
      </c>
      <c r="J98" s="1" t="s">
        <v>52</v>
      </c>
      <c r="K98" s="1" t="s">
        <v>52</v>
      </c>
      <c r="M98" s="1" t="s">
        <v>52</v>
      </c>
      <c r="O98" s="1" t="s">
        <v>52</v>
      </c>
      <c r="P98" s="1" t="s">
        <v>52</v>
      </c>
      <c r="Q98" s="1" t="s">
        <v>52</v>
      </c>
      <c r="R98" s="1" t="s">
        <v>52</v>
      </c>
      <c r="S98" s="1" t="s">
        <v>52</v>
      </c>
      <c r="T98" s="1" t="s">
        <v>52</v>
      </c>
    </row>
    <row r="99" spans="1:20" ht="20.100000000000001" customHeight="1">
      <c r="A99" s="21" t="s">
        <v>3212</v>
      </c>
      <c r="B99" s="22"/>
      <c r="C99" s="22"/>
      <c r="D99" s="22"/>
      <c r="E99" s="22"/>
      <c r="F99" s="21" t="s">
        <v>52</v>
      </c>
      <c r="G99" s="1" t="s">
        <v>897</v>
      </c>
      <c r="H99" s="1" t="s">
        <v>3081</v>
      </c>
      <c r="I99" s="1" t="s">
        <v>3213</v>
      </c>
      <c r="J99" s="1" t="s">
        <v>52</v>
      </c>
      <c r="K99" s="1" t="s">
        <v>52</v>
      </c>
      <c r="M99" s="1" t="s">
        <v>52</v>
      </c>
      <c r="O99" s="1" t="s">
        <v>52</v>
      </c>
      <c r="P99" s="1" t="s">
        <v>52</v>
      </c>
      <c r="Q99" s="1" t="s">
        <v>52</v>
      </c>
      <c r="R99" s="1" t="s">
        <v>52</v>
      </c>
      <c r="S99" s="1" t="s">
        <v>52</v>
      </c>
      <c r="T99" s="1" t="s">
        <v>52</v>
      </c>
    </row>
    <row r="100" spans="1:20" ht="20.100000000000001" customHeight="1">
      <c r="A100" s="21" t="s">
        <v>3214</v>
      </c>
      <c r="B100" s="22"/>
      <c r="C100" s="22"/>
      <c r="D100" s="22"/>
      <c r="E100" s="22"/>
      <c r="F100" s="21" t="s">
        <v>52</v>
      </c>
      <c r="G100" s="1" t="s">
        <v>897</v>
      </c>
      <c r="H100" s="1" t="s">
        <v>3081</v>
      </c>
      <c r="I100" s="1" t="s">
        <v>3215</v>
      </c>
      <c r="J100" s="1" t="s">
        <v>52</v>
      </c>
      <c r="K100" s="1" t="s">
        <v>52</v>
      </c>
      <c r="M100" s="1" t="s">
        <v>52</v>
      </c>
      <c r="O100" s="1" t="s">
        <v>52</v>
      </c>
      <c r="P100" s="1" t="s">
        <v>52</v>
      </c>
      <c r="Q100" s="1" t="s">
        <v>52</v>
      </c>
      <c r="R100" s="1" t="s">
        <v>52</v>
      </c>
      <c r="S100" s="1" t="s">
        <v>52</v>
      </c>
      <c r="T100" s="1" t="s">
        <v>52</v>
      </c>
    </row>
    <row r="101" spans="1:20" ht="20.100000000000001" customHeight="1">
      <c r="A101" s="21" t="s">
        <v>3216</v>
      </c>
      <c r="B101" s="22"/>
      <c r="C101" s="22"/>
      <c r="D101" s="22"/>
      <c r="E101" s="22"/>
      <c r="F101" s="21" t="s">
        <v>52</v>
      </c>
      <c r="G101" s="1" t="s">
        <v>897</v>
      </c>
      <c r="H101" s="1" t="s">
        <v>3081</v>
      </c>
      <c r="I101" s="1" t="s">
        <v>3217</v>
      </c>
      <c r="J101" s="1" t="s">
        <v>52</v>
      </c>
      <c r="K101" s="1" t="s">
        <v>52</v>
      </c>
      <c r="M101" s="1" t="s">
        <v>52</v>
      </c>
      <c r="O101" s="1" t="s">
        <v>52</v>
      </c>
      <c r="P101" s="1" t="s">
        <v>52</v>
      </c>
      <c r="Q101" s="1" t="s">
        <v>52</v>
      </c>
      <c r="R101" s="1" t="s">
        <v>52</v>
      </c>
      <c r="S101" s="1" t="s">
        <v>52</v>
      </c>
      <c r="T101" s="1" t="s">
        <v>52</v>
      </c>
    </row>
    <row r="102" spans="1:20" ht="20.100000000000001" customHeight="1">
      <c r="A102" s="21" t="s">
        <v>3150</v>
      </c>
      <c r="B102" s="22"/>
      <c r="C102" s="22"/>
      <c r="D102" s="22"/>
      <c r="E102" s="22"/>
      <c r="F102" s="21" t="s">
        <v>52</v>
      </c>
      <c r="G102" s="1" t="s">
        <v>897</v>
      </c>
      <c r="H102" s="1" t="s">
        <v>3081</v>
      </c>
      <c r="I102" s="1" t="s">
        <v>3151</v>
      </c>
      <c r="J102" s="1" t="s">
        <v>52</v>
      </c>
      <c r="K102" s="1" t="s">
        <v>52</v>
      </c>
      <c r="M102" s="1" t="s">
        <v>52</v>
      </c>
      <c r="O102" s="1" t="s">
        <v>52</v>
      </c>
      <c r="P102" s="1" t="s">
        <v>52</v>
      </c>
      <c r="Q102" s="1" t="s">
        <v>52</v>
      </c>
      <c r="R102" s="1" t="s">
        <v>52</v>
      </c>
      <c r="S102" s="1" t="s">
        <v>52</v>
      </c>
      <c r="T102" s="1" t="s">
        <v>52</v>
      </c>
    </row>
    <row r="103" spans="1:20" ht="20.100000000000001" customHeight="1">
      <c r="A103" s="21" t="s">
        <v>3154</v>
      </c>
      <c r="B103" s="22"/>
      <c r="C103" s="22"/>
      <c r="D103" s="22"/>
      <c r="E103" s="22"/>
      <c r="F103" s="21" t="s">
        <v>52</v>
      </c>
      <c r="G103" s="1" t="s">
        <v>897</v>
      </c>
      <c r="H103" s="1" t="s">
        <v>3081</v>
      </c>
      <c r="I103" s="1" t="s">
        <v>3155</v>
      </c>
      <c r="J103" s="1" t="s">
        <v>52</v>
      </c>
      <c r="K103" s="1" t="s">
        <v>52</v>
      </c>
      <c r="M103" s="1" t="s">
        <v>52</v>
      </c>
      <c r="O103" s="1" t="s">
        <v>52</v>
      </c>
      <c r="P103" s="1" t="s">
        <v>52</v>
      </c>
      <c r="Q103" s="1" t="s">
        <v>52</v>
      </c>
      <c r="R103" s="1" t="s">
        <v>52</v>
      </c>
      <c r="S103" s="1" t="s">
        <v>52</v>
      </c>
      <c r="T103" s="1" t="s">
        <v>52</v>
      </c>
    </row>
    <row r="104" spans="1:20" ht="20.100000000000001" customHeight="1">
      <c r="A104" s="21" t="s">
        <v>3218</v>
      </c>
      <c r="B104" s="22"/>
      <c r="C104" s="22"/>
      <c r="D104" s="22"/>
      <c r="E104" s="22"/>
      <c r="F104" s="21" t="s">
        <v>52</v>
      </c>
      <c r="G104" s="1" t="s">
        <v>897</v>
      </c>
      <c r="H104" s="1" t="s">
        <v>3081</v>
      </c>
      <c r="I104" s="1" t="s">
        <v>3219</v>
      </c>
      <c r="J104" s="1" t="s">
        <v>52</v>
      </c>
      <c r="K104" s="1" t="s">
        <v>52</v>
      </c>
      <c r="M104" s="1" t="s">
        <v>52</v>
      </c>
      <c r="O104" s="1" t="s">
        <v>52</v>
      </c>
      <c r="P104" s="1" t="s">
        <v>52</v>
      </c>
      <c r="Q104" s="1" t="s">
        <v>52</v>
      </c>
      <c r="R104" s="1" t="s">
        <v>52</v>
      </c>
      <c r="S104" s="1" t="s">
        <v>52</v>
      </c>
      <c r="T104" s="1" t="s">
        <v>52</v>
      </c>
    </row>
    <row r="105" spans="1:20" ht="20.100000000000001" customHeight="1">
      <c r="A105" s="21" t="s">
        <v>3220</v>
      </c>
      <c r="B105" s="22"/>
      <c r="C105" s="22"/>
      <c r="D105" s="22"/>
      <c r="E105" s="22"/>
      <c r="F105" s="21" t="s">
        <v>52</v>
      </c>
      <c r="G105" s="1" t="s">
        <v>897</v>
      </c>
      <c r="H105" s="1" t="s">
        <v>3081</v>
      </c>
      <c r="I105" s="1" t="s">
        <v>3221</v>
      </c>
      <c r="J105" s="1" t="s">
        <v>52</v>
      </c>
      <c r="K105" s="1" t="s">
        <v>52</v>
      </c>
      <c r="M105" s="1" t="s">
        <v>52</v>
      </c>
      <c r="O105" s="1" t="s">
        <v>52</v>
      </c>
      <c r="P105" s="1" t="s">
        <v>52</v>
      </c>
      <c r="Q105" s="1" t="s">
        <v>52</v>
      </c>
      <c r="R105" s="1" t="s">
        <v>52</v>
      </c>
      <c r="S105" s="1" t="s">
        <v>52</v>
      </c>
      <c r="T105" s="1" t="s">
        <v>52</v>
      </c>
    </row>
    <row r="106" spans="1:20" ht="20.100000000000001" customHeight="1">
      <c r="A106" s="21" t="s">
        <v>3222</v>
      </c>
      <c r="B106" s="22"/>
      <c r="C106" s="22"/>
      <c r="D106" s="22"/>
      <c r="E106" s="22"/>
      <c r="F106" s="21" t="s">
        <v>52</v>
      </c>
      <c r="G106" s="1" t="s">
        <v>897</v>
      </c>
      <c r="H106" s="1" t="s">
        <v>3081</v>
      </c>
      <c r="I106" s="1" t="s">
        <v>3223</v>
      </c>
      <c r="J106" s="1" t="s">
        <v>52</v>
      </c>
      <c r="K106" s="1" t="s">
        <v>52</v>
      </c>
      <c r="M106" s="1" t="s">
        <v>52</v>
      </c>
      <c r="O106" s="1" t="s">
        <v>52</v>
      </c>
      <c r="P106" s="1" t="s">
        <v>52</v>
      </c>
      <c r="Q106" s="1" t="s">
        <v>52</v>
      </c>
      <c r="R106" s="1" t="s">
        <v>52</v>
      </c>
      <c r="S106" s="1" t="s">
        <v>52</v>
      </c>
      <c r="T106" s="1" t="s">
        <v>52</v>
      </c>
    </row>
    <row r="107" spans="1:20" ht="20.100000000000001" customHeight="1">
      <c r="A107" s="21" t="s">
        <v>3224</v>
      </c>
      <c r="B107" s="22"/>
      <c r="C107" s="22"/>
      <c r="D107" s="22"/>
      <c r="E107" s="22"/>
      <c r="F107" s="21" t="s">
        <v>52</v>
      </c>
      <c r="G107" s="1" t="s">
        <v>897</v>
      </c>
      <c r="H107" s="1" t="s">
        <v>3081</v>
      </c>
      <c r="I107" s="1" t="s">
        <v>3225</v>
      </c>
      <c r="J107" s="1" t="s">
        <v>52</v>
      </c>
      <c r="K107" s="1" t="s">
        <v>52</v>
      </c>
      <c r="M107" s="1" t="s">
        <v>52</v>
      </c>
      <c r="O107" s="1" t="s">
        <v>52</v>
      </c>
      <c r="P107" s="1" t="s">
        <v>52</v>
      </c>
      <c r="Q107" s="1" t="s">
        <v>52</v>
      </c>
      <c r="R107" s="1" t="s">
        <v>52</v>
      </c>
      <c r="S107" s="1" t="s">
        <v>52</v>
      </c>
      <c r="T107" s="1" t="s">
        <v>52</v>
      </c>
    </row>
    <row r="108" spans="1:20" ht="20.100000000000001" customHeight="1">
      <c r="A108" s="21" t="s">
        <v>3226</v>
      </c>
      <c r="B108" s="22"/>
      <c r="C108" s="22"/>
      <c r="D108" s="22"/>
      <c r="E108" s="22"/>
      <c r="F108" s="21" t="s">
        <v>52</v>
      </c>
      <c r="G108" s="1" t="s">
        <v>897</v>
      </c>
      <c r="H108" s="1" t="s">
        <v>3081</v>
      </c>
      <c r="I108" s="1" t="s">
        <v>3227</v>
      </c>
      <c r="J108" s="1" t="s">
        <v>52</v>
      </c>
      <c r="K108" s="1" t="s">
        <v>52</v>
      </c>
      <c r="M108" s="1" t="s">
        <v>52</v>
      </c>
      <c r="O108" s="1" t="s">
        <v>52</v>
      </c>
      <c r="P108" s="1" t="s">
        <v>52</v>
      </c>
      <c r="Q108" s="1" t="s">
        <v>52</v>
      </c>
      <c r="R108" s="1" t="s">
        <v>52</v>
      </c>
      <c r="S108" s="1" t="s">
        <v>52</v>
      </c>
      <c r="T108" s="1" t="s">
        <v>52</v>
      </c>
    </row>
    <row r="109" spans="1:20" ht="20.100000000000001" customHeight="1">
      <c r="A109" s="21" t="s">
        <v>3228</v>
      </c>
      <c r="B109" s="22"/>
      <c r="C109" s="22"/>
      <c r="D109" s="22"/>
      <c r="E109" s="22"/>
      <c r="F109" s="21" t="s">
        <v>52</v>
      </c>
      <c r="G109" s="1" t="s">
        <v>897</v>
      </c>
      <c r="H109" s="1" t="s">
        <v>3081</v>
      </c>
      <c r="I109" s="1" t="s">
        <v>3229</v>
      </c>
      <c r="J109" s="1" t="s">
        <v>52</v>
      </c>
      <c r="K109" s="1" t="s">
        <v>52</v>
      </c>
      <c r="M109" s="1" t="s">
        <v>52</v>
      </c>
      <c r="O109" s="1" t="s">
        <v>52</v>
      </c>
      <c r="P109" s="1" t="s">
        <v>52</v>
      </c>
      <c r="Q109" s="1" t="s">
        <v>52</v>
      </c>
      <c r="R109" s="1" t="s">
        <v>52</v>
      </c>
      <c r="S109" s="1" t="s">
        <v>52</v>
      </c>
      <c r="T109" s="1" t="s">
        <v>52</v>
      </c>
    </row>
    <row r="110" spans="1:20" ht="20.100000000000001" customHeight="1">
      <c r="A110" s="21" t="s">
        <v>3168</v>
      </c>
      <c r="B110" s="22"/>
      <c r="C110" s="22"/>
      <c r="D110" s="22"/>
      <c r="E110" s="22"/>
      <c r="F110" s="21" t="s">
        <v>52</v>
      </c>
      <c r="G110" s="1" t="s">
        <v>897</v>
      </c>
      <c r="H110" s="1" t="s">
        <v>3081</v>
      </c>
      <c r="I110" s="1" t="s">
        <v>3169</v>
      </c>
      <c r="J110" s="1" t="s">
        <v>52</v>
      </c>
      <c r="K110" s="1" t="s">
        <v>52</v>
      </c>
      <c r="M110" s="1" t="s">
        <v>52</v>
      </c>
      <c r="O110" s="1" t="s">
        <v>52</v>
      </c>
      <c r="P110" s="1" t="s">
        <v>52</v>
      </c>
      <c r="Q110" s="1" t="s">
        <v>52</v>
      </c>
      <c r="R110" s="1" t="s">
        <v>52</v>
      </c>
      <c r="S110" s="1" t="s">
        <v>52</v>
      </c>
      <c r="T110" s="1" t="s">
        <v>52</v>
      </c>
    </row>
    <row r="111" spans="1:20" ht="20.100000000000001" customHeight="1">
      <c r="A111" s="21" t="s">
        <v>3083</v>
      </c>
      <c r="B111" s="22"/>
      <c r="C111" s="22"/>
      <c r="D111" s="22"/>
      <c r="E111" s="22"/>
      <c r="F111" s="21" t="s">
        <v>52</v>
      </c>
      <c r="G111" s="1" t="s">
        <v>897</v>
      </c>
      <c r="H111" s="1" t="s">
        <v>3081</v>
      </c>
      <c r="I111" s="1" t="s">
        <v>52</v>
      </c>
      <c r="J111" s="1" t="s">
        <v>52</v>
      </c>
      <c r="K111" s="1" t="s">
        <v>52</v>
      </c>
      <c r="M111" s="1" t="s">
        <v>52</v>
      </c>
      <c r="O111" s="1" t="s">
        <v>52</v>
      </c>
      <c r="P111" s="1" t="s">
        <v>52</v>
      </c>
      <c r="Q111" s="1" t="s">
        <v>52</v>
      </c>
      <c r="R111" s="1" t="s">
        <v>52</v>
      </c>
      <c r="S111" s="1" t="s">
        <v>52</v>
      </c>
      <c r="T111" s="1" t="s">
        <v>52</v>
      </c>
    </row>
    <row r="112" spans="1:20" ht="20.100000000000001" customHeight="1">
      <c r="A112" s="21" t="s">
        <v>3230</v>
      </c>
      <c r="B112" s="22"/>
      <c r="C112" s="22"/>
      <c r="D112" s="22"/>
      <c r="E112" s="22"/>
      <c r="F112" s="21" t="s">
        <v>52</v>
      </c>
      <c r="G112" s="1" t="s">
        <v>897</v>
      </c>
      <c r="H112" s="1" t="s">
        <v>3081</v>
      </c>
      <c r="I112" s="1" t="s">
        <v>3231</v>
      </c>
      <c r="J112" s="1" t="s">
        <v>52</v>
      </c>
      <c r="K112" s="1" t="s">
        <v>52</v>
      </c>
      <c r="M112" s="1" t="s">
        <v>52</v>
      </c>
      <c r="O112" s="1" t="s">
        <v>52</v>
      </c>
      <c r="P112" s="1" t="s">
        <v>52</v>
      </c>
      <c r="Q112" s="1" t="s">
        <v>52</v>
      </c>
      <c r="R112" s="1" t="s">
        <v>52</v>
      </c>
      <c r="S112" s="1" t="s">
        <v>52</v>
      </c>
      <c r="T112" s="1" t="s">
        <v>52</v>
      </c>
    </row>
    <row r="113" spans="1:20" ht="20.100000000000001" customHeight="1">
      <c r="A113" s="21" t="s">
        <v>3194</v>
      </c>
      <c r="B113" s="22"/>
      <c r="C113" s="22"/>
      <c r="D113" s="22"/>
      <c r="E113" s="22"/>
      <c r="F113" s="21" t="s">
        <v>52</v>
      </c>
      <c r="G113" s="1" t="s">
        <v>897</v>
      </c>
      <c r="H113" s="1" t="s">
        <v>3081</v>
      </c>
      <c r="I113" s="1" t="s">
        <v>3195</v>
      </c>
      <c r="J113" s="1" t="s">
        <v>52</v>
      </c>
      <c r="K113" s="1" t="s">
        <v>52</v>
      </c>
      <c r="M113" s="1" t="s">
        <v>52</v>
      </c>
      <c r="O113" s="1" t="s">
        <v>52</v>
      </c>
      <c r="P113" s="1" t="s">
        <v>52</v>
      </c>
      <c r="Q113" s="1" t="s">
        <v>52</v>
      </c>
      <c r="R113" s="1" t="s">
        <v>52</v>
      </c>
      <c r="S113" s="1" t="s">
        <v>52</v>
      </c>
      <c r="T113" s="1" t="s">
        <v>52</v>
      </c>
    </row>
    <row r="114" spans="1:20" ht="20.100000000000001" customHeight="1">
      <c r="A114" s="21" t="s">
        <v>3196</v>
      </c>
      <c r="B114" s="22"/>
      <c r="C114" s="22"/>
      <c r="D114" s="22"/>
      <c r="E114" s="22"/>
      <c r="F114" s="21" t="s">
        <v>52</v>
      </c>
      <c r="G114" s="1" t="s">
        <v>897</v>
      </c>
      <c r="H114" s="1" t="s">
        <v>3081</v>
      </c>
      <c r="I114" s="1" t="s">
        <v>3197</v>
      </c>
      <c r="J114" s="1" t="s">
        <v>52</v>
      </c>
      <c r="K114" s="1" t="s">
        <v>52</v>
      </c>
      <c r="M114" s="1" t="s">
        <v>52</v>
      </c>
      <c r="O114" s="1" t="s">
        <v>52</v>
      </c>
      <c r="P114" s="1" t="s">
        <v>52</v>
      </c>
      <c r="Q114" s="1" t="s">
        <v>52</v>
      </c>
      <c r="R114" s="1" t="s">
        <v>52</v>
      </c>
      <c r="S114" s="1" t="s">
        <v>52</v>
      </c>
      <c r="T114" s="1" t="s">
        <v>52</v>
      </c>
    </row>
    <row r="115" spans="1:20" ht="20.100000000000001" customHeight="1">
      <c r="A115" s="21" t="s">
        <v>3232</v>
      </c>
      <c r="B115" s="22"/>
      <c r="C115" s="22"/>
      <c r="D115" s="22"/>
      <c r="E115" s="22"/>
      <c r="F115" s="21" t="s">
        <v>52</v>
      </c>
      <c r="G115" s="1" t="s">
        <v>897</v>
      </c>
      <c r="H115" s="1" t="s">
        <v>3081</v>
      </c>
      <c r="I115" s="1" t="s">
        <v>3233</v>
      </c>
      <c r="J115" s="1" t="s">
        <v>52</v>
      </c>
      <c r="K115" s="1" t="s">
        <v>52</v>
      </c>
      <c r="M115" s="1" t="s">
        <v>52</v>
      </c>
      <c r="O115" s="1" t="s">
        <v>52</v>
      </c>
      <c r="P115" s="1" t="s">
        <v>52</v>
      </c>
      <c r="Q115" s="1" t="s">
        <v>52</v>
      </c>
      <c r="R115" s="1" t="s">
        <v>52</v>
      </c>
      <c r="S115" s="1" t="s">
        <v>52</v>
      </c>
      <c r="T115" s="1" t="s">
        <v>52</v>
      </c>
    </row>
    <row r="116" spans="1:20" ht="20.100000000000001" customHeight="1">
      <c r="A116" s="21" t="s">
        <v>3202</v>
      </c>
      <c r="B116" s="22"/>
      <c r="C116" s="22"/>
      <c r="D116" s="22"/>
      <c r="E116" s="22"/>
      <c r="F116" s="21" t="s">
        <v>52</v>
      </c>
      <c r="G116" s="1" t="s">
        <v>897</v>
      </c>
      <c r="H116" s="1" t="s">
        <v>3081</v>
      </c>
      <c r="I116" s="1" t="s">
        <v>3203</v>
      </c>
      <c r="J116" s="1" t="s">
        <v>52</v>
      </c>
      <c r="K116" s="1" t="s">
        <v>52</v>
      </c>
      <c r="M116" s="1" t="s">
        <v>52</v>
      </c>
      <c r="O116" s="1" t="s">
        <v>52</v>
      </c>
      <c r="P116" s="1" t="s">
        <v>52</v>
      </c>
      <c r="Q116" s="1" t="s">
        <v>52</v>
      </c>
      <c r="R116" s="1" t="s">
        <v>52</v>
      </c>
      <c r="S116" s="1" t="s">
        <v>52</v>
      </c>
      <c r="T116" s="1" t="s">
        <v>52</v>
      </c>
    </row>
    <row r="117" spans="1:20" ht="20.100000000000001" customHeight="1">
      <c r="A117" s="21" t="s">
        <v>3234</v>
      </c>
      <c r="B117" s="22"/>
      <c r="C117" s="22"/>
      <c r="D117" s="22"/>
      <c r="E117" s="22"/>
      <c r="F117" s="21" t="s">
        <v>52</v>
      </c>
      <c r="G117" s="1" t="s">
        <v>897</v>
      </c>
      <c r="H117" s="1" t="s">
        <v>3081</v>
      </c>
      <c r="I117" s="1" t="s">
        <v>3235</v>
      </c>
      <c r="J117" s="1" t="s">
        <v>52</v>
      </c>
      <c r="K117" s="1" t="s">
        <v>52</v>
      </c>
      <c r="M117" s="1" t="s">
        <v>52</v>
      </c>
      <c r="O117" s="1" t="s">
        <v>52</v>
      </c>
      <c r="P117" s="1" t="s">
        <v>52</v>
      </c>
      <c r="Q117" s="1" t="s">
        <v>52</v>
      </c>
      <c r="R117" s="1" t="s">
        <v>52</v>
      </c>
      <c r="S117" s="1" t="s">
        <v>52</v>
      </c>
      <c r="T117" s="1" t="s">
        <v>52</v>
      </c>
    </row>
    <row r="118" spans="1:20" ht="20.100000000000001" customHeight="1">
      <c r="A118" s="21" t="s">
        <v>3236</v>
      </c>
      <c r="B118" s="22"/>
      <c r="C118" s="22"/>
      <c r="D118" s="22"/>
      <c r="E118" s="22"/>
      <c r="F118" s="21" t="s">
        <v>52</v>
      </c>
      <c r="G118" s="1" t="s">
        <v>897</v>
      </c>
      <c r="H118" s="1" t="s">
        <v>3081</v>
      </c>
      <c r="I118" s="1" t="s">
        <v>3237</v>
      </c>
      <c r="J118" s="1" t="s">
        <v>52</v>
      </c>
      <c r="K118" s="1" t="s">
        <v>52</v>
      </c>
      <c r="M118" s="1" t="s">
        <v>52</v>
      </c>
      <c r="O118" s="1" t="s">
        <v>52</v>
      </c>
      <c r="P118" s="1" t="s">
        <v>52</v>
      </c>
      <c r="Q118" s="1" t="s">
        <v>52</v>
      </c>
      <c r="R118" s="1" t="s">
        <v>52</v>
      </c>
      <c r="S118" s="1" t="s">
        <v>52</v>
      </c>
      <c r="T118" s="1" t="s">
        <v>52</v>
      </c>
    </row>
    <row r="119" spans="1:20" ht="20.100000000000001" customHeight="1">
      <c r="A119" s="21" t="s">
        <v>3238</v>
      </c>
      <c r="B119" s="22"/>
      <c r="C119" s="22"/>
      <c r="D119" s="22"/>
      <c r="E119" s="22"/>
      <c r="F119" s="21" t="s">
        <v>52</v>
      </c>
      <c r="G119" s="1" t="s">
        <v>897</v>
      </c>
      <c r="H119" s="1" t="s">
        <v>3081</v>
      </c>
      <c r="I119" s="1" t="s">
        <v>3239</v>
      </c>
      <c r="J119" s="1" t="s">
        <v>52</v>
      </c>
      <c r="K119" s="1" t="s">
        <v>52</v>
      </c>
      <c r="M119" s="1" t="s">
        <v>52</v>
      </c>
      <c r="O119" s="1" t="s">
        <v>52</v>
      </c>
      <c r="P119" s="1" t="s">
        <v>52</v>
      </c>
      <c r="Q119" s="1" t="s">
        <v>52</v>
      </c>
      <c r="R119" s="1" t="s">
        <v>52</v>
      </c>
      <c r="S119" s="1" t="s">
        <v>52</v>
      </c>
      <c r="T119" s="1" t="s">
        <v>52</v>
      </c>
    </row>
    <row r="120" spans="1:20" ht="20.100000000000001" customHeight="1">
      <c r="A120" s="21" t="s">
        <v>3240</v>
      </c>
      <c r="B120" s="22"/>
      <c r="C120" s="22"/>
      <c r="D120" s="22"/>
      <c r="E120" s="22"/>
      <c r="F120" s="21" t="s">
        <v>52</v>
      </c>
      <c r="G120" s="1" t="s">
        <v>897</v>
      </c>
      <c r="H120" s="1" t="s">
        <v>3081</v>
      </c>
      <c r="I120" s="1" t="s">
        <v>3241</v>
      </c>
      <c r="J120" s="1" t="s">
        <v>52</v>
      </c>
      <c r="K120" s="1" t="s">
        <v>52</v>
      </c>
      <c r="M120" s="1" t="s">
        <v>52</v>
      </c>
      <c r="O120" s="1" t="s">
        <v>52</v>
      </c>
      <c r="P120" s="1" t="s">
        <v>52</v>
      </c>
      <c r="Q120" s="1" t="s">
        <v>52</v>
      </c>
      <c r="R120" s="1" t="s">
        <v>52</v>
      </c>
      <c r="S120" s="1" t="s">
        <v>52</v>
      </c>
      <c r="T120" s="1" t="s">
        <v>52</v>
      </c>
    </row>
    <row r="121" spans="1:20" ht="20.100000000000001" customHeight="1">
      <c r="A121" s="21" t="s">
        <v>3168</v>
      </c>
      <c r="B121" s="22"/>
      <c r="C121" s="22"/>
      <c r="D121" s="22"/>
      <c r="E121" s="22"/>
      <c r="F121" s="21" t="s">
        <v>52</v>
      </c>
      <c r="G121" s="1" t="s">
        <v>897</v>
      </c>
      <c r="H121" s="1" t="s">
        <v>3081</v>
      </c>
      <c r="I121" s="1" t="s">
        <v>3169</v>
      </c>
      <c r="J121" s="1" t="s">
        <v>52</v>
      </c>
      <c r="K121" s="1" t="s">
        <v>52</v>
      </c>
      <c r="M121" s="1" t="s">
        <v>52</v>
      </c>
      <c r="O121" s="1" t="s">
        <v>52</v>
      </c>
      <c r="P121" s="1" t="s">
        <v>52</v>
      </c>
      <c r="Q121" s="1" t="s">
        <v>52</v>
      </c>
      <c r="R121" s="1" t="s">
        <v>52</v>
      </c>
      <c r="S121" s="1" t="s">
        <v>52</v>
      </c>
      <c r="T121" s="1" t="s">
        <v>52</v>
      </c>
    </row>
    <row r="122" spans="1:20" ht="20.100000000000001" customHeight="1">
      <c r="A122" s="21" t="s">
        <v>3083</v>
      </c>
      <c r="B122" s="22"/>
      <c r="C122" s="22"/>
      <c r="D122" s="22"/>
      <c r="E122" s="22"/>
      <c r="F122" s="21" t="s">
        <v>52</v>
      </c>
      <c r="G122" s="1" t="s">
        <v>897</v>
      </c>
      <c r="H122" s="1" t="s">
        <v>3081</v>
      </c>
      <c r="I122" s="1" t="s">
        <v>52</v>
      </c>
      <c r="J122" s="1" t="s">
        <v>52</v>
      </c>
      <c r="K122" s="1" t="s">
        <v>52</v>
      </c>
      <c r="M122" s="1" t="s">
        <v>52</v>
      </c>
      <c r="O122" s="1" t="s">
        <v>52</v>
      </c>
      <c r="P122" s="1" t="s">
        <v>52</v>
      </c>
      <c r="Q122" s="1" t="s">
        <v>52</v>
      </c>
      <c r="R122" s="1" t="s">
        <v>52</v>
      </c>
      <c r="S122" s="1" t="s">
        <v>52</v>
      </c>
      <c r="T122" s="1" t="s">
        <v>52</v>
      </c>
    </row>
    <row r="123" spans="1:20" ht="20.100000000000001" customHeight="1">
      <c r="A123" s="21" t="s">
        <v>3242</v>
      </c>
      <c r="B123" s="22"/>
      <c r="C123" s="22"/>
      <c r="D123" s="22"/>
      <c r="E123" s="22"/>
      <c r="F123" s="21" t="s">
        <v>52</v>
      </c>
      <c r="G123" s="1" t="s">
        <v>897</v>
      </c>
      <c r="H123" s="1" t="s">
        <v>3081</v>
      </c>
      <c r="I123" s="1" t="s">
        <v>3243</v>
      </c>
      <c r="J123" s="1" t="s">
        <v>52</v>
      </c>
      <c r="K123" s="1" t="s">
        <v>52</v>
      </c>
      <c r="M123" s="1" t="s">
        <v>52</v>
      </c>
      <c r="O123" s="1" t="s">
        <v>52</v>
      </c>
      <c r="P123" s="1" t="s">
        <v>52</v>
      </c>
      <c r="Q123" s="1" t="s">
        <v>52</v>
      </c>
      <c r="R123" s="1" t="s">
        <v>52</v>
      </c>
      <c r="S123" s="1" t="s">
        <v>52</v>
      </c>
      <c r="T123" s="1" t="s">
        <v>52</v>
      </c>
    </row>
    <row r="124" spans="1:20" ht="20.100000000000001" customHeight="1">
      <c r="A124" s="21" t="s">
        <v>3244</v>
      </c>
      <c r="B124" s="22"/>
      <c r="C124" s="22"/>
      <c r="D124" s="22"/>
      <c r="E124" s="22"/>
      <c r="F124" s="21" t="s">
        <v>52</v>
      </c>
      <c r="G124" s="1" t="s">
        <v>897</v>
      </c>
      <c r="H124" s="1" t="s">
        <v>3081</v>
      </c>
      <c r="I124" s="1" t="s">
        <v>3245</v>
      </c>
      <c r="J124" s="1" t="s">
        <v>52</v>
      </c>
      <c r="K124" s="1" t="s">
        <v>52</v>
      </c>
      <c r="M124" s="1" t="s">
        <v>52</v>
      </c>
      <c r="O124" s="1" t="s">
        <v>52</v>
      </c>
      <c r="P124" s="1" t="s">
        <v>52</v>
      </c>
      <c r="Q124" s="1" t="s">
        <v>52</v>
      </c>
      <c r="R124" s="1" t="s">
        <v>52</v>
      </c>
      <c r="S124" s="1" t="s">
        <v>52</v>
      </c>
      <c r="T124" s="1" t="s">
        <v>52</v>
      </c>
    </row>
    <row r="125" spans="1:20" ht="20.100000000000001" customHeight="1">
      <c r="A125" s="21" t="s">
        <v>3246</v>
      </c>
      <c r="B125" s="22"/>
      <c r="C125" s="22"/>
      <c r="D125" s="22"/>
      <c r="E125" s="22"/>
      <c r="F125" s="21" t="s">
        <v>52</v>
      </c>
      <c r="G125" s="1" t="s">
        <v>897</v>
      </c>
      <c r="H125" s="1" t="s">
        <v>3081</v>
      </c>
      <c r="I125" s="1" t="s">
        <v>3247</v>
      </c>
      <c r="J125" s="1" t="s">
        <v>52</v>
      </c>
      <c r="K125" s="1" t="s">
        <v>52</v>
      </c>
      <c r="M125" s="1" t="s">
        <v>52</v>
      </c>
      <c r="O125" s="1" t="s">
        <v>52</v>
      </c>
      <c r="P125" s="1" t="s">
        <v>52</v>
      </c>
      <c r="Q125" s="1" t="s">
        <v>52</v>
      </c>
      <c r="R125" s="1" t="s">
        <v>52</v>
      </c>
      <c r="S125" s="1" t="s">
        <v>52</v>
      </c>
      <c r="T125" s="1" t="s">
        <v>52</v>
      </c>
    </row>
    <row r="126" spans="1:20" ht="20.100000000000001" customHeight="1">
      <c r="A126" s="21" t="s">
        <v>3172</v>
      </c>
      <c r="B126" s="22"/>
      <c r="C126" s="22"/>
      <c r="D126" s="22"/>
      <c r="E126" s="22"/>
      <c r="F126" s="21" t="s">
        <v>52</v>
      </c>
      <c r="G126" s="1" t="s">
        <v>897</v>
      </c>
      <c r="H126" s="1" t="s">
        <v>3081</v>
      </c>
      <c r="I126" s="1" t="s">
        <v>3173</v>
      </c>
      <c r="J126" s="1" t="s">
        <v>52</v>
      </c>
      <c r="K126" s="1" t="s">
        <v>52</v>
      </c>
      <c r="M126" s="1" t="s">
        <v>52</v>
      </c>
      <c r="O126" s="1" t="s">
        <v>52</v>
      </c>
      <c r="P126" s="1" t="s">
        <v>52</v>
      </c>
      <c r="Q126" s="1" t="s">
        <v>52</v>
      </c>
      <c r="R126" s="1" t="s">
        <v>52</v>
      </c>
      <c r="S126" s="1" t="s">
        <v>52</v>
      </c>
      <c r="T126" s="1" t="s">
        <v>52</v>
      </c>
    </row>
    <row r="127" spans="1:20" ht="20.100000000000001" customHeight="1">
      <c r="A127" s="21" t="s">
        <v>3248</v>
      </c>
      <c r="B127" s="22"/>
      <c r="C127" s="22"/>
      <c r="D127" s="22"/>
      <c r="E127" s="22"/>
      <c r="F127" s="21" t="s">
        <v>52</v>
      </c>
      <c r="G127" s="1" t="s">
        <v>897</v>
      </c>
      <c r="H127" s="1" t="s">
        <v>3081</v>
      </c>
      <c r="I127" s="1" t="s">
        <v>3249</v>
      </c>
      <c r="J127" s="1" t="s">
        <v>52</v>
      </c>
      <c r="K127" s="1" t="s">
        <v>52</v>
      </c>
      <c r="M127" s="1" t="s">
        <v>52</v>
      </c>
      <c r="O127" s="1" t="s">
        <v>52</v>
      </c>
      <c r="P127" s="1" t="s">
        <v>52</v>
      </c>
      <c r="Q127" s="1" t="s">
        <v>52</v>
      </c>
      <c r="R127" s="1" t="s">
        <v>52</v>
      </c>
      <c r="S127" s="1" t="s">
        <v>52</v>
      </c>
      <c r="T127" s="1" t="s">
        <v>52</v>
      </c>
    </row>
    <row r="128" spans="1:20" ht="20.100000000000001" customHeight="1">
      <c r="A128" s="21" t="s">
        <v>3168</v>
      </c>
      <c r="B128" s="22"/>
      <c r="C128" s="22"/>
      <c r="D128" s="22"/>
      <c r="E128" s="22"/>
      <c r="F128" s="21" t="s">
        <v>52</v>
      </c>
      <c r="G128" s="1" t="s">
        <v>897</v>
      </c>
      <c r="H128" s="1" t="s">
        <v>3081</v>
      </c>
      <c r="I128" s="1" t="s">
        <v>3169</v>
      </c>
      <c r="J128" s="1" t="s">
        <v>52</v>
      </c>
      <c r="K128" s="1" t="s">
        <v>52</v>
      </c>
      <c r="M128" s="1" t="s">
        <v>52</v>
      </c>
      <c r="O128" s="1" t="s">
        <v>52</v>
      </c>
      <c r="P128" s="1" t="s">
        <v>52</v>
      </c>
      <c r="Q128" s="1" t="s">
        <v>52</v>
      </c>
      <c r="R128" s="1" t="s">
        <v>52</v>
      </c>
      <c r="S128" s="1" t="s">
        <v>52</v>
      </c>
      <c r="T128" s="1" t="s">
        <v>52</v>
      </c>
    </row>
    <row r="129" spans="1:20" ht="20.100000000000001" customHeight="1">
      <c r="A129" s="21" t="s">
        <v>3083</v>
      </c>
      <c r="B129" s="22"/>
      <c r="C129" s="22"/>
      <c r="D129" s="22"/>
      <c r="E129" s="22"/>
      <c r="F129" s="21" t="s">
        <v>52</v>
      </c>
      <c r="G129" s="1" t="s">
        <v>897</v>
      </c>
      <c r="H129" s="1" t="s">
        <v>3081</v>
      </c>
      <c r="I129" s="1" t="s">
        <v>52</v>
      </c>
      <c r="J129" s="1" t="s">
        <v>52</v>
      </c>
      <c r="K129" s="1" t="s">
        <v>52</v>
      </c>
      <c r="M129" s="1" t="s">
        <v>52</v>
      </c>
      <c r="O129" s="1" t="s">
        <v>52</v>
      </c>
      <c r="P129" s="1" t="s">
        <v>52</v>
      </c>
      <c r="Q129" s="1" t="s">
        <v>52</v>
      </c>
      <c r="R129" s="1" t="s">
        <v>52</v>
      </c>
      <c r="S129" s="1" t="s">
        <v>52</v>
      </c>
      <c r="T129" s="1" t="s">
        <v>52</v>
      </c>
    </row>
    <row r="130" spans="1:20" ht="20.100000000000001" customHeight="1">
      <c r="A130" s="21" t="s">
        <v>3250</v>
      </c>
      <c r="B130" s="22"/>
      <c r="C130" s="22"/>
      <c r="D130" s="22"/>
      <c r="E130" s="22"/>
      <c r="F130" s="21" t="s">
        <v>52</v>
      </c>
      <c r="G130" s="1" t="s">
        <v>897</v>
      </c>
      <c r="H130" s="1" t="s">
        <v>3081</v>
      </c>
      <c r="I130" s="1" t="s">
        <v>3251</v>
      </c>
      <c r="J130" s="1" t="s">
        <v>52</v>
      </c>
      <c r="K130" s="1" t="s">
        <v>52</v>
      </c>
      <c r="M130" s="1" t="s">
        <v>52</v>
      </c>
      <c r="O130" s="1" t="s">
        <v>52</v>
      </c>
      <c r="P130" s="1" t="s">
        <v>52</v>
      </c>
      <c r="Q130" s="1" t="s">
        <v>52</v>
      </c>
      <c r="R130" s="1" t="s">
        <v>52</v>
      </c>
      <c r="S130" s="1" t="s">
        <v>52</v>
      </c>
      <c r="T130" s="1" t="s">
        <v>52</v>
      </c>
    </row>
    <row r="131" spans="1:20" ht="20.100000000000001" customHeight="1">
      <c r="A131" s="21" t="s">
        <v>3176</v>
      </c>
      <c r="B131" s="23"/>
      <c r="C131" s="23"/>
      <c r="D131" s="23"/>
      <c r="E131" s="23"/>
      <c r="F131" s="24"/>
    </row>
    <row r="132" spans="1:20" ht="20.100000000000001" customHeight="1">
      <c r="A132" s="24"/>
      <c r="B132" s="24"/>
      <c r="C132" s="24"/>
      <c r="D132" s="24"/>
      <c r="E132" s="24"/>
      <c r="F132" s="24"/>
    </row>
    <row r="133" spans="1:20" ht="20.100000000000001" customHeight="1">
      <c r="A133" s="24" t="s">
        <v>3252</v>
      </c>
      <c r="B133" s="24"/>
      <c r="C133" s="24"/>
      <c r="D133" s="24"/>
      <c r="E133" s="24"/>
      <c r="F133" s="21" t="s">
        <v>52</v>
      </c>
      <c r="G133" s="1" t="s">
        <v>893</v>
      </c>
      <c r="I133" s="1" t="s">
        <v>890</v>
      </c>
      <c r="J133" s="1" t="s">
        <v>891</v>
      </c>
      <c r="K133" s="1" t="s">
        <v>158</v>
      </c>
    </row>
    <row r="134" spans="1:20" ht="20.100000000000001" customHeight="1">
      <c r="A134" s="21" t="s">
        <v>52</v>
      </c>
      <c r="B134" s="22"/>
      <c r="C134" s="22"/>
      <c r="D134" s="22"/>
      <c r="E134" s="22"/>
      <c r="F134" s="21" t="s">
        <v>52</v>
      </c>
      <c r="G134" s="1" t="s">
        <v>893</v>
      </c>
      <c r="H134" s="1" t="s">
        <v>3079</v>
      </c>
      <c r="I134" s="1" t="s">
        <v>52</v>
      </c>
      <c r="J134" s="1" t="s">
        <v>52</v>
      </c>
      <c r="K134" s="1" t="s">
        <v>52</v>
      </c>
      <c r="L134">
        <v>1</v>
      </c>
      <c r="M134" s="1" t="s">
        <v>52</v>
      </c>
      <c r="O134" s="1" t="s">
        <v>52</v>
      </c>
      <c r="P134" s="1" t="s">
        <v>52</v>
      </c>
      <c r="Q134" s="1" t="s">
        <v>52</v>
      </c>
      <c r="R134" s="1" t="s">
        <v>52</v>
      </c>
      <c r="S134" s="1" t="s">
        <v>52</v>
      </c>
      <c r="T134" s="1" t="s">
        <v>52</v>
      </c>
    </row>
    <row r="135" spans="1:20" ht="20.100000000000001" customHeight="1">
      <c r="A135" s="21" t="s">
        <v>3253</v>
      </c>
      <c r="B135" s="22"/>
      <c r="C135" s="22"/>
      <c r="D135" s="22"/>
      <c r="E135" s="22"/>
      <c r="F135" s="21" t="s">
        <v>52</v>
      </c>
      <c r="G135" s="1" t="s">
        <v>893</v>
      </c>
      <c r="H135" s="1" t="s">
        <v>3081</v>
      </c>
      <c r="I135" s="1" t="s">
        <v>3254</v>
      </c>
      <c r="J135" s="1" t="s">
        <v>52</v>
      </c>
      <c r="K135" s="1" t="s">
        <v>52</v>
      </c>
      <c r="M135" s="1" t="s">
        <v>52</v>
      </c>
      <c r="O135" s="1" t="s">
        <v>52</v>
      </c>
      <c r="P135" s="1" t="s">
        <v>52</v>
      </c>
      <c r="Q135" s="1" t="s">
        <v>52</v>
      </c>
      <c r="R135" s="1" t="s">
        <v>52</v>
      </c>
      <c r="S135" s="1" t="s">
        <v>52</v>
      </c>
      <c r="T135" s="1" t="s">
        <v>52</v>
      </c>
    </row>
    <row r="136" spans="1:20" ht="20.100000000000001" customHeight="1">
      <c r="A136" s="21" t="s">
        <v>3180</v>
      </c>
      <c r="B136" s="22"/>
      <c r="C136" s="22"/>
      <c r="D136" s="22"/>
      <c r="E136" s="22"/>
      <c r="F136" s="21" t="s">
        <v>52</v>
      </c>
      <c r="G136" s="1" t="s">
        <v>893</v>
      </c>
      <c r="H136" s="1" t="s">
        <v>3081</v>
      </c>
      <c r="I136" s="1" t="s">
        <v>3181</v>
      </c>
      <c r="J136" s="1" t="s">
        <v>52</v>
      </c>
      <c r="K136" s="1" t="s">
        <v>52</v>
      </c>
      <c r="M136" s="1" t="s">
        <v>52</v>
      </c>
      <c r="O136" s="1" t="s">
        <v>52</v>
      </c>
      <c r="P136" s="1" t="s">
        <v>52</v>
      </c>
      <c r="Q136" s="1" t="s">
        <v>52</v>
      </c>
      <c r="R136" s="1" t="s">
        <v>52</v>
      </c>
      <c r="S136" s="1" t="s">
        <v>52</v>
      </c>
      <c r="T136" s="1" t="s">
        <v>52</v>
      </c>
    </row>
    <row r="137" spans="1:20" ht="20.100000000000001" customHeight="1">
      <c r="A137" s="21" t="s">
        <v>3182</v>
      </c>
      <c r="B137" s="22"/>
      <c r="C137" s="22"/>
      <c r="D137" s="22"/>
      <c r="E137" s="22"/>
      <c r="F137" s="21" t="s">
        <v>52</v>
      </c>
      <c r="G137" s="1" t="s">
        <v>893</v>
      </c>
      <c r="H137" s="1" t="s">
        <v>3081</v>
      </c>
      <c r="I137" s="1" t="s">
        <v>3183</v>
      </c>
      <c r="J137" s="1" t="s">
        <v>52</v>
      </c>
      <c r="K137" s="1" t="s">
        <v>52</v>
      </c>
      <c r="M137" s="1" t="s">
        <v>52</v>
      </c>
      <c r="O137" s="1" t="s">
        <v>52</v>
      </c>
      <c r="P137" s="1" t="s">
        <v>52</v>
      </c>
      <c r="Q137" s="1" t="s">
        <v>52</v>
      </c>
      <c r="R137" s="1" t="s">
        <v>52</v>
      </c>
      <c r="S137" s="1" t="s">
        <v>52</v>
      </c>
      <c r="T137" s="1" t="s">
        <v>52</v>
      </c>
    </row>
    <row r="138" spans="1:20" ht="20.100000000000001" customHeight="1">
      <c r="A138" s="21" t="s">
        <v>3083</v>
      </c>
      <c r="B138" s="22"/>
      <c r="C138" s="22"/>
      <c r="D138" s="22"/>
      <c r="E138" s="22"/>
      <c r="F138" s="21" t="s">
        <v>52</v>
      </c>
      <c r="G138" s="1" t="s">
        <v>893</v>
      </c>
      <c r="H138" s="1" t="s">
        <v>3081</v>
      </c>
      <c r="I138" s="1" t="s">
        <v>52</v>
      </c>
      <c r="J138" s="1" t="s">
        <v>52</v>
      </c>
      <c r="K138" s="1" t="s">
        <v>52</v>
      </c>
      <c r="M138" s="1" t="s">
        <v>52</v>
      </c>
      <c r="O138" s="1" t="s">
        <v>52</v>
      </c>
      <c r="P138" s="1" t="s">
        <v>52</v>
      </c>
      <c r="Q138" s="1" t="s">
        <v>52</v>
      </c>
      <c r="R138" s="1" t="s">
        <v>52</v>
      </c>
      <c r="S138" s="1" t="s">
        <v>52</v>
      </c>
      <c r="T138" s="1" t="s">
        <v>52</v>
      </c>
    </row>
    <row r="139" spans="1:20" ht="20.100000000000001" customHeight="1">
      <c r="A139" s="21" t="s">
        <v>3184</v>
      </c>
      <c r="B139" s="22"/>
      <c r="C139" s="22"/>
      <c r="D139" s="22"/>
      <c r="E139" s="22"/>
      <c r="F139" s="21" t="s">
        <v>52</v>
      </c>
      <c r="G139" s="1" t="s">
        <v>893</v>
      </c>
      <c r="H139" s="1" t="s">
        <v>3081</v>
      </c>
      <c r="I139" s="1" t="s">
        <v>3185</v>
      </c>
      <c r="J139" s="1" t="s">
        <v>52</v>
      </c>
      <c r="K139" s="1" t="s">
        <v>52</v>
      </c>
      <c r="M139" s="1" t="s">
        <v>52</v>
      </c>
      <c r="O139" s="1" t="s">
        <v>52</v>
      </c>
      <c r="P139" s="1" t="s">
        <v>52</v>
      </c>
      <c r="Q139" s="1" t="s">
        <v>52</v>
      </c>
      <c r="R139" s="1" t="s">
        <v>52</v>
      </c>
      <c r="S139" s="1" t="s">
        <v>52</v>
      </c>
      <c r="T139" s="1" t="s">
        <v>52</v>
      </c>
    </row>
    <row r="140" spans="1:20" ht="20.100000000000001" customHeight="1">
      <c r="A140" s="21" t="s">
        <v>3255</v>
      </c>
      <c r="B140" s="22"/>
      <c r="C140" s="22"/>
      <c r="D140" s="22"/>
      <c r="E140" s="22"/>
      <c r="F140" s="21" t="s">
        <v>52</v>
      </c>
      <c r="G140" s="1" t="s">
        <v>893</v>
      </c>
      <c r="H140" s="1" t="s">
        <v>3081</v>
      </c>
      <c r="I140" s="1" t="s">
        <v>3256</v>
      </c>
      <c r="J140" s="1" t="s">
        <v>52</v>
      </c>
      <c r="K140" s="1" t="s">
        <v>52</v>
      </c>
      <c r="M140" s="1" t="s">
        <v>52</v>
      </c>
      <c r="O140" s="1" t="s">
        <v>52</v>
      </c>
      <c r="P140" s="1" t="s">
        <v>52</v>
      </c>
      <c r="Q140" s="1" t="s">
        <v>52</v>
      </c>
      <c r="R140" s="1" t="s">
        <v>52</v>
      </c>
      <c r="S140" s="1" t="s">
        <v>52</v>
      </c>
      <c r="T140" s="1" t="s">
        <v>52</v>
      </c>
    </row>
    <row r="141" spans="1:20" ht="20.100000000000001" customHeight="1">
      <c r="A141" s="21" t="s">
        <v>3257</v>
      </c>
      <c r="B141" s="22"/>
      <c r="C141" s="22"/>
      <c r="D141" s="22"/>
      <c r="E141" s="22"/>
      <c r="F141" s="21" t="s">
        <v>52</v>
      </c>
      <c r="G141" s="1" t="s">
        <v>893</v>
      </c>
      <c r="H141" s="1" t="s">
        <v>3081</v>
      </c>
      <c r="I141" s="1" t="s">
        <v>3258</v>
      </c>
      <c r="J141" s="1" t="s">
        <v>52</v>
      </c>
      <c r="K141" s="1" t="s">
        <v>52</v>
      </c>
      <c r="M141" s="1" t="s">
        <v>52</v>
      </c>
      <c r="O141" s="1" t="s">
        <v>52</v>
      </c>
      <c r="P141" s="1" t="s">
        <v>52</v>
      </c>
      <c r="Q141" s="1" t="s">
        <v>52</v>
      </c>
      <c r="R141" s="1" t="s">
        <v>52</v>
      </c>
      <c r="S141" s="1" t="s">
        <v>52</v>
      </c>
      <c r="T141" s="1" t="s">
        <v>52</v>
      </c>
    </row>
    <row r="142" spans="1:20" ht="20.100000000000001" customHeight="1">
      <c r="A142" s="21" t="s">
        <v>3083</v>
      </c>
      <c r="B142" s="22"/>
      <c r="C142" s="22"/>
      <c r="D142" s="22"/>
      <c r="E142" s="22"/>
      <c r="F142" s="21" t="s">
        <v>52</v>
      </c>
      <c r="G142" s="1" t="s">
        <v>893</v>
      </c>
      <c r="H142" s="1" t="s">
        <v>3081</v>
      </c>
      <c r="I142" s="1" t="s">
        <v>52</v>
      </c>
      <c r="J142" s="1" t="s">
        <v>52</v>
      </c>
      <c r="K142" s="1" t="s">
        <v>52</v>
      </c>
      <c r="M142" s="1" t="s">
        <v>52</v>
      </c>
      <c r="O142" s="1" t="s">
        <v>52</v>
      </c>
      <c r="P142" s="1" t="s">
        <v>52</v>
      </c>
      <c r="Q142" s="1" t="s">
        <v>52</v>
      </c>
      <c r="R142" s="1" t="s">
        <v>52</v>
      </c>
      <c r="S142" s="1" t="s">
        <v>52</v>
      </c>
      <c r="T142" s="1" t="s">
        <v>52</v>
      </c>
    </row>
    <row r="143" spans="1:20" ht="20.100000000000001" customHeight="1">
      <c r="A143" s="21" t="s">
        <v>3190</v>
      </c>
      <c r="B143" s="22"/>
      <c r="C143" s="22"/>
      <c r="D143" s="22"/>
      <c r="E143" s="22"/>
      <c r="F143" s="21" t="s">
        <v>52</v>
      </c>
      <c r="G143" s="1" t="s">
        <v>893</v>
      </c>
      <c r="H143" s="1" t="s">
        <v>3081</v>
      </c>
      <c r="I143" s="1" t="s">
        <v>3191</v>
      </c>
      <c r="J143" s="1" t="s">
        <v>52</v>
      </c>
      <c r="K143" s="1" t="s">
        <v>52</v>
      </c>
      <c r="M143" s="1" t="s">
        <v>52</v>
      </c>
      <c r="O143" s="1" t="s">
        <v>52</v>
      </c>
      <c r="P143" s="1" t="s">
        <v>52</v>
      </c>
      <c r="Q143" s="1" t="s">
        <v>52</v>
      </c>
      <c r="R143" s="1" t="s">
        <v>52</v>
      </c>
      <c r="S143" s="1" t="s">
        <v>52</v>
      </c>
      <c r="T143" s="1" t="s">
        <v>52</v>
      </c>
    </row>
    <row r="144" spans="1:20" ht="20.100000000000001" customHeight="1">
      <c r="A144" s="21" t="s">
        <v>3192</v>
      </c>
      <c r="B144" s="22"/>
      <c r="C144" s="22"/>
      <c r="D144" s="22"/>
      <c r="E144" s="22"/>
      <c r="F144" s="21" t="s">
        <v>52</v>
      </c>
      <c r="G144" s="1" t="s">
        <v>893</v>
      </c>
      <c r="H144" s="1" t="s">
        <v>3081</v>
      </c>
      <c r="I144" s="1" t="s">
        <v>3193</v>
      </c>
      <c r="J144" s="1" t="s">
        <v>52</v>
      </c>
      <c r="K144" s="1" t="s">
        <v>52</v>
      </c>
      <c r="M144" s="1" t="s">
        <v>52</v>
      </c>
      <c r="O144" s="1" t="s">
        <v>52</v>
      </c>
      <c r="P144" s="1" t="s">
        <v>52</v>
      </c>
      <c r="Q144" s="1" t="s">
        <v>52</v>
      </c>
      <c r="R144" s="1" t="s">
        <v>52</v>
      </c>
      <c r="S144" s="1" t="s">
        <v>52</v>
      </c>
      <c r="T144" s="1" t="s">
        <v>52</v>
      </c>
    </row>
    <row r="145" spans="1:20" ht="20.100000000000001" customHeight="1">
      <c r="A145" s="21" t="s">
        <v>3194</v>
      </c>
      <c r="B145" s="22"/>
      <c r="C145" s="22"/>
      <c r="D145" s="22"/>
      <c r="E145" s="22"/>
      <c r="F145" s="21" t="s">
        <v>52</v>
      </c>
      <c r="G145" s="1" t="s">
        <v>893</v>
      </c>
      <c r="H145" s="1" t="s">
        <v>3081</v>
      </c>
      <c r="I145" s="1" t="s">
        <v>3195</v>
      </c>
      <c r="J145" s="1" t="s">
        <v>52</v>
      </c>
      <c r="K145" s="1" t="s">
        <v>52</v>
      </c>
      <c r="M145" s="1" t="s">
        <v>52</v>
      </c>
      <c r="O145" s="1" t="s">
        <v>52</v>
      </c>
      <c r="P145" s="1" t="s">
        <v>52</v>
      </c>
      <c r="Q145" s="1" t="s">
        <v>52</v>
      </c>
      <c r="R145" s="1" t="s">
        <v>52</v>
      </c>
      <c r="S145" s="1" t="s">
        <v>52</v>
      </c>
      <c r="T145" s="1" t="s">
        <v>52</v>
      </c>
    </row>
    <row r="146" spans="1:20" ht="20.100000000000001" customHeight="1">
      <c r="A146" s="21" t="s">
        <v>3196</v>
      </c>
      <c r="B146" s="22"/>
      <c r="C146" s="22"/>
      <c r="D146" s="22"/>
      <c r="E146" s="22"/>
      <c r="F146" s="21" t="s">
        <v>52</v>
      </c>
      <c r="G146" s="1" t="s">
        <v>893</v>
      </c>
      <c r="H146" s="1" t="s">
        <v>3081</v>
      </c>
      <c r="I146" s="1" t="s">
        <v>3197</v>
      </c>
      <c r="J146" s="1" t="s">
        <v>52</v>
      </c>
      <c r="K146" s="1" t="s">
        <v>52</v>
      </c>
      <c r="M146" s="1" t="s">
        <v>52</v>
      </c>
      <c r="O146" s="1" t="s">
        <v>52</v>
      </c>
      <c r="P146" s="1" t="s">
        <v>52</v>
      </c>
      <c r="Q146" s="1" t="s">
        <v>52</v>
      </c>
      <c r="R146" s="1" t="s">
        <v>52</v>
      </c>
      <c r="S146" s="1" t="s">
        <v>52</v>
      </c>
      <c r="T146" s="1" t="s">
        <v>52</v>
      </c>
    </row>
    <row r="147" spans="1:20" ht="20.100000000000001" customHeight="1">
      <c r="A147" s="21" t="s">
        <v>3124</v>
      </c>
      <c r="B147" s="22"/>
      <c r="C147" s="22"/>
      <c r="D147" s="22"/>
      <c r="E147" s="22"/>
      <c r="F147" s="21" t="s">
        <v>52</v>
      </c>
      <c r="G147" s="1" t="s">
        <v>893</v>
      </c>
      <c r="H147" s="1" t="s">
        <v>3081</v>
      </c>
      <c r="I147" s="1" t="s">
        <v>3125</v>
      </c>
      <c r="J147" s="1" t="s">
        <v>52</v>
      </c>
      <c r="K147" s="1" t="s">
        <v>52</v>
      </c>
      <c r="M147" s="1" t="s">
        <v>52</v>
      </c>
      <c r="O147" s="1" t="s">
        <v>52</v>
      </c>
      <c r="P147" s="1" t="s">
        <v>52</v>
      </c>
      <c r="Q147" s="1" t="s">
        <v>52</v>
      </c>
      <c r="R147" s="1" t="s">
        <v>52</v>
      </c>
      <c r="S147" s="1" t="s">
        <v>52</v>
      </c>
      <c r="T147" s="1" t="s">
        <v>52</v>
      </c>
    </row>
    <row r="148" spans="1:20" ht="20.100000000000001" customHeight="1">
      <c r="A148" s="21" t="s">
        <v>3198</v>
      </c>
      <c r="B148" s="22"/>
      <c r="C148" s="22"/>
      <c r="D148" s="22"/>
      <c r="E148" s="22"/>
      <c r="F148" s="21" t="s">
        <v>52</v>
      </c>
      <c r="G148" s="1" t="s">
        <v>893</v>
      </c>
      <c r="H148" s="1" t="s">
        <v>3081</v>
      </c>
      <c r="I148" s="1" t="s">
        <v>3199</v>
      </c>
      <c r="J148" s="1" t="s">
        <v>52</v>
      </c>
      <c r="K148" s="1" t="s">
        <v>52</v>
      </c>
      <c r="M148" s="1" t="s">
        <v>52</v>
      </c>
      <c r="O148" s="1" t="s">
        <v>52</v>
      </c>
      <c r="P148" s="1" t="s">
        <v>52</v>
      </c>
      <c r="Q148" s="1" t="s">
        <v>52</v>
      </c>
      <c r="R148" s="1" t="s">
        <v>52</v>
      </c>
      <c r="S148" s="1" t="s">
        <v>52</v>
      </c>
      <c r="T148" s="1" t="s">
        <v>52</v>
      </c>
    </row>
    <row r="149" spans="1:20" ht="20.100000000000001" customHeight="1">
      <c r="A149" s="21" t="s">
        <v>3200</v>
      </c>
      <c r="B149" s="22"/>
      <c r="C149" s="22"/>
      <c r="D149" s="22"/>
      <c r="E149" s="22"/>
      <c r="F149" s="21" t="s">
        <v>52</v>
      </c>
      <c r="G149" s="1" t="s">
        <v>893</v>
      </c>
      <c r="H149" s="1" t="s">
        <v>3081</v>
      </c>
      <c r="I149" s="1" t="s">
        <v>3201</v>
      </c>
      <c r="J149" s="1" t="s">
        <v>52</v>
      </c>
      <c r="K149" s="1" t="s">
        <v>52</v>
      </c>
      <c r="M149" s="1" t="s">
        <v>52</v>
      </c>
      <c r="O149" s="1" t="s">
        <v>52</v>
      </c>
      <c r="P149" s="1" t="s">
        <v>52</v>
      </c>
      <c r="Q149" s="1" t="s">
        <v>52</v>
      </c>
      <c r="R149" s="1" t="s">
        <v>52</v>
      </c>
      <c r="S149" s="1" t="s">
        <v>52</v>
      </c>
      <c r="T149" s="1" t="s">
        <v>52</v>
      </c>
    </row>
    <row r="150" spans="1:20" ht="20.100000000000001" customHeight="1">
      <c r="A150" s="21" t="s">
        <v>3202</v>
      </c>
      <c r="B150" s="22"/>
      <c r="C150" s="22"/>
      <c r="D150" s="22"/>
      <c r="E150" s="22"/>
      <c r="F150" s="21" t="s">
        <v>52</v>
      </c>
      <c r="G150" s="1" t="s">
        <v>893</v>
      </c>
      <c r="H150" s="1" t="s">
        <v>3081</v>
      </c>
      <c r="I150" s="1" t="s">
        <v>3203</v>
      </c>
      <c r="J150" s="1" t="s">
        <v>52</v>
      </c>
      <c r="K150" s="1" t="s">
        <v>52</v>
      </c>
      <c r="M150" s="1" t="s">
        <v>52</v>
      </c>
      <c r="O150" s="1" t="s">
        <v>52</v>
      </c>
      <c r="P150" s="1" t="s">
        <v>52</v>
      </c>
      <c r="Q150" s="1" t="s">
        <v>52</v>
      </c>
      <c r="R150" s="1" t="s">
        <v>52</v>
      </c>
      <c r="S150" s="1" t="s">
        <v>52</v>
      </c>
      <c r="T150" s="1" t="s">
        <v>52</v>
      </c>
    </row>
    <row r="151" spans="1:20" ht="20.100000000000001" customHeight="1">
      <c r="A151" s="21" t="s">
        <v>3204</v>
      </c>
      <c r="B151" s="22"/>
      <c r="C151" s="22"/>
      <c r="D151" s="22"/>
      <c r="E151" s="22"/>
      <c r="F151" s="21" t="s">
        <v>52</v>
      </c>
      <c r="G151" s="1" t="s">
        <v>893</v>
      </c>
      <c r="H151" s="1" t="s">
        <v>3081</v>
      </c>
      <c r="I151" s="1" t="s">
        <v>3205</v>
      </c>
      <c r="J151" s="1" t="s">
        <v>52</v>
      </c>
      <c r="K151" s="1" t="s">
        <v>52</v>
      </c>
      <c r="M151" s="1" t="s">
        <v>52</v>
      </c>
      <c r="O151" s="1" t="s">
        <v>52</v>
      </c>
      <c r="P151" s="1" t="s">
        <v>52</v>
      </c>
      <c r="Q151" s="1" t="s">
        <v>52</v>
      </c>
      <c r="R151" s="1" t="s">
        <v>52</v>
      </c>
      <c r="S151" s="1" t="s">
        <v>52</v>
      </c>
      <c r="T151" s="1" t="s">
        <v>52</v>
      </c>
    </row>
    <row r="152" spans="1:20" ht="20.100000000000001" customHeight="1">
      <c r="A152" s="21" t="s">
        <v>3206</v>
      </c>
      <c r="B152" s="22"/>
      <c r="C152" s="22"/>
      <c r="D152" s="22"/>
      <c r="E152" s="22"/>
      <c r="F152" s="21" t="s">
        <v>52</v>
      </c>
      <c r="G152" s="1" t="s">
        <v>893</v>
      </c>
      <c r="H152" s="1" t="s">
        <v>3081</v>
      </c>
      <c r="I152" s="1" t="s">
        <v>3207</v>
      </c>
      <c r="J152" s="1" t="s">
        <v>52</v>
      </c>
      <c r="K152" s="1" t="s">
        <v>52</v>
      </c>
      <c r="M152" s="1" t="s">
        <v>52</v>
      </c>
      <c r="O152" s="1" t="s">
        <v>52</v>
      </c>
      <c r="P152" s="1" t="s">
        <v>52</v>
      </c>
      <c r="Q152" s="1" t="s">
        <v>52</v>
      </c>
      <c r="R152" s="1" t="s">
        <v>52</v>
      </c>
      <c r="S152" s="1" t="s">
        <v>52</v>
      </c>
      <c r="T152" s="1" t="s">
        <v>52</v>
      </c>
    </row>
    <row r="153" spans="1:20" ht="20.100000000000001" customHeight="1">
      <c r="A153" s="21" t="s">
        <v>3259</v>
      </c>
      <c r="B153" s="22"/>
      <c r="C153" s="22"/>
      <c r="D153" s="22"/>
      <c r="E153" s="22"/>
      <c r="F153" s="21" t="s">
        <v>52</v>
      </c>
      <c r="G153" s="1" t="s">
        <v>893</v>
      </c>
      <c r="H153" s="1" t="s">
        <v>3081</v>
      </c>
      <c r="I153" s="1" t="s">
        <v>3260</v>
      </c>
      <c r="J153" s="1" t="s">
        <v>52</v>
      </c>
      <c r="K153" s="1" t="s">
        <v>52</v>
      </c>
      <c r="M153" s="1" t="s">
        <v>52</v>
      </c>
      <c r="O153" s="1" t="s">
        <v>52</v>
      </c>
      <c r="P153" s="1" t="s">
        <v>52</v>
      </c>
      <c r="Q153" s="1" t="s">
        <v>52</v>
      </c>
      <c r="R153" s="1" t="s">
        <v>52</v>
      </c>
      <c r="S153" s="1" t="s">
        <v>52</v>
      </c>
      <c r="T153" s="1" t="s">
        <v>52</v>
      </c>
    </row>
    <row r="154" spans="1:20" ht="20.100000000000001" customHeight="1">
      <c r="A154" s="21" t="s">
        <v>3130</v>
      </c>
      <c r="B154" s="22"/>
      <c r="C154" s="22"/>
      <c r="D154" s="22"/>
      <c r="E154" s="22"/>
      <c r="F154" s="21" t="s">
        <v>52</v>
      </c>
      <c r="G154" s="1" t="s">
        <v>893</v>
      </c>
      <c r="H154" s="1" t="s">
        <v>3081</v>
      </c>
      <c r="I154" s="1" t="s">
        <v>3131</v>
      </c>
      <c r="J154" s="1" t="s">
        <v>52</v>
      </c>
      <c r="K154" s="1" t="s">
        <v>52</v>
      </c>
      <c r="M154" s="1" t="s">
        <v>52</v>
      </c>
      <c r="O154" s="1" t="s">
        <v>52</v>
      </c>
      <c r="P154" s="1" t="s">
        <v>52</v>
      </c>
      <c r="Q154" s="1" t="s">
        <v>52</v>
      </c>
      <c r="R154" s="1" t="s">
        <v>52</v>
      </c>
      <c r="S154" s="1" t="s">
        <v>52</v>
      </c>
      <c r="T154" s="1" t="s">
        <v>52</v>
      </c>
    </row>
    <row r="155" spans="1:20" ht="20.100000000000001" customHeight="1">
      <c r="A155" s="21" t="s">
        <v>3208</v>
      </c>
      <c r="B155" s="22"/>
      <c r="C155" s="22"/>
      <c r="D155" s="22"/>
      <c r="E155" s="22"/>
      <c r="F155" s="21" t="s">
        <v>52</v>
      </c>
      <c r="G155" s="1" t="s">
        <v>893</v>
      </c>
      <c r="H155" s="1" t="s">
        <v>3081</v>
      </c>
      <c r="I155" s="1" t="s">
        <v>3209</v>
      </c>
      <c r="J155" s="1" t="s">
        <v>52</v>
      </c>
      <c r="K155" s="1" t="s">
        <v>52</v>
      </c>
      <c r="M155" s="1" t="s">
        <v>52</v>
      </c>
      <c r="O155" s="1" t="s">
        <v>52</v>
      </c>
      <c r="P155" s="1" t="s">
        <v>52</v>
      </c>
      <c r="Q155" s="1" t="s">
        <v>52</v>
      </c>
      <c r="R155" s="1" t="s">
        <v>52</v>
      </c>
      <c r="S155" s="1" t="s">
        <v>52</v>
      </c>
      <c r="T155" s="1" t="s">
        <v>52</v>
      </c>
    </row>
    <row r="156" spans="1:20" ht="20.100000000000001" customHeight="1">
      <c r="A156" s="21" t="s">
        <v>3210</v>
      </c>
      <c r="B156" s="22"/>
      <c r="C156" s="22"/>
      <c r="D156" s="22"/>
      <c r="E156" s="22"/>
      <c r="F156" s="21" t="s">
        <v>52</v>
      </c>
      <c r="G156" s="1" t="s">
        <v>893</v>
      </c>
      <c r="H156" s="1" t="s">
        <v>3081</v>
      </c>
      <c r="I156" s="1" t="s">
        <v>3211</v>
      </c>
      <c r="J156" s="1" t="s">
        <v>52</v>
      </c>
      <c r="K156" s="1" t="s">
        <v>52</v>
      </c>
      <c r="M156" s="1" t="s">
        <v>52</v>
      </c>
      <c r="O156" s="1" t="s">
        <v>52</v>
      </c>
      <c r="P156" s="1" t="s">
        <v>52</v>
      </c>
      <c r="Q156" s="1" t="s">
        <v>52</v>
      </c>
      <c r="R156" s="1" t="s">
        <v>52</v>
      </c>
      <c r="S156" s="1" t="s">
        <v>52</v>
      </c>
      <c r="T156" s="1" t="s">
        <v>52</v>
      </c>
    </row>
    <row r="157" spans="1:20" ht="20.100000000000001" customHeight="1">
      <c r="A157" s="21" t="s">
        <v>3212</v>
      </c>
      <c r="B157" s="22"/>
      <c r="C157" s="22"/>
      <c r="D157" s="22"/>
      <c r="E157" s="22"/>
      <c r="F157" s="21" t="s">
        <v>52</v>
      </c>
      <c r="G157" s="1" t="s">
        <v>893</v>
      </c>
      <c r="H157" s="1" t="s">
        <v>3081</v>
      </c>
      <c r="I157" s="1" t="s">
        <v>3213</v>
      </c>
      <c r="J157" s="1" t="s">
        <v>52</v>
      </c>
      <c r="K157" s="1" t="s">
        <v>52</v>
      </c>
      <c r="M157" s="1" t="s">
        <v>52</v>
      </c>
      <c r="O157" s="1" t="s">
        <v>52</v>
      </c>
      <c r="P157" s="1" t="s">
        <v>52</v>
      </c>
      <c r="Q157" s="1" t="s">
        <v>52</v>
      </c>
      <c r="R157" s="1" t="s">
        <v>52</v>
      </c>
      <c r="S157" s="1" t="s">
        <v>52</v>
      </c>
      <c r="T157" s="1" t="s">
        <v>52</v>
      </c>
    </row>
    <row r="158" spans="1:20" ht="20.100000000000001" customHeight="1">
      <c r="A158" s="21" t="s">
        <v>3261</v>
      </c>
      <c r="B158" s="22"/>
      <c r="C158" s="22"/>
      <c r="D158" s="22"/>
      <c r="E158" s="22"/>
      <c r="F158" s="21" t="s">
        <v>52</v>
      </c>
      <c r="G158" s="1" t="s">
        <v>893</v>
      </c>
      <c r="H158" s="1" t="s">
        <v>3081</v>
      </c>
      <c r="I158" s="1" t="s">
        <v>3215</v>
      </c>
      <c r="J158" s="1" t="s">
        <v>52</v>
      </c>
      <c r="K158" s="1" t="s">
        <v>52</v>
      </c>
      <c r="M158" s="1" t="s">
        <v>52</v>
      </c>
      <c r="O158" s="1" t="s">
        <v>52</v>
      </c>
      <c r="P158" s="1" t="s">
        <v>52</v>
      </c>
      <c r="Q158" s="1" t="s">
        <v>52</v>
      </c>
      <c r="R158" s="1" t="s">
        <v>52</v>
      </c>
      <c r="S158" s="1" t="s">
        <v>52</v>
      </c>
      <c r="T158" s="1" t="s">
        <v>52</v>
      </c>
    </row>
    <row r="159" spans="1:20" ht="20.100000000000001" customHeight="1">
      <c r="A159" s="21" t="s">
        <v>3216</v>
      </c>
      <c r="B159" s="22"/>
      <c r="C159" s="22"/>
      <c r="D159" s="22"/>
      <c r="E159" s="22"/>
      <c r="F159" s="21" t="s">
        <v>52</v>
      </c>
      <c r="G159" s="1" t="s">
        <v>893</v>
      </c>
      <c r="H159" s="1" t="s">
        <v>3081</v>
      </c>
      <c r="I159" s="1" t="s">
        <v>3217</v>
      </c>
      <c r="J159" s="1" t="s">
        <v>52</v>
      </c>
      <c r="K159" s="1" t="s">
        <v>52</v>
      </c>
      <c r="M159" s="1" t="s">
        <v>52</v>
      </c>
      <c r="O159" s="1" t="s">
        <v>52</v>
      </c>
      <c r="P159" s="1" t="s">
        <v>52</v>
      </c>
      <c r="Q159" s="1" t="s">
        <v>52</v>
      </c>
      <c r="R159" s="1" t="s">
        <v>52</v>
      </c>
      <c r="S159" s="1" t="s">
        <v>52</v>
      </c>
      <c r="T159" s="1" t="s">
        <v>52</v>
      </c>
    </row>
    <row r="160" spans="1:20" ht="20.100000000000001" customHeight="1">
      <c r="A160" s="21" t="s">
        <v>3150</v>
      </c>
      <c r="B160" s="22"/>
      <c r="C160" s="22"/>
      <c r="D160" s="22"/>
      <c r="E160" s="22"/>
      <c r="F160" s="21" t="s">
        <v>52</v>
      </c>
      <c r="G160" s="1" t="s">
        <v>893</v>
      </c>
      <c r="H160" s="1" t="s">
        <v>3081</v>
      </c>
      <c r="I160" s="1" t="s">
        <v>3151</v>
      </c>
      <c r="J160" s="1" t="s">
        <v>52</v>
      </c>
      <c r="K160" s="1" t="s">
        <v>52</v>
      </c>
      <c r="M160" s="1" t="s">
        <v>52</v>
      </c>
      <c r="O160" s="1" t="s">
        <v>52</v>
      </c>
      <c r="P160" s="1" t="s">
        <v>52</v>
      </c>
      <c r="Q160" s="1" t="s">
        <v>52</v>
      </c>
      <c r="R160" s="1" t="s">
        <v>52</v>
      </c>
      <c r="S160" s="1" t="s">
        <v>52</v>
      </c>
      <c r="T160" s="1" t="s">
        <v>52</v>
      </c>
    </row>
    <row r="161" spans="1:20" ht="20.100000000000001" customHeight="1">
      <c r="A161" s="21" t="s">
        <v>3154</v>
      </c>
      <c r="B161" s="22"/>
      <c r="C161" s="22"/>
      <c r="D161" s="22"/>
      <c r="E161" s="22"/>
      <c r="F161" s="21" t="s">
        <v>52</v>
      </c>
      <c r="G161" s="1" t="s">
        <v>893</v>
      </c>
      <c r="H161" s="1" t="s">
        <v>3081</v>
      </c>
      <c r="I161" s="1" t="s">
        <v>3155</v>
      </c>
      <c r="J161" s="1" t="s">
        <v>52</v>
      </c>
      <c r="K161" s="1" t="s">
        <v>52</v>
      </c>
      <c r="M161" s="1" t="s">
        <v>52</v>
      </c>
      <c r="O161" s="1" t="s">
        <v>52</v>
      </c>
      <c r="P161" s="1" t="s">
        <v>52</v>
      </c>
      <c r="Q161" s="1" t="s">
        <v>52</v>
      </c>
      <c r="R161" s="1" t="s">
        <v>52</v>
      </c>
      <c r="S161" s="1" t="s">
        <v>52</v>
      </c>
      <c r="T161" s="1" t="s">
        <v>52</v>
      </c>
    </row>
    <row r="162" spans="1:20" ht="20.100000000000001" customHeight="1">
      <c r="A162" s="21" t="s">
        <v>3262</v>
      </c>
      <c r="B162" s="22"/>
      <c r="C162" s="22"/>
      <c r="D162" s="22"/>
      <c r="E162" s="22"/>
      <c r="F162" s="21" t="s">
        <v>52</v>
      </c>
      <c r="G162" s="1" t="s">
        <v>893</v>
      </c>
      <c r="H162" s="1" t="s">
        <v>3081</v>
      </c>
      <c r="I162" s="1" t="s">
        <v>3219</v>
      </c>
      <c r="J162" s="1" t="s">
        <v>52</v>
      </c>
      <c r="K162" s="1" t="s">
        <v>52</v>
      </c>
      <c r="M162" s="1" t="s">
        <v>52</v>
      </c>
      <c r="O162" s="1" t="s">
        <v>52</v>
      </c>
      <c r="P162" s="1" t="s">
        <v>52</v>
      </c>
      <c r="Q162" s="1" t="s">
        <v>52</v>
      </c>
      <c r="R162" s="1" t="s">
        <v>52</v>
      </c>
      <c r="S162" s="1" t="s">
        <v>52</v>
      </c>
      <c r="T162" s="1" t="s">
        <v>52</v>
      </c>
    </row>
    <row r="163" spans="1:20" ht="20.100000000000001" customHeight="1">
      <c r="A163" s="21" t="s">
        <v>3263</v>
      </c>
      <c r="B163" s="22"/>
      <c r="C163" s="22"/>
      <c r="D163" s="22"/>
      <c r="E163" s="22"/>
      <c r="F163" s="21" t="s">
        <v>52</v>
      </c>
      <c r="G163" s="1" t="s">
        <v>893</v>
      </c>
      <c r="H163" s="1" t="s">
        <v>3081</v>
      </c>
      <c r="I163" s="1" t="s">
        <v>3221</v>
      </c>
      <c r="J163" s="1" t="s">
        <v>52</v>
      </c>
      <c r="K163" s="1" t="s">
        <v>52</v>
      </c>
      <c r="M163" s="1" t="s">
        <v>52</v>
      </c>
      <c r="O163" s="1" t="s">
        <v>52</v>
      </c>
      <c r="P163" s="1" t="s">
        <v>52</v>
      </c>
      <c r="Q163" s="1" t="s">
        <v>52</v>
      </c>
      <c r="R163" s="1" t="s">
        <v>52</v>
      </c>
      <c r="S163" s="1" t="s">
        <v>52</v>
      </c>
      <c r="T163" s="1" t="s">
        <v>52</v>
      </c>
    </row>
    <row r="164" spans="1:20" ht="20.100000000000001" customHeight="1">
      <c r="A164" s="21" t="s">
        <v>3264</v>
      </c>
      <c r="B164" s="22"/>
      <c r="C164" s="22"/>
      <c r="D164" s="22"/>
      <c r="E164" s="22"/>
      <c r="F164" s="21" t="s">
        <v>52</v>
      </c>
      <c r="G164" s="1" t="s">
        <v>893</v>
      </c>
      <c r="H164" s="1" t="s">
        <v>3081</v>
      </c>
      <c r="I164" s="1" t="s">
        <v>3265</v>
      </c>
      <c r="J164" s="1" t="s">
        <v>52</v>
      </c>
      <c r="K164" s="1" t="s">
        <v>52</v>
      </c>
      <c r="M164" s="1" t="s">
        <v>52</v>
      </c>
      <c r="O164" s="1" t="s">
        <v>52</v>
      </c>
      <c r="P164" s="1" t="s">
        <v>52</v>
      </c>
      <c r="Q164" s="1" t="s">
        <v>52</v>
      </c>
      <c r="R164" s="1" t="s">
        <v>52</v>
      </c>
      <c r="S164" s="1" t="s">
        <v>52</v>
      </c>
      <c r="T164" s="1" t="s">
        <v>52</v>
      </c>
    </row>
    <row r="165" spans="1:20" ht="20.100000000000001" customHeight="1">
      <c r="A165" s="21" t="s">
        <v>3266</v>
      </c>
      <c r="B165" s="22"/>
      <c r="C165" s="22"/>
      <c r="D165" s="22"/>
      <c r="E165" s="22"/>
      <c r="F165" s="21" t="s">
        <v>52</v>
      </c>
      <c r="G165" s="1" t="s">
        <v>893</v>
      </c>
      <c r="H165" s="1" t="s">
        <v>3081</v>
      </c>
      <c r="I165" s="1" t="s">
        <v>3225</v>
      </c>
      <c r="J165" s="1" t="s">
        <v>52</v>
      </c>
      <c r="K165" s="1" t="s">
        <v>52</v>
      </c>
      <c r="M165" s="1" t="s">
        <v>52</v>
      </c>
      <c r="O165" s="1" t="s">
        <v>52</v>
      </c>
      <c r="P165" s="1" t="s">
        <v>52</v>
      </c>
      <c r="Q165" s="1" t="s">
        <v>52</v>
      </c>
      <c r="R165" s="1" t="s">
        <v>52</v>
      </c>
      <c r="S165" s="1" t="s">
        <v>52</v>
      </c>
      <c r="T165" s="1" t="s">
        <v>52</v>
      </c>
    </row>
    <row r="166" spans="1:20" ht="20.100000000000001" customHeight="1">
      <c r="A166" s="21" t="s">
        <v>3267</v>
      </c>
      <c r="B166" s="22"/>
      <c r="C166" s="22"/>
      <c r="D166" s="22"/>
      <c r="E166" s="22"/>
      <c r="F166" s="21" t="s">
        <v>52</v>
      </c>
      <c r="G166" s="1" t="s">
        <v>893</v>
      </c>
      <c r="H166" s="1" t="s">
        <v>3081</v>
      </c>
      <c r="I166" s="1" t="s">
        <v>3227</v>
      </c>
      <c r="J166" s="1" t="s">
        <v>52</v>
      </c>
      <c r="K166" s="1" t="s">
        <v>52</v>
      </c>
      <c r="M166" s="1" t="s">
        <v>52</v>
      </c>
      <c r="O166" s="1" t="s">
        <v>52</v>
      </c>
      <c r="P166" s="1" t="s">
        <v>52</v>
      </c>
      <c r="Q166" s="1" t="s">
        <v>52</v>
      </c>
      <c r="R166" s="1" t="s">
        <v>52</v>
      </c>
      <c r="S166" s="1" t="s">
        <v>52</v>
      </c>
      <c r="T166" s="1" t="s">
        <v>52</v>
      </c>
    </row>
    <row r="167" spans="1:20" ht="20.100000000000001" customHeight="1">
      <c r="A167" s="21" t="s">
        <v>3268</v>
      </c>
      <c r="B167" s="22"/>
      <c r="C167" s="22"/>
      <c r="D167" s="22"/>
      <c r="E167" s="22"/>
      <c r="F167" s="21" t="s">
        <v>52</v>
      </c>
      <c r="G167" s="1" t="s">
        <v>893</v>
      </c>
      <c r="H167" s="1" t="s">
        <v>3081</v>
      </c>
      <c r="I167" s="1" t="s">
        <v>3229</v>
      </c>
      <c r="J167" s="1" t="s">
        <v>52</v>
      </c>
      <c r="K167" s="1" t="s">
        <v>52</v>
      </c>
      <c r="M167" s="1" t="s">
        <v>52</v>
      </c>
      <c r="O167" s="1" t="s">
        <v>52</v>
      </c>
      <c r="P167" s="1" t="s">
        <v>52</v>
      </c>
      <c r="Q167" s="1" t="s">
        <v>52</v>
      </c>
      <c r="R167" s="1" t="s">
        <v>52</v>
      </c>
      <c r="S167" s="1" t="s">
        <v>52</v>
      </c>
      <c r="T167" s="1" t="s">
        <v>52</v>
      </c>
    </row>
    <row r="168" spans="1:20" ht="20.100000000000001" customHeight="1">
      <c r="A168" s="21" t="s">
        <v>3168</v>
      </c>
      <c r="B168" s="22"/>
      <c r="C168" s="22"/>
      <c r="D168" s="22"/>
      <c r="E168" s="22"/>
      <c r="F168" s="21" t="s">
        <v>52</v>
      </c>
      <c r="G168" s="1" t="s">
        <v>893</v>
      </c>
      <c r="H168" s="1" t="s">
        <v>3081</v>
      </c>
      <c r="I168" s="1" t="s">
        <v>3169</v>
      </c>
      <c r="J168" s="1" t="s">
        <v>52</v>
      </c>
      <c r="K168" s="1" t="s">
        <v>52</v>
      </c>
      <c r="M168" s="1" t="s">
        <v>52</v>
      </c>
      <c r="O168" s="1" t="s">
        <v>52</v>
      </c>
      <c r="P168" s="1" t="s">
        <v>52</v>
      </c>
      <c r="Q168" s="1" t="s">
        <v>52</v>
      </c>
      <c r="R168" s="1" t="s">
        <v>52</v>
      </c>
      <c r="S168" s="1" t="s">
        <v>52</v>
      </c>
      <c r="T168" s="1" t="s">
        <v>52</v>
      </c>
    </row>
    <row r="169" spans="1:20" ht="20.100000000000001" customHeight="1">
      <c r="A169" s="21" t="s">
        <v>3083</v>
      </c>
      <c r="B169" s="22"/>
      <c r="C169" s="22"/>
      <c r="D169" s="22"/>
      <c r="E169" s="22"/>
      <c r="F169" s="21" t="s">
        <v>52</v>
      </c>
      <c r="G169" s="1" t="s">
        <v>893</v>
      </c>
      <c r="H169" s="1" t="s">
        <v>3081</v>
      </c>
      <c r="I169" s="1" t="s">
        <v>52</v>
      </c>
      <c r="J169" s="1" t="s">
        <v>52</v>
      </c>
      <c r="K169" s="1" t="s">
        <v>52</v>
      </c>
      <c r="M169" s="1" t="s">
        <v>52</v>
      </c>
      <c r="O169" s="1" t="s">
        <v>52</v>
      </c>
      <c r="P169" s="1" t="s">
        <v>52</v>
      </c>
      <c r="Q169" s="1" t="s">
        <v>52</v>
      </c>
      <c r="R169" s="1" t="s">
        <v>52</v>
      </c>
      <c r="S169" s="1" t="s">
        <v>52</v>
      </c>
      <c r="T169" s="1" t="s">
        <v>52</v>
      </c>
    </row>
    <row r="170" spans="1:20" ht="20.100000000000001" customHeight="1">
      <c r="A170" s="21" t="s">
        <v>3230</v>
      </c>
      <c r="B170" s="22"/>
      <c r="C170" s="22"/>
      <c r="D170" s="22"/>
      <c r="E170" s="22"/>
      <c r="F170" s="21" t="s">
        <v>52</v>
      </c>
      <c r="G170" s="1" t="s">
        <v>893</v>
      </c>
      <c r="H170" s="1" t="s">
        <v>3081</v>
      </c>
      <c r="I170" s="1" t="s">
        <v>3231</v>
      </c>
      <c r="J170" s="1" t="s">
        <v>52</v>
      </c>
      <c r="K170" s="1" t="s">
        <v>52</v>
      </c>
      <c r="M170" s="1" t="s">
        <v>52</v>
      </c>
      <c r="O170" s="1" t="s">
        <v>52</v>
      </c>
      <c r="P170" s="1" t="s">
        <v>52</v>
      </c>
      <c r="Q170" s="1" t="s">
        <v>52</v>
      </c>
      <c r="R170" s="1" t="s">
        <v>52</v>
      </c>
      <c r="S170" s="1" t="s">
        <v>52</v>
      </c>
      <c r="T170" s="1" t="s">
        <v>52</v>
      </c>
    </row>
    <row r="171" spans="1:20" ht="20.100000000000001" customHeight="1">
      <c r="A171" s="21" t="s">
        <v>3194</v>
      </c>
      <c r="B171" s="22"/>
      <c r="C171" s="22"/>
      <c r="D171" s="22"/>
      <c r="E171" s="22"/>
      <c r="F171" s="21" t="s">
        <v>52</v>
      </c>
      <c r="G171" s="1" t="s">
        <v>893</v>
      </c>
      <c r="H171" s="1" t="s">
        <v>3081</v>
      </c>
      <c r="I171" s="1" t="s">
        <v>3195</v>
      </c>
      <c r="J171" s="1" t="s">
        <v>52</v>
      </c>
      <c r="K171" s="1" t="s">
        <v>52</v>
      </c>
      <c r="M171" s="1" t="s">
        <v>52</v>
      </c>
      <c r="O171" s="1" t="s">
        <v>52</v>
      </c>
      <c r="P171" s="1" t="s">
        <v>52</v>
      </c>
      <c r="Q171" s="1" t="s">
        <v>52</v>
      </c>
      <c r="R171" s="1" t="s">
        <v>52</v>
      </c>
      <c r="S171" s="1" t="s">
        <v>52</v>
      </c>
      <c r="T171" s="1" t="s">
        <v>52</v>
      </c>
    </row>
    <row r="172" spans="1:20" ht="20.100000000000001" customHeight="1">
      <c r="A172" s="21" t="s">
        <v>3196</v>
      </c>
      <c r="B172" s="22"/>
      <c r="C172" s="22"/>
      <c r="D172" s="22"/>
      <c r="E172" s="22"/>
      <c r="F172" s="21" t="s">
        <v>52</v>
      </c>
      <c r="G172" s="1" t="s">
        <v>893</v>
      </c>
      <c r="H172" s="1" t="s">
        <v>3081</v>
      </c>
      <c r="I172" s="1" t="s">
        <v>3197</v>
      </c>
      <c r="J172" s="1" t="s">
        <v>52</v>
      </c>
      <c r="K172" s="1" t="s">
        <v>52</v>
      </c>
      <c r="M172" s="1" t="s">
        <v>52</v>
      </c>
      <c r="O172" s="1" t="s">
        <v>52</v>
      </c>
      <c r="P172" s="1" t="s">
        <v>52</v>
      </c>
      <c r="Q172" s="1" t="s">
        <v>52</v>
      </c>
      <c r="R172" s="1" t="s">
        <v>52</v>
      </c>
      <c r="S172" s="1" t="s">
        <v>52</v>
      </c>
      <c r="T172" s="1" t="s">
        <v>52</v>
      </c>
    </row>
    <row r="173" spans="1:20" ht="20.100000000000001" customHeight="1">
      <c r="A173" s="21" t="s">
        <v>3232</v>
      </c>
      <c r="B173" s="22"/>
      <c r="C173" s="22"/>
      <c r="D173" s="22"/>
      <c r="E173" s="22"/>
      <c r="F173" s="21" t="s">
        <v>52</v>
      </c>
      <c r="G173" s="1" t="s">
        <v>893</v>
      </c>
      <c r="H173" s="1" t="s">
        <v>3081</v>
      </c>
      <c r="I173" s="1" t="s">
        <v>3233</v>
      </c>
      <c r="J173" s="1" t="s">
        <v>52</v>
      </c>
      <c r="K173" s="1" t="s">
        <v>52</v>
      </c>
      <c r="M173" s="1" t="s">
        <v>52</v>
      </c>
      <c r="O173" s="1" t="s">
        <v>52</v>
      </c>
      <c r="P173" s="1" t="s">
        <v>52</v>
      </c>
      <c r="Q173" s="1" t="s">
        <v>52</v>
      </c>
      <c r="R173" s="1" t="s">
        <v>52</v>
      </c>
      <c r="S173" s="1" t="s">
        <v>52</v>
      </c>
      <c r="T173" s="1" t="s">
        <v>52</v>
      </c>
    </row>
    <row r="174" spans="1:20" ht="20.100000000000001" customHeight="1">
      <c r="A174" s="21" t="s">
        <v>3202</v>
      </c>
      <c r="B174" s="22"/>
      <c r="C174" s="22"/>
      <c r="D174" s="22"/>
      <c r="E174" s="22"/>
      <c r="F174" s="21" t="s">
        <v>52</v>
      </c>
      <c r="G174" s="1" t="s">
        <v>893</v>
      </c>
      <c r="H174" s="1" t="s">
        <v>3081</v>
      </c>
      <c r="I174" s="1" t="s">
        <v>3203</v>
      </c>
      <c r="J174" s="1" t="s">
        <v>52</v>
      </c>
      <c r="K174" s="1" t="s">
        <v>52</v>
      </c>
      <c r="M174" s="1" t="s">
        <v>52</v>
      </c>
      <c r="O174" s="1" t="s">
        <v>52</v>
      </c>
      <c r="P174" s="1" t="s">
        <v>52</v>
      </c>
      <c r="Q174" s="1" t="s">
        <v>52</v>
      </c>
      <c r="R174" s="1" t="s">
        <v>52</v>
      </c>
      <c r="S174" s="1" t="s">
        <v>52</v>
      </c>
      <c r="T174" s="1" t="s">
        <v>52</v>
      </c>
    </row>
    <row r="175" spans="1:20" ht="20.100000000000001" customHeight="1">
      <c r="A175" s="21" t="s">
        <v>3234</v>
      </c>
      <c r="B175" s="22"/>
      <c r="C175" s="22"/>
      <c r="D175" s="22"/>
      <c r="E175" s="22"/>
      <c r="F175" s="21" t="s">
        <v>52</v>
      </c>
      <c r="G175" s="1" t="s">
        <v>893</v>
      </c>
      <c r="H175" s="1" t="s">
        <v>3081</v>
      </c>
      <c r="I175" s="1" t="s">
        <v>3235</v>
      </c>
      <c r="J175" s="1" t="s">
        <v>52</v>
      </c>
      <c r="K175" s="1" t="s">
        <v>52</v>
      </c>
      <c r="M175" s="1" t="s">
        <v>52</v>
      </c>
      <c r="O175" s="1" t="s">
        <v>52</v>
      </c>
      <c r="P175" s="1" t="s">
        <v>52</v>
      </c>
      <c r="Q175" s="1" t="s">
        <v>52</v>
      </c>
      <c r="R175" s="1" t="s">
        <v>52</v>
      </c>
      <c r="S175" s="1" t="s">
        <v>52</v>
      </c>
      <c r="T175" s="1" t="s">
        <v>52</v>
      </c>
    </row>
    <row r="176" spans="1:20" ht="20.100000000000001" customHeight="1">
      <c r="A176" s="21" t="s">
        <v>3236</v>
      </c>
      <c r="B176" s="22"/>
      <c r="C176" s="22"/>
      <c r="D176" s="22"/>
      <c r="E176" s="22"/>
      <c r="F176" s="21" t="s">
        <v>52</v>
      </c>
      <c r="G176" s="1" t="s">
        <v>893</v>
      </c>
      <c r="H176" s="1" t="s">
        <v>3081</v>
      </c>
      <c r="I176" s="1" t="s">
        <v>3237</v>
      </c>
      <c r="J176" s="1" t="s">
        <v>52</v>
      </c>
      <c r="K176" s="1" t="s">
        <v>52</v>
      </c>
      <c r="M176" s="1" t="s">
        <v>52</v>
      </c>
      <c r="O176" s="1" t="s">
        <v>52</v>
      </c>
      <c r="P176" s="1" t="s">
        <v>52</v>
      </c>
      <c r="Q176" s="1" t="s">
        <v>52</v>
      </c>
      <c r="R176" s="1" t="s">
        <v>52</v>
      </c>
      <c r="S176" s="1" t="s">
        <v>52</v>
      </c>
      <c r="T176" s="1" t="s">
        <v>52</v>
      </c>
    </row>
    <row r="177" spans="1:20" ht="20.100000000000001" customHeight="1">
      <c r="A177" s="21" t="s">
        <v>3238</v>
      </c>
      <c r="B177" s="22"/>
      <c r="C177" s="22"/>
      <c r="D177" s="22"/>
      <c r="E177" s="22"/>
      <c r="F177" s="21" t="s">
        <v>52</v>
      </c>
      <c r="G177" s="1" t="s">
        <v>893</v>
      </c>
      <c r="H177" s="1" t="s">
        <v>3081</v>
      </c>
      <c r="I177" s="1" t="s">
        <v>3239</v>
      </c>
      <c r="J177" s="1" t="s">
        <v>52</v>
      </c>
      <c r="K177" s="1" t="s">
        <v>52</v>
      </c>
      <c r="M177" s="1" t="s">
        <v>52</v>
      </c>
      <c r="O177" s="1" t="s">
        <v>52</v>
      </c>
      <c r="P177" s="1" t="s">
        <v>52</v>
      </c>
      <c r="Q177" s="1" t="s">
        <v>52</v>
      </c>
      <c r="R177" s="1" t="s">
        <v>52</v>
      </c>
      <c r="S177" s="1" t="s">
        <v>52</v>
      </c>
      <c r="T177" s="1" t="s">
        <v>52</v>
      </c>
    </row>
    <row r="178" spans="1:20" ht="20.100000000000001" customHeight="1">
      <c r="A178" s="21" t="s">
        <v>3240</v>
      </c>
      <c r="B178" s="22"/>
      <c r="C178" s="22"/>
      <c r="D178" s="22"/>
      <c r="E178" s="22"/>
      <c r="F178" s="21" t="s">
        <v>52</v>
      </c>
      <c r="G178" s="1" t="s">
        <v>893</v>
      </c>
      <c r="H178" s="1" t="s">
        <v>3081</v>
      </c>
      <c r="I178" s="1" t="s">
        <v>3241</v>
      </c>
      <c r="J178" s="1" t="s">
        <v>52</v>
      </c>
      <c r="K178" s="1" t="s">
        <v>52</v>
      </c>
      <c r="M178" s="1" t="s">
        <v>52</v>
      </c>
      <c r="O178" s="1" t="s">
        <v>52</v>
      </c>
      <c r="P178" s="1" t="s">
        <v>52</v>
      </c>
      <c r="Q178" s="1" t="s">
        <v>52</v>
      </c>
      <c r="R178" s="1" t="s">
        <v>52</v>
      </c>
      <c r="S178" s="1" t="s">
        <v>52</v>
      </c>
      <c r="T178" s="1" t="s">
        <v>52</v>
      </c>
    </row>
    <row r="179" spans="1:20" ht="20.100000000000001" customHeight="1">
      <c r="A179" s="21" t="s">
        <v>3168</v>
      </c>
      <c r="B179" s="22"/>
      <c r="C179" s="22"/>
      <c r="D179" s="22"/>
      <c r="E179" s="22"/>
      <c r="F179" s="21" t="s">
        <v>52</v>
      </c>
      <c r="G179" s="1" t="s">
        <v>893</v>
      </c>
      <c r="H179" s="1" t="s">
        <v>3081</v>
      </c>
      <c r="I179" s="1" t="s">
        <v>3169</v>
      </c>
      <c r="J179" s="1" t="s">
        <v>52</v>
      </c>
      <c r="K179" s="1" t="s">
        <v>52</v>
      </c>
      <c r="M179" s="1" t="s">
        <v>52</v>
      </c>
      <c r="O179" s="1" t="s">
        <v>52</v>
      </c>
      <c r="P179" s="1" t="s">
        <v>52</v>
      </c>
      <c r="Q179" s="1" t="s">
        <v>52</v>
      </c>
      <c r="R179" s="1" t="s">
        <v>52</v>
      </c>
      <c r="S179" s="1" t="s">
        <v>52</v>
      </c>
      <c r="T179" s="1" t="s">
        <v>52</v>
      </c>
    </row>
    <row r="180" spans="1:20" ht="20.100000000000001" customHeight="1">
      <c r="A180" s="21" t="s">
        <v>3083</v>
      </c>
      <c r="B180" s="22"/>
      <c r="C180" s="22"/>
      <c r="D180" s="22"/>
      <c r="E180" s="22"/>
      <c r="F180" s="21" t="s">
        <v>52</v>
      </c>
      <c r="G180" s="1" t="s">
        <v>893</v>
      </c>
      <c r="H180" s="1" t="s">
        <v>3081</v>
      </c>
      <c r="I180" s="1" t="s">
        <v>52</v>
      </c>
      <c r="J180" s="1" t="s">
        <v>52</v>
      </c>
      <c r="K180" s="1" t="s">
        <v>52</v>
      </c>
      <c r="M180" s="1" t="s">
        <v>52</v>
      </c>
      <c r="O180" s="1" t="s">
        <v>52</v>
      </c>
      <c r="P180" s="1" t="s">
        <v>52</v>
      </c>
      <c r="Q180" s="1" t="s">
        <v>52</v>
      </c>
      <c r="R180" s="1" t="s">
        <v>52</v>
      </c>
      <c r="S180" s="1" t="s">
        <v>52</v>
      </c>
      <c r="T180" s="1" t="s">
        <v>52</v>
      </c>
    </row>
    <row r="181" spans="1:20" ht="20.100000000000001" customHeight="1">
      <c r="A181" s="21" t="s">
        <v>3242</v>
      </c>
      <c r="B181" s="22"/>
      <c r="C181" s="22"/>
      <c r="D181" s="22"/>
      <c r="E181" s="22"/>
      <c r="F181" s="21" t="s">
        <v>52</v>
      </c>
      <c r="G181" s="1" t="s">
        <v>893</v>
      </c>
      <c r="H181" s="1" t="s">
        <v>3081</v>
      </c>
      <c r="I181" s="1" t="s">
        <v>3243</v>
      </c>
      <c r="J181" s="1" t="s">
        <v>52</v>
      </c>
      <c r="K181" s="1" t="s">
        <v>52</v>
      </c>
      <c r="M181" s="1" t="s">
        <v>52</v>
      </c>
      <c r="O181" s="1" t="s">
        <v>52</v>
      </c>
      <c r="P181" s="1" t="s">
        <v>52</v>
      </c>
      <c r="Q181" s="1" t="s">
        <v>52</v>
      </c>
      <c r="R181" s="1" t="s">
        <v>52</v>
      </c>
      <c r="S181" s="1" t="s">
        <v>52</v>
      </c>
      <c r="T181" s="1" t="s">
        <v>52</v>
      </c>
    </row>
    <row r="182" spans="1:20" ht="20.100000000000001" customHeight="1">
      <c r="A182" s="21" t="s">
        <v>3244</v>
      </c>
      <c r="B182" s="22"/>
      <c r="C182" s="22"/>
      <c r="D182" s="22"/>
      <c r="E182" s="22"/>
      <c r="F182" s="21" t="s">
        <v>52</v>
      </c>
      <c r="G182" s="1" t="s">
        <v>893</v>
      </c>
      <c r="H182" s="1" t="s">
        <v>3081</v>
      </c>
      <c r="I182" s="1" t="s">
        <v>3245</v>
      </c>
      <c r="J182" s="1" t="s">
        <v>52</v>
      </c>
      <c r="K182" s="1" t="s">
        <v>52</v>
      </c>
      <c r="M182" s="1" t="s">
        <v>52</v>
      </c>
      <c r="O182" s="1" t="s">
        <v>52</v>
      </c>
      <c r="P182" s="1" t="s">
        <v>52</v>
      </c>
      <c r="Q182" s="1" t="s">
        <v>52</v>
      </c>
      <c r="R182" s="1" t="s">
        <v>52</v>
      </c>
      <c r="S182" s="1" t="s">
        <v>52</v>
      </c>
      <c r="T182" s="1" t="s">
        <v>52</v>
      </c>
    </row>
    <row r="183" spans="1:20" ht="20.100000000000001" customHeight="1">
      <c r="A183" s="21" t="s">
        <v>3246</v>
      </c>
      <c r="B183" s="22"/>
      <c r="C183" s="22"/>
      <c r="D183" s="22"/>
      <c r="E183" s="22"/>
      <c r="F183" s="21" t="s">
        <v>52</v>
      </c>
      <c r="G183" s="1" t="s">
        <v>893</v>
      </c>
      <c r="H183" s="1" t="s">
        <v>3081</v>
      </c>
      <c r="I183" s="1" t="s">
        <v>3247</v>
      </c>
      <c r="J183" s="1" t="s">
        <v>52</v>
      </c>
      <c r="K183" s="1" t="s">
        <v>52</v>
      </c>
      <c r="M183" s="1" t="s">
        <v>52</v>
      </c>
      <c r="O183" s="1" t="s">
        <v>52</v>
      </c>
      <c r="P183" s="1" t="s">
        <v>52</v>
      </c>
      <c r="Q183" s="1" t="s">
        <v>52</v>
      </c>
      <c r="R183" s="1" t="s">
        <v>52</v>
      </c>
      <c r="S183" s="1" t="s">
        <v>52</v>
      </c>
      <c r="T183" s="1" t="s">
        <v>52</v>
      </c>
    </row>
    <row r="184" spans="1:20" ht="20.100000000000001" customHeight="1">
      <c r="A184" s="21" t="s">
        <v>3172</v>
      </c>
      <c r="B184" s="22"/>
      <c r="C184" s="22"/>
      <c r="D184" s="22"/>
      <c r="E184" s="22"/>
      <c r="F184" s="21" t="s">
        <v>52</v>
      </c>
      <c r="G184" s="1" t="s">
        <v>893</v>
      </c>
      <c r="H184" s="1" t="s">
        <v>3081</v>
      </c>
      <c r="I184" s="1" t="s">
        <v>3173</v>
      </c>
      <c r="J184" s="1" t="s">
        <v>52</v>
      </c>
      <c r="K184" s="1" t="s">
        <v>52</v>
      </c>
      <c r="M184" s="1" t="s">
        <v>52</v>
      </c>
      <c r="O184" s="1" t="s">
        <v>52</v>
      </c>
      <c r="P184" s="1" t="s">
        <v>52</v>
      </c>
      <c r="Q184" s="1" t="s">
        <v>52</v>
      </c>
      <c r="R184" s="1" t="s">
        <v>52</v>
      </c>
      <c r="S184" s="1" t="s">
        <v>52</v>
      </c>
      <c r="T184" s="1" t="s">
        <v>52</v>
      </c>
    </row>
    <row r="185" spans="1:20" ht="20.100000000000001" customHeight="1">
      <c r="A185" s="21" t="s">
        <v>3248</v>
      </c>
      <c r="B185" s="22"/>
      <c r="C185" s="22"/>
      <c r="D185" s="22"/>
      <c r="E185" s="22"/>
      <c r="F185" s="21" t="s">
        <v>52</v>
      </c>
      <c r="G185" s="1" t="s">
        <v>893</v>
      </c>
      <c r="H185" s="1" t="s">
        <v>3081</v>
      </c>
      <c r="I185" s="1" t="s">
        <v>3249</v>
      </c>
      <c r="J185" s="1" t="s">
        <v>52</v>
      </c>
      <c r="K185" s="1" t="s">
        <v>52</v>
      </c>
      <c r="M185" s="1" t="s">
        <v>52</v>
      </c>
      <c r="O185" s="1" t="s">
        <v>52</v>
      </c>
      <c r="P185" s="1" t="s">
        <v>52</v>
      </c>
      <c r="Q185" s="1" t="s">
        <v>52</v>
      </c>
      <c r="R185" s="1" t="s">
        <v>52</v>
      </c>
      <c r="S185" s="1" t="s">
        <v>52</v>
      </c>
      <c r="T185" s="1" t="s">
        <v>52</v>
      </c>
    </row>
    <row r="186" spans="1:20" ht="20.100000000000001" customHeight="1">
      <c r="A186" s="21" t="s">
        <v>3168</v>
      </c>
      <c r="B186" s="22"/>
      <c r="C186" s="22"/>
      <c r="D186" s="22"/>
      <c r="E186" s="22"/>
      <c r="F186" s="21" t="s">
        <v>52</v>
      </c>
      <c r="G186" s="1" t="s">
        <v>893</v>
      </c>
      <c r="H186" s="1" t="s">
        <v>3081</v>
      </c>
      <c r="I186" s="1" t="s">
        <v>3169</v>
      </c>
      <c r="J186" s="1" t="s">
        <v>52</v>
      </c>
      <c r="K186" s="1" t="s">
        <v>52</v>
      </c>
      <c r="M186" s="1" t="s">
        <v>52</v>
      </c>
      <c r="O186" s="1" t="s">
        <v>52</v>
      </c>
      <c r="P186" s="1" t="s">
        <v>52</v>
      </c>
      <c r="Q186" s="1" t="s">
        <v>52</v>
      </c>
      <c r="R186" s="1" t="s">
        <v>52</v>
      </c>
      <c r="S186" s="1" t="s">
        <v>52</v>
      </c>
      <c r="T186" s="1" t="s">
        <v>52</v>
      </c>
    </row>
    <row r="187" spans="1:20" ht="20.100000000000001" customHeight="1">
      <c r="A187" s="21" t="s">
        <v>3176</v>
      </c>
      <c r="B187" s="23"/>
      <c r="C187" s="23"/>
      <c r="D187" s="23"/>
      <c r="E187" s="23"/>
      <c r="F187" s="24"/>
    </row>
    <row r="188" spans="1:20" ht="20.100000000000001" customHeight="1">
      <c r="A188" s="24"/>
      <c r="B188" s="24"/>
      <c r="C188" s="24"/>
      <c r="D188" s="24"/>
      <c r="E188" s="24"/>
      <c r="F188" s="24"/>
    </row>
    <row r="189" spans="1:20" ht="20.100000000000001" customHeight="1">
      <c r="A189" s="24" t="s">
        <v>3270</v>
      </c>
      <c r="B189" s="24"/>
      <c r="C189" s="24"/>
      <c r="D189" s="24"/>
      <c r="E189" s="24"/>
      <c r="F189" s="21" t="s">
        <v>52</v>
      </c>
      <c r="G189" s="1" t="s">
        <v>117</v>
      </c>
      <c r="I189" s="1" t="s">
        <v>113</v>
      </c>
      <c r="J189" s="1" t="s">
        <v>114</v>
      </c>
      <c r="K189" s="1" t="s">
        <v>115</v>
      </c>
    </row>
    <row r="190" spans="1:20" ht="20.100000000000001" customHeight="1">
      <c r="A190" s="21" t="s">
        <v>52</v>
      </c>
      <c r="B190" s="22"/>
      <c r="C190" s="22"/>
      <c r="D190" s="22"/>
      <c r="E190" s="22"/>
      <c r="F190" s="21" t="s">
        <v>52</v>
      </c>
      <c r="G190" s="1" t="s">
        <v>117</v>
      </c>
      <c r="H190" s="1" t="s">
        <v>3079</v>
      </c>
      <c r="I190" s="1" t="s">
        <v>52</v>
      </c>
      <c r="J190" s="1" t="s">
        <v>52</v>
      </c>
      <c r="K190" s="1" t="s">
        <v>52</v>
      </c>
      <c r="L190">
        <v>1</v>
      </c>
      <c r="M190" s="1" t="s">
        <v>52</v>
      </c>
      <c r="O190" s="1" t="s">
        <v>52</v>
      </c>
      <c r="P190" s="1" t="s">
        <v>52</v>
      </c>
      <c r="Q190" s="1" t="s">
        <v>52</v>
      </c>
      <c r="R190" s="1" t="s">
        <v>52</v>
      </c>
      <c r="S190" s="1" t="s">
        <v>52</v>
      </c>
      <c r="T190" s="1" t="s">
        <v>52</v>
      </c>
    </row>
    <row r="191" spans="1:20" ht="20.100000000000001" customHeight="1">
      <c r="A191" s="21" t="s">
        <v>3271</v>
      </c>
      <c r="B191" s="22"/>
      <c r="C191" s="22"/>
      <c r="D191" s="22"/>
      <c r="E191" s="22"/>
      <c r="F191" s="21" t="s">
        <v>52</v>
      </c>
      <c r="G191" s="1" t="s">
        <v>117</v>
      </c>
      <c r="H191" s="1" t="s">
        <v>3081</v>
      </c>
      <c r="I191" s="1" t="s">
        <v>3272</v>
      </c>
      <c r="J191" s="1" t="s">
        <v>52</v>
      </c>
      <c r="K191" s="1" t="s">
        <v>52</v>
      </c>
      <c r="M191" s="1" t="s">
        <v>52</v>
      </c>
      <c r="O191" s="1" t="s">
        <v>52</v>
      </c>
      <c r="P191" s="1" t="s">
        <v>52</v>
      </c>
      <c r="Q191" s="1" t="s">
        <v>52</v>
      </c>
      <c r="R191" s="1" t="s">
        <v>52</v>
      </c>
      <c r="S191" s="1" t="s">
        <v>52</v>
      </c>
      <c r="T191" s="1" t="s">
        <v>52</v>
      </c>
    </row>
    <row r="192" spans="1:20" ht="20.100000000000001" customHeight="1">
      <c r="A192" s="21" t="s">
        <v>3083</v>
      </c>
      <c r="B192" s="22"/>
      <c r="C192" s="22"/>
      <c r="D192" s="22"/>
      <c r="E192" s="22"/>
      <c r="F192" s="21" t="s">
        <v>52</v>
      </c>
      <c r="G192" s="1" t="s">
        <v>117</v>
      </c>
      <c r="H192" s="1" t="s">
        <v>3081</v>
      </c>
      <c r="I192" s="1" t="s">
        <v>3083</v>
      </c>
      <c r="J192" s="1" t="s">
        <v>52</v>
      </c>
      <c r="K192" s="1" t="s">
        <v>52</v>
      </c>
      <c r="M192" s="1" t="s">
        <v>52</v>
      </c>
      <c r="O192" s="1" t="s">
        <v>52</v>
      </c>
      <c r="P192" s="1" t="s">
        <v>52</v>
      </c>
      <c r="Q192" s="1" t="s">
        <v>52</v>
      </c>
      <c r="R192" s="1" t="s">
        <v>52</v>
      </c>
      <c r="S192" s="1" t="s">
        <v>52</v>
      </c>
      <c r="T192" s="1" t="s">
        <v>52</v>
      </c>
    </row>
    <row r="193" spans="1:20" ht="20.100000000000001" customHeight="1">
      <c r="A193" s="21" t="s">
        <v>3273</v>
      </c>
      <c r="B193" s="22"/>
      <c r="C193" s="22"/>
      <c r="D193" s="22"/>
      <c r="E193" s="22"/>
      <c r="F193" s="21" t="s">
        <v>52</v>
      </c>
      <c r="G193" s="1" t="s">
        <v>117</v>
      </c>
      <c r="H193" s="1" t="s">
        <v>3081</v>
      </c>
      <c r="I193" s="1" t="s">
        <v>3274</v>
      </c>
      <c r="J193" s="1" t="s">
        <v>52</v>
      </c>
      <c r="K193" s="1" t="s">
        <v>52</v>
      </c>
      <c r="M193" s="1" t="s">
        <v>52</v>
      </c>
      <c r="O193" s="1" t="s">
        <v>52</v>
      </c>
      <c r="P193" s="1" t="s">
        <v>52</v>
      </c>
      <c r="Q193" s="1" t="s">
        <v>52</v>
      </c>
      <c r="R193" s="1" t="s">
        <v>52</v>
      </c>
      <c r="S193" s="1" t="s">
        <v>52</v>
      </c>
      <c r="T193" s="1" t="s">
        <v>52</v>
      </c>
    </row>
    <row r="194" spans="1:20" ht="20.100000000000001" customHeight="1">
      <c r="A194" s="21" t="s">
        <v>3275</v>
      </c>
      <c r="B194" s="22"/>
      <c r="C194" s="22"/>
      <c r="D194" s="22"/>
      <c r="E194" s="22"/>
      <c r="F194" s="21" t="s">
        <v>52</v>
      </c>
      <c r="G194" s="1" t="s">
        <v>117</v>
      </c>
      <c r="H194" s="1" t="s">
        <v>3081</v>
      </c>
      <c r="I194" s="1" t="s">
        <v>3276</v>
      </c>
      <c r="J194" s="1" t="s">
        <v>52</v>
      </c>
      <c r="K194" s="1" t="s">
        <v>52</v>
      </c>
      <c r="M194" s="1" t="s">
        <v>52</v>
      </c>
      <c r="O194" s="1" t="s">
        <v>52</v>
      </c>
      <c r="P194" s="1" t="s">
        <v>52</v>
      </c>
      <c r="Q194" s="1" t="s">
        <v>52</v>
      </c>
      <c r="R194" s="1" t="s">
        <v>52</v>
      </c>
      <c r="S194" s="1" t="s">
        <v>52</v>
      </c>
      <c r="T194" s="1" t="s">
        <v>52</v>
      </c>
    </row>
    <row r="195" spans="1:20" ht="20.100000000000001" customHeight="1">
      <c r="A195" s="21" t="s">
        <v>3277</v>
      </c>
      <c r="B195" s="22"/>
      <c r="C195" s="22"/>
      <c r="D195" s="22"/>
      <c r="E195" s="22"/>
      <c r="F195" s="21" t="s">
        <v>52</v>
      </c>
      <c r="G195" s="1" t="s">
        <v>117</v>
      </c>
      <c r="H195" s="1" t="s">
        <v>3081</v>
      </c>
      <c r="I195" s="1" t="s">
        <v>3278</v>
      </c>
      <c r="J195" s="1" t="s">
        <v>52</v>
      </c>
      <c r="K195" s="1" t="s">
        <v>52</v>
      </c>
      <c r="M195" s="1" t="s">
        <v>52</v>
      </c>
      <c r="O195" s="1" t="s">
        <v>52</v>
      </c>
      <c r="P195" s="1" t="s">
        <v>52</v>
      </c>
      <c r="Q195" s="1" t="s">
        <v>52</v>
      </c>
      <c r="R195" s="1" t="s">
        <v>52</v>
      </c>
      <c r="S195" s="1" t="s">
        <v>52</v>
      </c>
      <c r="T195" s="1" t="s">
        <v>52</v>
      </c>
    </row>
    <row r="196" spans="1:20" ht="20.100000000000001" customHeight="1">
      <c r="A196" s="21" t="s">
        <v>3279</v>
      </c>
      <c r="B196" s="22"/>
      <c r="C196" s="22"/>
      <c r="D196" s="22"/>
      <c r="E196" s="22"/>
      <c r="F196" s="21" t="s">
        <v>52</v>
      </c>
      <c r="G196" s="1" t="s">
        <v>117</v>
      </c>
      <c r="H196" s="1" t="s">
        <v>3081</v>
      </c>
      <c r="I196" s="1" t="s">
        <v>3280</v>
      </c>
      <c r="J196" s="1" t="s">
        <v>52</v>
      </c>
      <c r="K196" s="1" t="s">
        <v>52</v>
      </c>
      <c r="M196" s="1" t="s">
        <v>52</v>
      </c>
      <c r="O196" s="1" t="s">
        <v>52</v>
      </c>
      <c r="P196" s="1" t="s">
        <v>52</v>
      </c>
      <c r="Q196" s="1" t="s">
        <v>52</v>
      </c>
      <c r="R196" s="1" t="s">
        <v>52</v>
      </c>
      <c r="S196" s="1" t="s">
        <v>52</v>
      </c>
      <c r="T196" s="1" t="s">
        <v>52</v>
      </c>
    </row>
    <row r="197" spans="1:20" ht="20.100000000000001" customHeight="1">
      <c r="A197" s="21" t="s">
        <v>3281</v>
      </c>
      <c r="B197" s="22"/>
      <c r="C197" s="22"/>
      <c r="D197" s="22"/>
      <c r="E197" s="22"/>
      <c r="F197" s="21" t="s">
        <v>52</v>
      </c>
      <c r="G197" s="1" t="s">
        <v>117</v>
      </c>
      <c r="H197" s="1" t="s">
        <v>3081</v>
      </c>
      <c r="I197" s="1" t="s">
        <v>3282</v>
      </c>
      <c r="J197" s="1" t="s">
        <v>52</v>
      </c>
      <c r="K197" s="1" t="s">
        <v>52</v>
      </c>
      <c r="M197" s="1" t="s">
        <v>52</v>
      </c>
      <c r="O197" s="1" t="s">
        <v>52</v>
      </c>
      <c r="P197" s="1" t="s">
        <v>52</v>
      </c>
      <c r="Q197" s="1" t="s">
        <v>52</v>
      </c>
      <c r="R197" s="1" t="s">
        <v>52</v>
      </c>
      <c r="S197" s="1" t="s">
        <v>52</v>
      </c>
      <c r="T197" s="1" t="s">
        <v>52</v>
      </c>
    </row>
    <row r="198" spans="1:20" ht="20.100000000000001" customHeight="1">
      <c r="A198" s="21" t="s">
        <v>3283</v>
      </c>
      <c r="B198" s="22"/>
      <c r="C198" s="22"/>
      <c r="D198" s="22"/>
      <c r="E198" s="22"/>
      <c r="F198" s="21" t="s">
        <v>52</v>
      </c>
      <c r="G198" s="1" t="s">
        <v>117</v>
      </c>
      <c r="H198" s="1" t="s">
        <v>3081</v>
      </c>
      <c r="I198" s="1" t="s">
        <v>3284</v>
      </c>
      <c r="J198" s="1" t="s">
        <v>52</v>
      </c>
      <c r="K198" s="1" t="s">
        <v>52</v>
      </c>
      <c r="M198" s="1" t="s">
        <v>52</v>
      </c>
      <c r="O198" s="1" t="s">
        <v>52</v>
      </c>
      <c r="P198" s="1" t="s">
        <v>52</v>
      </c>
      <c r="Q198" s="1" t="s">
        <v>52</v>
      </c>
      <c r="R198" s="1" t="s">
        <v>52</v>
      </c>
      <c r="S198" s="1" t="s">
        <v>52</v>
      </c>
      <c r="T198" s="1" t="s">
        <v>52</v>
      </c>
    </row>
    <row r="199" spans="1:20" ht="20.100000000000001" customHeight="1">
      <c r="A199" s="21" t="s">
        <v>3285</v>
      </c>
      <c r="B199" s="22"/>
      <c r="C199" s="22"/>
      <c r="D199" s="22"/>
      <c r="E199" s="22"/>
      <c r="F199" s="21" t="s">
        <v>52</v>
      </c>
      <c r="G199" s="1" t="s">
        <v>117</v>
      </c>
      <c r="H199" s="1" t="s">
        <v>3081</v>
      </c>
      <c r="I199" s="1" t="s">
        <v>3286</v>
      </c>
      <c r="J199" s="1" t="s">
        <v>52</v>
      </c>
      <c r="K199" s="1" t="s">
        <v>52</v>
      </c>
      <c r="M199" s="1" t="s">
        <v>52</v>
      </c>
      <c r="O199" s="1" t="s">
        <v>52</v>
      </c>
      <c r="P199" s="1" t="s">
        <v>52</v>
      </c>
      <c r="Q199" s="1" t="s">
        <v>52</v>
      </c>
      <c r="R199" s="1" t="s">
        <v>52</v>
      </c>
      <c r="S199" s="1" t="s">
        <v>52</v>
      </c>
      <c r="T199" s="1" t="s">
        <v>52</v>
      </c>
    </row>
    <row r="200" spans="1:20" ht="20.100000000000001" customHeight="1">
      <c r="A200" s="21" t="s">
        <v>3083</v>
      </c>
      <c r="B200" s="22"/>
      <c r="C200" s="22"/>
      <c r="D200" s="22"/>
      <c r="E200" s="22"/>
      <c r="F200" s="21" t="s">
        <v>52</v>
      </c>
      <c r="G200" s="1" t="s">
        <v>117</v>
      </c>
      <c r="H200" s="1" t="s">
        <v>3081</v>
      </c>
      <c r="I200" s="1" t="s">
        <v>52</v>
      </c>
      <c r="J200" s="1" t="s">
        <v>52</v>
      </c>
      <c r="K200" s="1" t="s">
        <v>52</v>
      </c>
      <c r="M200" s="1" t="s">
        <v>52</v>
      </c>
      <c r="O200" s="1" t="s">
        <v>52</v>
      </c>
      <c r="P200" s="1" t="s">
        <v>52</v>
      </c>
      <c r="Q200" s="1" t="s">
        <v>52</v>
      </c>
      <c r="R200" s="1" t="s">
        <v>52</v>
      </c>
      <c r="S200" s="1" t="s">
        <v>52</v>
      </c>
      <c r="T200" s="1" t="s">
        <v>52</v>
      </c>
    </row>
    <row r="201" spans="1:20" ht="20.100000000000001" customHeight="1">
      <c r="A201" s="21" t="s">
        <v>3287</v>
      </c>
      <c r="B201" s="22"/>
      <c r="C201" s="22"/>
      <c r="D201" s="22"/>
      <c r="E201" s="22"/>
      <c r="F201" s="21" t="s">
        <v>52</v>
      </c>
      <c r="G201" s="1" t="s">
        <v>117</v>
      </c>
      <c r="H201" s="1" t="s">
        <v>3081</v>
      </c>
      <c r="I201" s="1" t="s">
        <v>3288</v>
      </c>
      <c r="J201" s="1" t="s">
        <v>52</v>
      </c>
      <c r="K201" s="1" t="s">
        <v>52</v>
      </c>
      <c r="M201" s="1" t="s">
        <v>52</v>
      </c>
      <c r="O201" s="1" t="s">
        <v>52</v>
      </c>
      <c r="P201" s="1" t="s">
        <v>52</v>
      </c>
      <c r="Q201" s="1" t="s">
        <v>52</v>
      </c>
      <c r="R201" s="1" t="s">
        <v>52</v>
      </c>
      <c r="S201" s="1" t="s">
        <v>52</v>
      </c>
      <c r="T201" s="1" t="s">
        <v>52</v>
      </c>
    </row>
    <row r="202" spans="1:20" ht="20.100000000000001" customHeight="1">
      <c r="A202" s="21" t="s">
        <v>3289</v>
      </c>
      <c r="B202" s="22"/>
      <c r="C202" s="22"/>
      <c r="D202" s="22"/>
      <c r="E202" s="22"/>
      <c r="F202" s="21" t="s">
        <v>52</v>
      </c>
      <c r="G202" s="1" t="s">
        <v>117</v>
      </c>
      <c r="H202" s="1" t="s">
        <v>3081</v>
      </c>
      <c r="I202" s="1" t="s">
        <v>3290</v>
      </c>
      <c r="J202" s="1" t="s">
        <v>52</v>
      </c>
      <c r="K202" s="1" t="s">
        <v>52</v>
      </c>
      <c r="M202" s="1" t="s">
        <v>52</v>
      </c>
      <c r="O202" s="1" t="s">
        <v>52</v>
      </c>
      <c r="P202" s="1" t="s">
        <v>52</v>
      </c>
      <c r="Q202" s="1" t="s">
        <v>52</v>
      </c>
      <c r="R202" s="1" t="s">
        <v>52</v>
      </c>
      <c r="S202" s="1" t="s">
        <v>52</v>
      </c>
      <c r="T202" s="1" t="s">
        <v>52</v>
      </c>
    </row>
    <row r="203" spans="1:20" ht="20.100000000000001" customHeight="1">
      <c r="A203" s="21" t="s">
        <v>3291</v>
      </c>
      <c r="B203" s="22"/>
      <c r="C203" s="22"/>
      <c r="D203" s="22"/>
      <c r="E203" s="22"/>
      <c r="F203" s="21" t="s">
        <v>52</v>
      </c>
      <c r="G203" s="1" t="s">
        <v>117</v>
      </c>
      <c r="H203" s="1" t="s">
        <v>3081</v>
      </c>
      <c r="I203" s="1" t="s">
        <v>3292</v>
      </c>
      <c r="J203" s="1" t="s">
        <v>52</v>
      </c>
      <c r="K203" s="1" t="s">
        <v>52</v>
      </c>
      <c r="M203" s="1" t="s">
        <v>52</v>
      </c>
      <c r="O203" s="1" t="s">
        <v>52</v>
      </c>
      <c r="P203" s="1" t="s">
        <v>52</v>
      </c>
      <c r="Q203" s="1" t="s">
        <v>52</v>
      </c>
      <c r="R203" s="1" t="s">
        <v>52</v>
      </c>
      <c r="S203" s="1" t="s">
        <v>52</v>
      </c>
      <c r="T203" s="1" t="s">
        <v>52</v>
      </c>
    </row>
    <row r="204" spans="1:20" ht="20.100000000000001" customHeight="1">
      <c r="A204" s="21" t="s">
        <v>3168</v>
      </c>
      <c r="B204" s="22"/>
      <c r="C204" s="22"/>
      <c r="D204" s="22"/>
      <c r="E204" s="22"/>
      <c r="F204" s="21" t="s">
        <v>52</v>
      </c>
      <c r="G204" s="1" t="s">
        <v>117</v>
      </c>
      <c r="H204" s="1" t="s">
        <v>3081</v>
      </c>
      <c r="I204" s="1" t="s">
        <v>3169</v>
      </c>
      <c r="J204" s="1" t="s">
        <v>52</v>
      </c>
      <c r="K204" s="1" t="s">
        <v>52</v>
      </c>
      <c r="M204" s="1" t="s">
        <v>52</v>
      </c>
      <c r="O204" s="1" t="s">
        <v>52</v>
      </c>
      <c r="P204" s="1" t="s">
        <v>52</v>
      </c>
      <c r="Q204" s="1" t="s">
        <v>52</v>
      </c>
      <c r="R204" s="1" t="s">
        <v>52</v>
      </c>
      <c r="S204" s="1" t="s">
        <v>52</v>
      </c>
      <c r="T204" s="1" t="s">
        <v>52</v>
      </c>
    </row>
    <row r="205" spans="1:20" ht="20.100000000000001" customHeight="1">
      <c r="A205" s="21" t="s">
        <v>3176</v>
      </c>
      <c r="B205" s="23"/>
      <c r="C205" s="23"/>
      <c r="D205" s="23"/>
      <c r="E205" s="23"/>
      <c r="F205" s="24"/>
    </row>
    <row r="206" spans="1:20" ht="20.100000000000001" customHeight="1">
      <c r="A206" s="24"/>
      <c r="B206" s="24"/>
      <c r="C206" s="24"/>
      <c r="D206" s="24"/>
      <c r="E206" s="24"/>
      <c r="F206" s="24"/>
    </row>
    <row r="207" spans="1:20" ht="20.100000000000001" customHeight="1">
      <c r="A207" s="24" t="s">
        <v>3293</v>
      </c>
      <c r="B207" s="24"/>
      <c r="C207" s="24"/>
      <c r="D207" s="24"/>
      <c r="E207" s="24"/>
      <c r="F207" s="21" t="s">
        <v>52</v>
      </c>
      <c r="G207" s="1" t="s">
        <v>122</v>
      </c>
      <c r="I207" s="1" t="s">
        <v>119</v>
      </c>
      <c r="J207" s="1" t="s">
        <v>120</v>
      </c>
      <c r="K207" s="1" t="s">
        <v>115</v>
      </c>
    </row>
    <row r="208" spans="1:20" ht="20.100000000000001" customHeight="1">
      <c r="A208" s="21" t="s">
        <v>52</v>
      </c>
      <c r="B208" s="22"/>
      <c r="C208" s="22"/>
      <c r="D208" s="22"/>
      <c r="E208" s="22"/>
      <c r="F208" s="21" t="s">
        <v>52</v>
      </c>
      <c r="G208" s="1" t="s">
        <v>122</v>
      </c>
      <c r="H208" s="1" t="s">
        <v>3079</v>
      </c>
      <c r="I208" s="1" t="s">
        <v>52</v>
      </c>
      <c r="J208" s="1" t="s">
        <v>52</v>
      </c>
      <c r="K208" s="1" t="s">
        <v>115</v>
      </c>
      <c r="L208">
        <v>1</v>
      </c>
      <c r="M208" s="1" t="s">
        <v>52</v>
      </c>
      <c r="O208" s="1" t="s">
        <v>52</v>
      </c>
      <c r="P208" s="1" t="s">
        <v>52</v>
      </c>
      <c r="Q208" s="1" t="s">
        <v>52</v>
      </c>
      <c r="R208" s="1" t="s">
        <v>52</v>
      </c>
      <c r="S208" s="1" t="s">
        <v>52</v>
      </c>
      <c r="T208" s="1" t="s">
        <v>52</v>
      </c>
    </row>
    <row r="209" spans="1:20" ht="20.100000000000001" customHeight="1">
      <c r="A209" s="21" t="s">
        <v>3294</v>
      </c>
      <c r="B209" s="22"/>
      <c r="C209" s="22"/>
      <c r="D209" s="22"/>
      <c r="E209" s="22"/>
      <c r="F209" s="21" t="s">
        <v>52</v>
      </c>
      <c r="G209" s="1" t="s">
        <v>122</v>
      </c>
      <c r="H209" s="1" t="s">
        <v>3081</v>
      </c>
      <c r="I209" s="1" t="s">
        <v>3295</v>
      </c>
      <c r="J209" s="1" t="s">
        <v>52</v>
      </c>
      <c r="K209" s="1" t="s">
        <v>52</v>
      </c>
      <c r="M209" s="1" t="s">
        <v>52</v>
      </c>
      <c r="O209" s="1" t="s">
        <v>52</v>
      </c>
      <c r="P209" s="1" t="s">
        <v>52</v>
      </c>
      <c r="Q209" s="1" t="s">
        <v>52</v>
      </c>
      <c r="R209" s="1" t="s">
        <v>52</v>
      </c>
      <c r="S209" s="1" t="s">
        <v>52</v>
      </c>
      <c r="T209" s="1" t="s">
        <v>52</v>
      </c>
    </row>
    <row r="210" spans="1:20" ht="20.100000000000001" customHeight="1">
      <c r="A210" s="21" t="s">
        <v>3296</v>
      </c>
      <c r="B210" s="22"/>
      <c r="C210" s="22"/>
      <c r="D210" s="22"/>
      <c r="E210" s="22"/>
      <c r="F210" s="21" t="s">
        <v>52</v>
      </c>
      <c r="G210" s="1" t="s">
        <v>122</v>
      </c>
      <c r="H210" s="1" t="s">
        <v>3081</v>
      </c>
      <c r="I210" s="1" t="s">
        <v>3297</v>
      </c>
      <c r="J210" s="1" t="s">
        <v>52</v>
      </c>
      <c r="K210" s="1" t="s">
        <v>52</v>
      </c>
      <c r="M210" s="1" t="s">
        <v>52</v>
      </c>
      <c r="O210" s="1" t="s">
        <v>52</v>
      </c>
      <c r="P210" s="1" t="s">
        <v>52</v>
      </c>
      <c r="Q210" s="1" t="s">
        <v>52</v>
      </c>
      <c r="R210" s="1" t="s">
        <v>52</v>
      </c>
      <c r="S210" s="1" t="s">
        <v>52</v>
      </c>
      <c r="T210" s="1" t="s">
        <v>52</v>
      </c>
    </row>
    <row r="211" spans="1:20" ht="20.100000000000001" customHeight="1">
      <c r="A211" s="21" t="s">
        <v>3298</v>
      </c>
      <c r="B211" s="22"/>
      <c r="C211" s="22"/>
      <c r="D211" s="22"/>
      <c r="E211" s="22"/>
      <c r="F211" s="21" t="s">
        <v>52</v>
      </c>
      <c r="G211" s="1" t="s">
        <v>122</v>
      </c>
      <c r="H211" s="1" t="s">
        <v>3081</v>
      </c>
      <c r="I211" s="1" t="s">
        <v>3299</v>
      </c>
      <c r="J211" s="1" t="s">
        <v>52</v>
      </c>
      <c r="K211" s="1" t="s">
        <v>52</v>
      </c>
      <c r="M211" s="1" t="s">
        <v>52</v>
      </c>
      <c r="O211" s="1" t="s">
        <v>52</v>
      </c>
      <c r="P211" s="1" t="s">
        <v>52</v>
      </c>
      <c r="Q211" s="1" t="s">
        <v>52</v>
      </c>
      <c r="R211" s="1" t="s">
        <v>52</v>
      </c>
      <c r="S211" s="1" t="s">
        <v>52</v>
      </c>
      <c r="T211" s="1" t="s">
        <v>52</v>
      </c>
    </row>
    <row r="212" spans="1:20" ht="20.100000000000001" customHeight="1">
      <c r="A212" s="21" t="s">
        <v>3300</v>
      </c>
      <c r="B212" s="22"/>
      <c r="C212" s="22"/>
      <c r="D212" s="22"/>
      <c r="E212" s="22"/>
      <c r="F212" s="21" t="s">
        <v>52</v>
      </c>
      <c r="G212" s="1" t="s">
        <v>122</v>
      </c>
      <c r="H212" s="1" t="s">
        <v>3081</v>
      </c>
      <c r="I212" s="1" t="s">
        <v>3301</v>
      </c>
      <c r="J212" s="1" t="s">
        <v>52</v>
      </c>
      <c r="K212" s="1" t="s">
        <v>52</v>
      </c>
      <c r="M212" s="1" t="s">
        <v>52</v>
      </c>
      <c r="O212" s="1" t="s">
        <v>52</v>
      </c>
      <c r="P212" s="1" t="s">
        <v>52</v>
      </c>
      <c r="Q212" s="1" t="s">
        <v>52</v>
      </c>
      <c r="R212" s="1" t="s">
        <v>52</v>
      </c>
      <c r="S212" s="1" t="s">
        <v>52</v>
      </c>
      <c r="T212" s="1" t="s">
        <v>52</v>
      </c>
    </row>
    <row r="213" spans="1:20" ht="20.100000000000001" customHeight="1">
      <c r="A213" s="21" t="s">
        <v>3083</v>
      </c>
      <c r="B213" s="22"/>
      <c r="C213" s="22"/>
      <c r="D213" s="22"/>
      <c r="E213" s="22"/>
      <c r="F213" s="21" t="s">
        <v>52</v>
      </c>
      <c r="G213" s="1" t="s">
        <v>122</v>
      </c>
      <c r="H213" s="1" t="s">
        <v>3081</v>
      </c>
      <c r="I213" s="1" t="s">
        <v>52</v>
      </c>
      <c r="J213" s="1" t="s">
        <v>52</v>
      </c>
      <c r="K213" s="1" t="s">
        <v>52</v>
      </c>
      <c r="M213" s="1" t="s">
        <v>52</v>
      </c>
      <c r="O213" s="1" t="s">
        <v>52</v>
      </c>
      <c r="P213" s="1" t="s">
        <v>52</v>
      </c>
      <c r="Q213" s="1" t="s">
        <v>52</v>
      </c>
      <c r="R213" s="1" t="s">
        <v>52</v>
      </c>
      <c r="S213" s="1" t="s">
        <v>52</v>
      </c>
      <c r="T213" s="1" t="s">
        <v>52</v>
      </c>
    </row>
    <row r="214" spans="1:20" ht="20.100000000000001" customHeight="1">
      <c r="A214" s="21" t="s">
        <v>3302</v>
      </c>
      <c r="B214" s="22"/>
      <c r="C214" s="22"/>
      <c r="D214" s="22"/>
      <c r="E214" s="22"/>
      <c r="F214" s="21" t="s">
        <v>52</v>
      </c>
      <c r="G214" s="1" t="s">
        <v>122</v>
      </c>
      <c r="H214" s="1" t="s">
        <v>3081</v>
      </c>
      <c r="I214" s="1" t="s">
        <v>3303</v>
      </c>
      <c r="J214" s="1" t="s">
        <v>52</v>
      </c>
      <c r="K214" s="1" t="s">
        <v>52</v>
      </c>
      <c r="M214" s="1" t="s">
        <v>52</v>
      </c>
      <c r="O214" s="1" t="s">
        <v>52</v>
      </c>
      <c r="P214" s="1" t="s">
        <v>52</v>
      </c>
      <c r="Q214" s="1" t="s">
        <v>52</v>
      </c>
      <c r="R214" s="1" t="s">
        <v>52</v>
      </c>
      <c r="S214" s="1" t="s">
        <v>52</v>
      </c>
      <c r="T214" s="1" t="s">
        <v>52</v>
      </c>
    </row>
    <row r="215" spans="1:20" ht="20.100000000000001" customHeight="1">
      <c r="A215" s="21" t="s">
        <v>3304</v>
      </c>
      <c r="B215" s="22"/>
      <c r="C215" s="22"/>
      <c r="D215" s="22"/>
      <c r="E215" s="22"/>
      <c r="F215" s="21" t="s">
        <v>52</v>
      </c>
      <c r="G215" s="1" t="s">
        <v>122</v>
      </c>
      <c r="H215" s="1" t="s">
        <v>3081</v>
      </c>
      <c r="I215" s="1" t="s">
        <v>3305</v>
      </c>
      <c r="J215" s="1" t="s">
        <v>52</v>
      </c>
      <c r="K215" s="1" t="s">
        <v>52</v>
      </c>
      <c r="M215" s="1" t="s">
        <v>52</v>
      </c>
      <c r="O215" s="1" t="s">
        <v>52</v>
      </c>
      <c r="P215" s="1" t="s">
        <v>52</v>
      </c>
      <c r="Q215" s="1" t="s">
        <v>52</v>
      </c>
      <c r="R215" s="1" t="s">
        <v>52</v>
      </c>
      <c r="S215" s="1" t="s">
        <v>52</v>
      </c>
      <c r="T215" s="1" t="s">
        <v>52</v>
      </c>
    </row>
    <row r="216" spans="1:20" ht="20.100000000000001" customHeight="1">
      <c r="A216" s="21" t="s">
        <v>3306</v>
      </c>
      <c r="B216" s="22"/>
      <c r="C216" s="22"/>
      <c r="D216" s="22"/>
      <c r="E216" s="22"/>
      <c r="F216" s="21" t="s">
        <v>52</v>
      </c>
      <c r="G216" s="1" t="s">
        <v>122</v>
      </c>
      <c r="H216" s="1" t="s">
        <v>3081</v>
      </c>
      <c r="I216" s="1" t="s">
        <v>3307</v>
      </c>
      <c r="J216" s="1" t="s">
        <v>52</v>
      </c>
      <c r="K216" s="1" t="s">
        <v>52</v>
      </c>
      <c r="M216" s="1" t="s">
        <v>52</v>
      </c>
      <c r="O216" s="1" t="s">
        <v>52</v>
      </c>
      <c r="P216" s="1" t="s">
        <v>52</v>
      </c>
      <c r="Q216" s="1" t="s">
        <v>52</v>
      </c>
      <c r="R216" s="1" t="s">
        <v>52</v>
      </c>
      <c r="S216" s="1" t="s">
        <v>52</v>
      </c>
      <c r="T216" s="1" t="s">
        <v>52</v>
      </c>
    </row>
    <row r="217" spans="1:20" ht="20.100000000000001" customHeight="1">
      <c r="A217" s="21" t="s">
        <v>3308</v>
      </c>
      <c r="B217" s="22"/>
      <c r="C217" s="22"/>
      <c r="D217" s="22"/>
      <c r="E217" s="22"/>
      <c r="F217" s="21" t="s">
        <v>52</v>
      </c>
      <c r="G217" s="1" t="s">
        <v>122</v>
      </c>
      <c r="H217" s="1" t="s">
        <v>3081</v>
      </c>
      <c r="I217" s="1" t="s">
        <v>3309</v>
      </c>
      <c r="J217" s="1" t="s">
        <v>52</v>
      </c>
      <c r="K217" s="1" t="s">
        <v>52</v>
      </c>
      <c r="M217" s="1" t="s">
        <v>52</v>
      </c>
      <c r="O217" s="1" t="s">
        <v>52</v>
      </c>
      <c r="P217" s="1" t="s">
        <v>52</v>
      </c>
      <c r="Q217" s="1" t="s">
        <v>52</v>
      </c>
      <c r="R217" s="1" t="s">
        <v>52</v>
      </c>
      <c r="S217" s="1" t="s">
        <v>52</v>
      </c>
      <c r="T217" s="1" t="s">
        <v>52</v>
      </c>
    </row>
    <row r="218" spans="1:20" ht="20.100000000000001" customHeight="1">
      <c r="A218" s="21" t="s">
        <v>3310</v>
      </c>
      <c r="B218" s="22"/>
      <c r="C218" s="22"/>
      <c r="D218" s="22"/>
      <c r="E218" s="22"/>
      <c r="F218" s="21" t="s">
        <v>52</v>
      </c>
      <c r="G218" s="1" t="s">
        <v>122</v>
      </c>
      <c r="H218" s="1" t="s">
        <v>3081</v>
      </c>
      <c r="I218" s="1" t="s">
        <v>3311</v>
      </c>
      <c r="J218" s="1" t="s">
        <v>52</v>
      </c>
      <c r="K218" s="1" t="s">
        <v>52</v>
      </c>
      <c r="M218" s="1" t="s">
        <v>52</v>
      </c>
      <c r="O218" s="1" t="s">
        <v>52</v>
      </c>
      <c r="P218" s="1" t="s">
        <v>52</v>
      </c>
      <c r="Q218" s="1" t="s">
        <v>52</v>
      </c>
      <c r="R218" s="1" t="s">
        <v>52</v>
      </c>
      <c r="S218" s="1" t="s">
        <v>52</v>
      </c>
      <c r="T218" s="1" t="s">
        <v>52</v>
      </c>
    </row>
    <row r="219" spans="1:20" ht="20.100000000000001" customHeight="1">
      <c r="A219" s="21" t="s">
        <v>3312</v>
      </c>
      <c r="B219" s="22"/>
      <c r="C219" s="22"/>
      <c r="D219" s="22"/>
      <c r="E219" s="22"/>
      <c r="F219" s="21" t="s">
        <v>52</v>
      </c>
      <c r="G219" s="1" t="s">
        <v>122</v>
      </c>
      <c r="H219" s="1" t="s">
        <v>3081</v>
      </c>
      <c r="I219" s="1" t="s">
        <v>3313</v>
      </c>
      <c r="J219" s="1" t="s">
        <v>52</v>
      </c>
      <c r="K219" s="1" t="s">
        <v>52</v>
      </c>
      <c r="M219" s="1" t="s">
        <v>52</v>
      </c>
      <c r="O219" s="1" t="s">
        <v>52</v>
      </c>
      <c r="P219" s="1" t="s">
        <v>52</v>
      </c>
      <c r="Q219" s="1" t="s">
        <v>52</v>
      </c>
      <c r="R219" s="1" t="s">
        <v>52</v>
      </c>
      <c r="S219" s="1" t="s">
        <v>52</v>
      </c>
      <c r="T219" s="1" t="s">
        <v>52</v>
      </c>
    </row>
    <row r="220" spans="1:20" ht="20.100000000000001" customHeight="1">
      <c r="A220" s="21" t="s">
        <v>3314</v>
      </c>
      <c r="B220" s="22"/>
      <c r="C220" s="22"/>
      <c r="D220" s="22"/>
      <c r="E220" s="22"/>
      <c r="F220" s="21" t="s">
        <v>52</v>
      </c>
      <c r="G220" s="1" t="s">
        <v>122</v>
      </c>
      <c r="H220" s="1" t="s">
        <v>3081</v>
      </c>
      <c r="I220" s="1" t="s">
        <v>3315</v>
      </c>
      <c r="J220" s="1" t="s">
        <v>52</v>
      </c>
      <c r="K220" s="1" t="s">
        <v>52</v>
      </c>
      <c r="M220" s="1" t="s">
        <v>52</v>
      </c>
      <c r="O220" s="1" t="s">
        <v>52</v>
      </c>
      <c r="P220" s="1" t="s">
        <v>52</v>
      </c>
      <c r="Q220" s="1" t="s">
        <v>52</v>
      </c>
      <c r="R220" s="1" t="s">
        <v>52</v>
      </c>
      <c r="S220" s="1" t="s">
        <v>52</v>
      </c>
      <c r="T220" s="1" t="s">
        <v>52</v>
      </c>
    </row>
    <row r="221" spans="1:20" ht="20.100000000000001" customHeight="1">
      <c r="A221" s="21" t="s">
        <v>3316</v>
      </c>
      <c r="B221" s="22"/>
      <c r="C221" s="22"/>
      <c r="D221" s="22"/>
      <c r="E221" s="22"/>
      <c r="F221" s="21" t="s">
        <v>52</v>
      </c>
      <c r="G221" s="1" t="s">
        <v>122</v>
      </c>
      <c r="H221" s="1" t="s">
        <v>3081</v>
      </c>
      <c r="I221" s="1" t="s">
        <v>3317</v>
      </c>
      <c r="J221" s="1" t="s">
        <v>52</v>
      </c>
      <c r="K221" s="1" t="s">
        <v>52</v>
      </c>
      <c r="M221" s="1" t="s">
        <v>52</v>
      </c>
      <c r="O221" s="1" t="s">
        <v>52</v>
      </c>
      <c r="P221" s="1" t="s">
        <v>52</v>
      </c>
      <c r="Q221" s="1" t="s">
        <v>52</v>
      </c>
      <c r="R221" s="1" t="s">
        <v>52</v>
      </c>
      <c r="S221" s="1" t="s">
        <v>52</v>
      </c>
      <c r="T221" s="1" t="s">
        <v>52</v>
      </c>
    </row>
    <row r="222" spans="1:20" ht="20.100000000000001" customHeight="1">
      <c r="A222" s="21" t="s">
        <v>3318</v>
      </c>
      <c r="B222" s="22"/>
      <c r="C222" s="22"/>
      <c r="D222" s="22"/>
      <c r="E222" s="22"/>
      <c r="F222" s="21" t="s">
        <v>52</v>
      </c>
      <c r="G222" s="1" t="s">
        <v>122</v>
      </c>
      <c r="H222" s="1" t="s">
        <v>3081</v>
      </c>
      <c r="I222" s="1" t="s">
        <v>3319</v>
      </c>
      <c r="J222" s="1" t="s">
        <v>52</v>
      </c>
      <c r="K222" s="1" t="s">
        <v>52</v>
      </c>
      <c r="M222" s="1" t="s">
        <v>52</v>
      </c>
      <c r="O222" s="1" t="s">
        <v>52</v>
      </c>
      <c r="P222" s="1" t="s">
        <v>52</v>
      </c>
      <c r="Q222" s="1" t="s">
        <v>52</v>
      </c>
      <c r="R222" s="1" t="s">
        <v>52</v>
      </c>
      <c r="S222" s="1" t="s">
        <v>52</v>
      </c>
      <c r="T222" s="1" t="s">
        <v>52</v>
      </c>
    </row>
    <row r="223" spans="1:20" ht="20.100000000000001" customHeight="1">
      <c r="A223" s="21" t="s">
        <v>3320</v>
      </c>
      <c r="B223" s="22"/>
      <c r="C223" s="22"/>
      <c r="D223" s="22"/>
      <c r="E223" s="22"/>
      <c r="F223" s="21" t="s">
        <v>52</v>
      </c>
      <c r="G223" s="1" t="s">
        <v>122</v>
      </c>
      <c r="H223" s="1" t="s">
        <v>3081</v>
      </c>
      <c r="I223" s="1" t="s">
        <v>3321</v>
      </c>
      <c r="J223" s="1" t="s">
        <v>52</v>
      </c>
      <c r="K223" s="1" t="s">
        <v>52</v>
      </c>
      <c r="M223" s="1" t="s">
        <v>52</v>
      </c>
      <c r="O223" s="1" t="s">
        <v>52</v>
      </c>
      <c r="P223" s="1" t="s">
        <v>52</v>
      </c>
      <c r="Q223" s="1" t="s">
        <v>52</v>
      </c>
      <c r="R223" s="1" t="s">
        <v>52</v>
      </c>
      <c r="S223" s="1" t="s">
        <v>52</v>
      </c>
      <c r="T223" s="1" t="s">
        <v>52</v>
      </c>
    </row>
    <row r="224" spans="1:20" ht="20.100000000000001" customHeight="1">
      <c r="A224" s="21" t="s">
        <v>3322</v>
      </c>
      <c r="B224" s="22"/>
      <c r="C224" s="22"/>
      <c r="D224" s="22"/>
      <c r="E224" s="22"/>
      <c r="F224" s="21" t="s">
        <v>52</v>
      </c>
      <c r="G224" s="1" t="s">
        <v>122</v>
      </c>
      <c r="H224" s="1" t="s">
        <v>3081</v>
      </c>
      <c r="I224" s="1" t="s">
        <v>3323</v>
      </c>
      <c r="J224" s="1" t="s">
        <v>52</v>
      </c>
      <c r="K224" s="1" t="s">
        <v>52</v>
      </c>
      <c r="M224" s="1" t="s">
        <v>52</v>
      </c>
      <c r="O224" s="1" t="s">
        <v>52</v>
      </c>
      <c r="P224" s="1" t="s">
        <v>52</v>
      </c>
      <c r="Q224" s="1" t="s">
        <v>52</v>
      </c>
      <c r="R224" s="1" t="s">
        <v>52</v>
      </c>
      <c r="S224" s="1" t="s">
        <v>52</v>
      </c>
      <c r="T224" s="1" t="s">
        <v>52</v>
      </c>
    </row>
    <row r="225" spans="1:20" ht="20.100000000000001" customHeight="1">
      <c r="A225" s="21" t="s">
        <v>3324</v>
      </c>
      <c r="B225" s="22"/>
      <c r="C225" s="22"/>
      <c r="D225" s="22"/>
      <c r="E225" s="22"/>
      <c r="F225" s="21" t="s">
        <v>52</v>
      </c>
      <c r="G225" s="1" t="s">
        <v>122</v>
      </c>
      <c r="H225" s="1" t="s">
        <v>3081</v>
      </c>
      <c r="I225" s="1" t="s">
        <v>3325</v>
      </c>
      <c r="J225" s="1" t="s">
        <v>52</v>
      </c>
      <c r="K225" s="1" t="s">
        <v>52</v>
      </c>
      <c r="M225" s="1" t="s">
        <v>52</v>
      </c>
      <c r="O225" s="1" t="s">
        <v>52</v>
      </c>
      <c r="P225" s="1" t="s">
        <v>52</v>
      </c>
      <c r="Q225" s="1" t="s">
        <v>52</v>
      </c>
      <c r="R225" s="1" t="s">
        <v>52</v>
      </c>
      <c r="S225" s="1" t="s">
        <v>52</v>
      </c>
      <c r="T225" s="1" t="s">
        <v>52</v>
      </c>
    </row>
    <row r="226" spans="1:20" ht="20.100000000000001" customHeight="1">
      <c r="A226" s="21" t="s">
        <v>3326</v>
      </c>
      <c r="B226" s="22"/>
      <c r="C226" s="22"/>
      <c r="D226" s="22"/>
      <c r="E226" s="22"/>
      <c r="F226" s="21" t="s">
        <v>52</v>
      </c>
      <c r="G226" s="1" t="s">
        <v>122</v>
      </c>
      <c r="H226" s="1" t="s">
        <v>3081</v>
      </c>
      <c r="I226" s="1" t="s">
        <v>3327</v>
      </c>
      <c r="J226" s="1" t="s">
        <v>52</v>
      </c>
      <c r="K226" s="1" t="s">
        <v>52</v>
      </c>
      <c r="M226" s="1" t="s">
        <v>52</v>
      </c>
      <c r="O226" s="1" t="s">
        <v>52</v>
      </c>
      <c r="P226" s="1" t="s">
        <v>52</v>
      </c>
      <c r="Q226" s="1" t="s">
        <v>52</v>
      </c>
      <c r="R226" s="1" t="s">
        <v>52</v>
      </c>
      <c r="S226" s="1" t="s">
        <v>52</v>
      </c>
      <c r="T226" s="1" t="s">
        <v>52</v>
      </c>
    </row>
    <row r="227" spans="1:20" ht="20.100000000000001" customHeight="1">
      <c r="A227" s="21" t="s">
        <v>3328</v>
      </c>
      <c r="B227" s="22"/>
      <c r="C227" s="22"/>
      <c r="D227" s="22"/>
      <c r="E227" s="22"/>
      <c r="F227" s="21" t="s">
        <v>52</v>
      </c>
      <c r="G227" s="1" t="s">
        <v>122</v>
      </c>
      <c r="H227" s="1" t="s">
        <v>3081</v>
      </c>
      <c r="I227" s="1" t="s">
        <v>3329</v>
      </c>
      <c r="J227" s="1" t="s">
        <v>52</v>
      </c>
      <c r="K227" s="1" t="s">
        <v>52</v>
      </c>
      <c r="M227" s="1" t="s">
        <v>52</v>
      </c>
      <c r="O227" s="1" t="s">
        <v>52</v>
      </c>
      <c r="P227" s="1" t="s">
        <v>52</v>
      </c>
      <c r="Q227" s="1" t="s">
        <v>52</v>
      </c>
      <c r="R227" s="1" t="s">
        <v>52</v>
      </c>
      <c r="S227" s="1" t="s">
        <v>52</v>
      </c>
      <c r="T227" s="1" t="s">
        <v>52</v>
      </c>
    </row>
    <row r="228" spans="1:20" ht="20.100000000000001" customHeight="1">
      <c r="A228" s="21" t="s">
        <v>3330</v>
      </c>
      <c r="B228" s="22"/>
      <c r="C228" s="22"/>
      <c r="D228" s="22"/>
      <c r="E228" s="22"/>
      <c r="F228" s="21" t="s">
        <v>52</v>
      </c>
      <c r="G228" s="1" t="s">
        <v>122</v>
      </c>
      <c r="H228" s="1" t="s">
        <v>3081</v>
      </c>
      <c r="I228" s="1" t="s">
        <v>3331</v>
      </c>
      <c r="J228" s="1" t="s">
        <v>52</v>
      </c>
      <c r="K228" s="1" t="s">
        <v>52</v>
      </c>
      <c r="M228" s="1" t="s">
        <v>52</v>
      </c>
      <c r="O228" s="1" t="s">
        <v>52</v>
      </c>
      <c r="P228" s="1" t="s">
        <v>52</v>
      </c>
      <c r="Q228" s="1" t="s">
        <v>52</v>
      </c>
      <c r="R228" s="1" t="s">
        <v>52</v>
      </c>
      <c r="S228" s="1" t="s">
        <v>52</v>
      </c>
      <c r="T228" s="1" t="s">
        <v>52</v>
      </c>
    </row>
    <row r="229" spans="1:20" ht="20.100000000000001" customHeight="1">
      <c r="A229" s="21" t="s">
        <v>3332</v>
      </c>
      <c r="B229" s="22"/>
      <c r="C229" s="22"/>
      <c r="D229" s="22"/>
      <c r="E229" s="22"/>
      <c r="F229" s="21" t="s">
        <v>52</v>
      </c>
      <c r="G229" s="1" t="s">
        <v>122</v>
      </c>
      <c r="H229" s="1" t="s">
        <v>3081</v>
      </c>
      <c r="I229" s="1" t="s">
        <v>3333</v>
      </c>
      <c r="J229" s="1" t="s">
        <v>52</v>
      </c>
      <c r="K229" s="1" t="s">
        <v>52</v>
      </c>
      <c r="M229" s="1" t="s">
        <v>52</v>
      </c>
      <c r="O229" s="1" t="s">
        <v>52</v>
      </c>
      <c r="P229" s="1" t="s">
        <v>52</v>
      </c>
      <c r="Q229" s="1" t="s">
        <v>52</v>
      </c>
      <c r="R229" s="1" t="s">
        <v>52</v>
      </c>
      <c r="S229" s="1" t="s">
        <v>52</v>
      </c>
      <c r="T229" s="1" t="s">
        <v>52</v>
      </c>
    </row>
    <row r="230" spans="1:20" ht="20.100000000000001" customHeight="1">
      <c r="A230" s="21" t="s">
        <v>3334</v>
      </c>
      <c r="B230" s="22"/>
      <c r="C230" s="22"/>
      <c r="D230" s="22"/>
      <c r="E230" s="22"/>
      <c r="F230" s="21" t="s">
        <v>52</v>
      </c>
      <c r="G230" s="1" t="s">
        <v>122</v>
      </c>
      <c r="H230" s="1" t="s">
        <v>3081</v>
      </c>
      <c r="I230" s="1" t="s">
        <v>3335</v>
      </c>
      <c r="J230" s="1" t="s">
        <v>52</v>
      </c>
      <c r="K230" s="1" t="s">
        <v>52</v>
      </c>
      <c r="M230" s="1" t="s">
        <v>52</v>
      </c>
      <c r="O230" s="1" t="s">
        <v>52</v>
      </c>
      <c r="P230" s="1" t="s">
        <v>52</v>
      </c>
      <c r="Q230" s="1" t="s">
        <v>52</v>
      </c>
      <c r="R230" s="1" t="s">
        <v>52</v>
      </c>
      <c r="S230" s="1" t="s">
        <v>52</v>
      </c>
      <c r="T230" s="1" t="s">
        <v>52</v>
      </c>
    </row>
    <row r="231" spans="1:20" ht="20.100000000000001" customHeight="1">
      <c r="A231" s="21" t="s">
        <v>3083</v>
      </c>
      <c r="B231" s="22"/>
      <c r="C231" s="22"/>
      <c r="D231" s="22"/>
      <c r="E231" s="22"/>
      <c r="F231" s="21" t="s">
        <v>52</v>
      </c>
      <c r="G231" s="1" t="s">
        <v>122</v>
      </c>
      <c r="H231" s="1" t="s">
        <v>3081</v>
      </c>
      <c r="I231" s="1" t="s">
        <v>52</v>
      </c>
      <c r="J231" s="1" t="s">
        <v>52</v>
      </c>
      <c r="K231" s="1" t="s">
        <v>52</v>
      </c>
      <c r="M231" s="1" t="s">
        <v>52</v>
      </c>
      <c r="O231" s="1" t="s">
        <v>52</v>
      </c>
      <c r="P231" s="1" t="s">
        <v>52</v>
      </c>
      <c r="Q231" s="1" t="s">
        <v>52</v>
      </c>
      <c r="R231" s="1" t="s">
        <v>52</v>
      </c>
      <c r="S231" s="1" t="s">
        <v>52</v>
      </c>
      <c r="T231" s="1" t="s">
        <v>52</v>
      </c>
    </row>
    <row r="232" spans="1:20" ht="20.100000000000001" customHeight="1">
      <c r="A232" s="21" t="s">
        <v>3336</v>
      </c>
      <c r="B232" s="22"/>
      <c r="C232" s="22"/>
      <c r="D232" s="22"/>
      <c r="E232" s="22"/>
      <c r="F232" s="21" t="s">
        <v>52</v>
      </c>
      <c r="G232" s="1" t="s">
        <v>122</v>
      </c>
      <c r="H232" s="1" t="s">
        <v>3081</v>
      </c>
      <c r="I232" s="1" t="s">
        <v>3337</v>
      </c>
      <c r="J232" s="1" t="s">
        <v>52</v>
      </c>
      <c r="K232" s="1" t="s">
        <v>52</v>
      </c>
      <c r="M232" s="1" t="s">
        <v>52</v>
      </c>
      <c r="O232" s="1" t="s">
        <v>52</v>
      </c>
      <c r="P232" s="1" t="s">
        <v>52</v>
      </c>
      <c r="Q232" s="1" t="s">
        <v>52</v>
      </c>
      <c r="R232" s="1" t="s">
        <v>52</v>
      </c>
      <c r="S232" s="1" t="s">
        <v>52</v>
      </c>
      <c r="T232" s="1" t="s">
        <v>52</v>
      </c>
    </row>
    <row r="233" spans="1:20" ht="20.100000000000001" customHeight="1">
      <c r="A233" s="21" t="s">
        <v>3338</v>
      </c>
      <c r="B233" s="22"/>
      <c r="C233" s="22"/>
      <c r="D233" s="22"/>
      <c r="E233" s="22"/>
      <c r="F233" s="21" t="s">
        <v>52</v>
      </c>
      <c r="G233" s="1" t="s">
        <v>122</v>
      </c>
      <c r="H233" s="1" t="s">
        <v>3081</v>
      </c>
      <c r="I233" s="1" t="s">
        <v>3339</v>
      </c>
      <c r="J233" s="1" t="s">
        <v>52</v>
      </c>
      <c r="K233" s="1" t="s">
        <v>52</v>
      </c>
      <c r="M233" s="1" t="s">
        <v>52</v>
      </c>
      <c r="O233" s="1" t="s">
        <v>52</v>
      </c>
      <c r="P233" s="1" t="s">
        <v>52</v>
      </c>
      <c r="Q233" s="1" t="s">
        <v>52</v>
      </c>
      <c r="R233" s="1" t="s">
        <v>52</v>
      </c>
      <c r="S233" s="1" t="s">
        <v>52</v>
      </c>
      <c r="T233" s="1" t="s">
        <v>52</v>
      </c>
    </row>
    <row r="234" spans="1:20" ht="20.100000000000001" customHeight="1">
      <c r="A234" s="21" t="s">
        <v>3340</v>
      </c>
      <c r="B234" s="22"/>
      <c r="C234" s="22"/>
      <c r="D234" s="22"/>
      <c r="E234" s="22"/>
      <c r="F234" s="21" t="s">
        <v>52</v>
      </c>
      <c r="G234" s="1" t="s">
        <v>122</v>
      </c>
      <c r="H234" s="1" t="s">
        <v>3081</v>
      </c>
      <c r="I234" s="1" t="s">
        <v>3341</v>
      </c>
      <c r="J234" s="1" t="s">
        <v>52</v>
      </c>
      <c r="K234" s="1" t="s">
        <v>52</v>
      </c>
      <c r="M234" s="1" t="s">
        <v>52</v>
      </c>
      <c r="O234" s="1" t="s">
        <v>52</v>
      </c>
      <c r="P234" s="1" t="s">
        <v>52</v>
      </c>
      <c r="Q234" s="1" t="s">
        <v>52</v>
      </c>
      <c r="R234" s="1" t="s">
        <v>52</v>
      </c>
      <c r="S234" s="1" t="s">
        <v>52</v>
      </c>
      <c r="T234" s="1" t="s">
        <v>52</v>
      </c>
    </row>
    <row r="235" spans="1:20" ht="20.100000000000001" customHeight="1">
      <c r="A235" s="21" t="s">
        <v>3342</v>
      </c>
      <c r="B235" s="22"/>
      <c r="C235" s="22"/>
      <c r="D235" s="22"/>
      <c r="E235" s="22"/>
      <c r="F235" s="21" t="s">
        <v>52</v>
      </c>
      <c r="G235" s="1" t="s">
        <v>122</v>
      </c>
      <c r="H235" s="1" t="s">
        <v>3081</v>
      </c>
      <c r="I235" s="1" t="s">
        <v>3343</v>
      </c>
      <c r="J235" s="1" t="s">
        <v>52</v>
      </c>
      <c r="K235" s="1" t="s">
        <v>52</v>
      </c>
      <c r="M235" s="1" t="s">
        <v>52</v>
      </c>
      <c r="O235" s="1" t="s">
        <v>52</v>
      </c>
      <c r="P235" s="1" t="s">
        <v>52</v>
      </c>
      <c r="Q235" s="1" t="s">
        <v>52</v>
      </c>
      <c r="R235" s="1" t="s">
        <v>52</v>
      </c>
      <c r="S235" s="1" t="s">
        <v>52</v>
      </c>
      <c r="T235" s="1" t="s">
        <v>52</v>
      </c>
    </row>
    <row r="236" spans="1:20" ht="20.100000000000001" customHeight="1">
      <c r="A236" s="21" t="s">
        <v>3344</v>
      </c>
      <c r="B236" s="22"/>
      <c r="C236" s="22"/>
      <c r="D236" s="22"/>
      <c r="E236" s="22"/>
      <c r="F236" s="21" t="s">
        <v>52</v>
      </c>
      <c r="G236" s="1" t="s">
        <v>122</v>
      </c>
      <c r="H236" s="1" t="s">
        <v>3081</v>
      </c>
      <c r="I236" s="1" t="s">
        <v>3345</v>
      </c>
      <c r="J236" s="1" t="s">
        <v>52</v>
      </c>
      <c r="K236" s="1" t="s">
        <v>52</v>
      </c>
      <c r="M236" s="1" t="s">
        <v>52</v>
      </c>
      <c r="O236" s="1" t="s">
        <v>52</v>
      </c>
      <c r="P236" s="1" t="s">
        <v>52</v>
      </c>
      <c r="Q236" s="1" t="s">
        <v>52</v>
      </c>
      <c r="R236" s="1" t="s">
        <v>52</v>
      </c>
      <c r="S236" s="1" t="s">
        <v>52</v>
      </c>
      <c r="T236" s="1" t="s">
        <v>52</v>
      </c>
    </row>
    <row r="237" spans="1:20" ht="20.100000000000001" customHeight="1">
      <c r="A237" s="21" t="s">
        <v>3083</v>
      </c>
      <c r="B237" s="22"/>
      <c r="C237" s="22"/>
      <c r="D237" s="22"/>
      <c r="E237" s="22"/>
      <c r="F237" s="21" t="s">
        <v>52</v>
      </c>
      <c r="G237" s="1" t="s">
        <v>122</v>
      </c>
      <c r="H237" s="1" t="s">
        <v>3081</v>
      </c>
      <c r="I237" s="1" t="s">
        <v>52</v>
      </c>
      <c r="J237" s="1" t="s">
        <v>52</v>
      </c>
      <c r="K237" s="1" t="s">
        <v>52</v>
      </c>
      <c r="M237" s="1" t="s">
        <v>52</v>
      </c>
      <c r="O237" s="1" t="s">
        <v>52</v>
      </c>
      <c r="P237" s="1" t="s">
        <v>52</v>
      </c>
      <c r="Q237" s="1" t="s">
        <v>52</v>
      </c>
      <c r="R237" s="1" t="s">
        <v>52</v>
      </c>
      <c r="S237" s="1" t="s">
        <v>52</v>
      </c>
      <c r="T237" s="1" t="s">
        <v>52</v>
      </c>
    </row>
    <row r="238" spans="1:20" ht="20.100000000000001" customHeight="1">
      <c r="A238" s="21" t="s">
        <v>3346</v>
      </c>
      <c r="B238" s="22"/>
      <c r="C238" s="22"/>
      <c r="D238" s="22"/>
      <c r="E238" s="22"/>
      <c r="F238" s="21" t="s">
        <v>52</v>
      </c>
      <c r="G238" s="1" t="s">
        <v>122</v>
      </c>
      <c r="H238" s="1" t="s">
        <v>3081</v>
      </c>
      <c r="I238" s="1" t="s">
        <v>3347</v>
      </c>
      <c r="J238" s="1" t="s">
        <v>52</v>
      </c>
      <c r="K238" s="1" t="s">
        <v>52</v>
      </c>
      <c r="M238" s="1" t="s">
        <v>52</v>
      </c>
      <c r="O238" s="1" t="s">
        <v>52</v>
      </c>
      <c r="P238" s="1" t="s">
        <v>52</v>
      </c>
      <c r="Q238" s="1" t="s">
        <v>52</v>
      </c>
      <c r="R238" s="1" t="s">
        <v>52</v>
      </c>
      <c r="S238" s="1" t="s">
        <v>52</v>
      </c>
      <c r="T238" s="1" t="s">
        <v>52</v>
      </c>
    </row>
    <row r="239" spans="1:20" ht="20.100000000000001" customHeight="1">
      <c r="A239" s="21" t="s">
        <v>3348</v>
      </c>
      <c r="B239" s="22"/>
      <c r="C239" s="22"/>
      <c r="D239" s="22"/>
      <c r="E239" s="22"/>
      <c r="F239" s="21" t="s">
        <v>52</v>
      </c>
      <c r="G239" s="1" t="s">
        <v>122</v>
      </c>
      <c r="H239" s="1" t="s">
        <v>3081</v>
      </c>
      <c r="I239" s="1" t="s">
        <v>3349</v>
      </c>
      <c r="J239" s="1" t="s">
        <v>52</v>
      </c>
      <c r="K239" s="1" t="s">
        <v>52</v>
      </c>
      <c r="M239" s="1" t="s">
        <v>52</v>
      </c>
      <c r="O239" s="1" t="s">
        <v>52</v>
      </c>
      <c r="P239" s="1" t="s">
        <v>52</v>
      </c>
      <c r="Q239" s="1" t="s">
        <v>52</v>
      </c>
      <c r="R239" s="1" t="s">
        <v>52</v>
      </c>
      <c r="S239" s="1" t="s">
        <v>52</v>
      </c>
      <c r="T239" s="1" t="s">
        <v>52</v>
      </c>
    </row>
    <row r="240" spans="1:20" ht="20.100000000000001" customHeight="1">
      <c r="A240" s="21" t="s">
        <v>3350</v>
      </c>
      <c r="B240" s="22"/>
      <c r="C240" s="22"/>
      <c r="D240" s="22"/>
      <c r="E240" s="22"/>
      <c r="F240" s="21" t="s">
        <v>52</v>
      </c>
      <c r="G240" s="1" t="s">
        <v>122</v>
      </c>
      <c r="H240" s="1" t="s">
        <v>3081</v>
      </c>
      <c r="I240" s="1" t="s">
        <v>3351</v>
      </c>
      <c r="J240" s="1" t="s">
        <v>52</v>
      </c>
      <c r="K240" s="1" t="s">
        <v>52</v>
      </c>
      <c r="M240" s="1" t="s">
        <v>52</v>
      </c>
      <c r="O240" s="1" t="s">
        <v>52</v>
      </c>
      <c r="P240" s="1" t="s">
        <v>52</v>
      </c>
      <c r="Q240" s="1" t="s">
        <v>52</v>
      </c>
      <c r="R240" s="1" t="s">
        <v>52</v>
      </c>
      <c r="S240" s="1" t="s">
        <v>52</v>
      </c>
      <c r="T240" s="1" t="s">
        <v>52</v>
      </c>
    </row>
    <row r="241" spans="1:20" ht="20.100000000000001" customHeight="1">
      <c r="A241" s="21" t="s">
        <v>3352</v>
      </c>
      <c r="B241" s="22"/>
      <c r="C241" s="22"/>
      <c r="D241" s="22"/>
      <c r="E241" s="22"/>
      <c r="F241" s="21" t="s">
        <v>52</v>
      </c>
      <c r="G241" s="1" t="s">
        <v>122</v>
      </c>
      <c r="H241" s="1" t="s">
        <v>3081</v>
      </c>
      <c r="I241" s="1" t="s">
        <v>3353</v>
      </c>
      <c r="J241" s="1" t="s">
        <v>52</v>
      </c>
      <c r="K241" s="1" t="s">
        <v>52</v>
      </c>
      <c r="M241" s="1" t="s">
        <v>52</v>
      </c>
      <c r="O241" s="1" t="s">
        <v>52</v>
      </c>
      <c r="P241" s="1" t="s">
        <v>52</v>
      </c>
      <c r="Q241" s="1" t="s">
        <v>52</v>
      </c>
      <c r="R241" s="1" t="s">
        <v>52</v>
      </c>
      <c r="S241" s="1" t="s">
        <v>52</v>
      </c>
      <c r="T241" s="1" t="s">
        <v>52</v>
      </c>
    </row>
    <row r="242" spans="1:20" ht="20.100000000000001" customHeight="1">
      <c r="A242" s="21" t="s">
        <v>3354</v>
      </c>
      <c r="B242" s="22"/>
      <c r="C242" s="22"/>
      <c r="D242" s="22"/>
      <c r="E242" s="22"/>
      <c r="F242" s="21" t="s">
        <v>52</v>
      </c>
      <c r="G242" s="1" t="s">
        <v>122</v>
      </c>
      <c r="H242" s="1" t="s">
        <v>3081</v>
      </c>
      <c r="I242" s="1" t="s">
        <v>3355</v>
      </c>
      <c r="J242" s="1" t="s">
        <v>52</v>
      </c>
      <c r="K242" s="1" t="s">
        <v>52</v>
      </c>
      <c r="M242" s="1" t="s">
        <v>52</v>
      </c>
      <c r="O242" s="1" t="s">
        <v>52</v>
      </c>
      <c r="P242" s="1" t="s">
        <v>52</v>
      </c>
      <c r="Q242" s="1" t="s">
        <v>52</v>
      </c>
      <c r="R242" s="1" t="s">
        <v>52</v>
      </c>
      <c r="S242" s="1" t="s">
        <v>52</v>
      </c>
      <c r="T242" s="1" t="s">
        <v>52</v>
      </c>
    </row>
    <row r="243" spans="1:20" ht="20.100000000000001" customHeight="1">
      <c r="A243" s="21" t="s">
        <v>3356</v>
      </c>
      <c r="B243" s="22"/>
      <c r="C243" s="22"/>
      <c r="D243" s="22"/>
      <c r="E243" s="22"/>
      <c r="F243" s="21" t="s">
        <v>52</v>
      </c>
      <c r="G243" s="1" t="s">
        <v>122</v>
      </c>
      <c r="H243" s="1" t="s">
        <v>3081</v>
      </c>
      <c r="I243" s="1" t="s">
        <v>3357</v>
      </c>
      <c r="J243" s="1" t="s">
        <v>52</v>
      </c>
      <c r="K243" s="1" t="s">
        <v>52</v>
      </c>
      <c r="M243" s="1" t="s">
        <v>52</v>
      </c>
      <c r="O243" s="1" t="s">
        <v>52</v>
      </c>
      <c r="P243" s="1" t="s">
        <v>52</v>
      </c>
      <c r="Q243" s="1" t="s">
        <v>52</v>
      </c>
      <c r="R243" s="1" t="s">
        <v>52</v>
      </c>
      <c r="S243" s="1" t="s">
        <v>52</v>
      </c>
      <c r="T243" s="1" t="s">
        <v>52</v>
      </c>
    </row>
    <row r="244" spans="1:20" ht="20.100000000000001" customHeight="1">
      <c r="A244" s="21" t="s">
        <v>3358</v>
      </c>
      <c r="B244" s="22"/>
      <c r="C244" s="22"/>
      <c r="D244" s="22"/>
      <c r="E244" s="22"/>
      <c r="F244" s="21" t="s">
        <v>52</v>
      </c>
      <c r="G244" s="1" t="s">
        <v>122</v>
      </c>
      <c r="H244" s="1" t="s">
        <v>3081</v>
      </c>
      <c r="I244" s="1" t="s">
        <v>3359</v>
      </c>
      <c r="J244" s="1" t="s">
        <v>52</v>
      </c>
      <c r="K244" s="1" t="s">
        <v>52</v>
      </c>
      <c r="M244" s="1" t="s">
        <v>52</v>
      </c>
      <c r="O244" s="1" t="s">
        <v>52</v>
      </c>
      <c r="P244" s="1" t="s">
        <v>52</v>
      </c>
      <c r="Q244" s="1" t="s">
        <v>52</v>
      </c>
      <c r="R244" s="1" t="s">
        <v>52</v>
      </c>
      <c r="S244" s="1" t="s">
        <v>52</v>
      </c>
      <c r="T244" s="1" t="s">
        <v>52</v>
      </c>
    </row>
    <row r="245" spans="1:20" ht="20.100000000000001" customHeight="1">
      <c r="A245" s="21" t="s">
        <v>3360</v>
      </c>
      <c r="B245" s="22"/>
      <c r="C245" s="22"/>
      <c r="D245" s="22"/>
      <c r="E245" s="22"/>
      <c r="F245" s="21" t="s">
        <v>52</v>
      </c>
      <c r="G245" s="1" t="s">
        <v>122</v>
      </c>
      <c r="H245" s="1" t="s">
        <v>3081</v>
      </c>
      <c r="I245" s="1" t="s">
        <v>3361</v>
      </c>
      <c r="J245" s="1" t="s">
        <v>52</v>
      </c>
      <c r="K245" s="1" t="s">
        <v>52</v>
      </c>
      <c r="M245" s="1" t="s">
        <v>52</v>
      </c>
      <c r="O245" s="1" t="s">
        <v>52</v>
      </c>
      <c r="P245" s="1" t="s">
        <v>52</v>
      </c>
      <c r="Q245" s="1" t="s">
        <v>52</v>
      </c>
      <c r="R245" s="1" t="s">
        <v>52</v>
      </c>
      <c r="S245" s="1" t="s">
        <v>52</v>
      </c>
      <c r="T245" s="1" t="s">
        <v>52</v>
      </c>
    </row>
    <row r="246" spans="1:20" ht="20.100000000000001" customHeight="1">
      <c r="A246" s="21" t="s">
        <v>3362</v>
      </c>
      <c r="B246" s="22"/>
      <c r="C246" s="22"/>
      <c r="D246" s="22"/>
      <c r="E246" s="22"/>
      <c r="F246" s="21" t="s">
        <v>52</v>
      </c>
      <c r="G246" s="1" t="s">
        <v>122</v>
      </c>
      <c r="H246" s="1" t="s">
        <v>3081</v>
      </c>
      <c r="I246" s="1" t="s">
        <v>3363</v>
      </c>
      <c r="J246" s="1" t="s">
        <v>52</v>
      </c>
      <c r="K246" s="1" t="s">
        <v>52</v>
      </c>
      <c r="M246" s="1" t="s">
        <v>52</v>
      </c>
      <c r="O246" s="1" t="s">
        <v>52</v>
      </c>
      <c r="P246" s="1" t="s">
        <v>52</v>
      </c>
      <c r="Q246" s="1" t="s">
        <v>52</v>
      </c>
      <c r="R246" s="1" t="s">
        <v>52</v>
      </c>
      <c r="S246" s="1" t="s">
        <v>52</v>
      </c>
      <c r="T246" s="1" t="s">
        <v>52</v>
      </c>
    </row>
    <row r="247" spans="1:20" ht="20.100000000000001" customHeight="1">
      <c r="A247" s="21" t="s">
        <v>3083</v>
      </c>
      <c r="B247" s="22"/>
      <c r="C247" s="22"/>
      <c r="D247" s="22"/>
      <c r="E247" s="22"/>
      <c r="F247" s="21" t="s">
        <v>52</v>
      </c>
      <c r="G247" s="1" t="s">
        <v>122</v>
      </c>
      <c r="H247" s="1" t="s">
        <v>3081</v>
      </c>
      <c r="I247" s="1" t="s">
        <v>52</v>
      </c>
      <c r="J247" s="1" t="s">
        <v>52</v>
      </c>
      <c r="K247" s="1" t="s">
        <v>52</v>
      </c>
      <c r="M247" s="1" t="s">
        <v>52</v>
      </c>
      <c r="O247" s="1" t="s">
        <v>52</v>
      </c>
      <c r="P247" s="1" t="s">
        <v>52</v>
      </c>
      <c r="Q247" s="1" t="s">
        <v>52</v>
      </c>
      <c r="R247" s="1" t="s">
        <v>52</v>
      </c>
      <c r="S247" s="1" t="s">
        <v>52</v>
      </c>
      <c r="T247" s="1" t="s">
        <v>52</v>
      </c>
    </row>
    <row r="248" spans="1:20" ht="20.100000000000001" customHeight="1">
      <c r="A248" s="21" t="s">
        <v>3364</v>
      </c>
      <c r="B248" s="22"/>
      <c r="C248" s="22"/>
      <c r="D248" s="22"/>
      <c r="E248" s="22"/>
      <c r="F248" s="21" t="s">
        <v>52</v>
      </c>
      <c r="G248" s="1" t="s">
        <v>122</v>
      </c>
      <c r="H248" s="1" t="s">
        <v>3081</v>
      </c>
      <c r="I248" s="1" t="s">
        <v>3365</v>
      </c>
      <c r="J248" s="1" t="s">
        <v>52</v>
      </c>
      <c r="K248" s="1" t="s">
        <v>52</v>
      </c>
      <c r="M248" s="1" t="s">
        <v>52</v>
      </c>
      <c r="O248" s="1" t="s">
        <v>52</v>
      </c>
      <c r="P248" s="1" t="s">
        <v>52</v>
      </c>
      <c r="Q248" s="1" t="s">
        <v>52</v>
      </c>
      <c r="R248" s="1" t="s">
        <v>52</v>
      </c>
      <c r="S248" s="1" t="s">
        <v>52</v>
      </c>
      <c r="T248" s="1" t="s">
        <v>52</v>
      </c>
    </row>
    <row r="249" spans="1:20" ht="20.100000000000001" customHeight="1">
      <c r="A249" s="21" t="s">
        <v>3366</v>
      </c>
      <c r="B249" s="22"/>
      <c r="C249" s="22"/>
      <c r="D249" s="22"/>
      <c r="E249" s="22"/>
      <c r="F249" s="21" t="s">
        <v>52</v>
      </c>
      <c r="G249" s="1" t="s">
        <v>122</v>
      </c>
      <c r="H249" s="1" t="s">
        <v>3081</v>
      </c>
      <c r="I249" s="1" t="s">
        <v>3367</v>
      </c>
      <c r="J249" s="1" t="s">
        <v>52</v>
      </c>
      <c r="K249" s="1" t="s">
        <v>52</v>
      </c>
      <c r="M249" s="1" t="s">
        <v>52</v>
      </c>
      <c r="O249" s="1" t="s">
        <v>52</v>
      </c>
      <c r="P249" s="1" t="s">
        <v>52</v>
      </c>
      <c r="Q249" s="1" t="s">
        <v>52</v>
      </c>
      <c r="R249" s="1" t="s">
        <v>52</v>
      </c>
      <c r="S249" s="1" t="s">
        <v>52</v>
      </c>
      <c r="T249" s="1" t="s">
        <v>52</v>
      </c>
    </row>
    <row r="250" spans="1:20" ht="20.100000000000001" customHeight="1">
      <c r="A250" s="21" t="s">
        <v>3368</v>
      </c>
      <c r="B250" s="22"/>
      <c r="C250" s="22"/>
      <c r="D250" s="22"/>
      <c r="E250" s="22"/>
      <c r="F250" s="21" t="s">
        <v>52</v>
      </c>
      <c r="G250" s="1" t="s">
        <v>122</v>
      </c>
      <c r="H250" s="1" t="s">
        <v>3081</v>
      </c>
      <c r="I250" s="1" t="s">
        <v>3369</v>
      </c>
      <c r="J250" s="1" t="s">
        <v>52</v>
      </c>
      <c r="K250" s="1" t="s">
        <v>52</v>
      </c>
      <c r="M250" s="1" t="s">
        <v>52</v>
      </c>
      <c r="O250" s="1" t="s">
        <v>52</v>
      </c>
      <c r="P250" s="1" t="s">
        <v>52</v>
      </c>
      <c r="Q250" s="1" t="s">
        <v>52</v>
      </c>
      <c r="R250" s="1" t="s">
        <v>52</v>
      </c>
      <c r="S250" s="1" t="s">
        <v>52</v>
      </c>
      <c r="T250" s="1" t="s">
        <v>52</v>
      </c>
    </row>
    <row r="251" spans="1:20" ht="20.100000000000001" customHeight="1">
      <c r="A251" s="21" t="s">
        <v>3370</v>
      </c>
      <c r="B251" s="22"/>
      <c r="C251" s="22"/>
      <c r="D251" s="22"/>
      <c r="E251" s="22"/>
      <c r="F251" s="21" t="s">
        <v>52</v>
      </c>
      <c r="G251" s="1" t="s">
        <v>122</v>
      </c>
      <c r="H251" s="1" t="s">
        <v>3081</v>
      </c>
      <c r="I251" s="1" t="s">
        <v>3371</v>
      </c>
      <c r="J251" s="1" t="s">
        <v>52</v>
      </c>
      <c r="K251" s="1" t="s">
        <v>52</v>
      </c>
      <c r="M251" s="1" t="s">
        <v>52</v>
      </c>
      <c r="O251" s="1" t="s">
        <v>52</v>
      </c>
      <c r="P251" s="1" t="s">
        <v>52</v>
      </c>
      <c r="Q251" s="1" t="s">
        <v>52</v>
      </c>
      <c r="R251" s="1" t="s">
        <v>52</v>
      </c>
      <c r="S251" s="1" t="s">
        <v>52</v>
      </c>
      <c r="T251" s="1" t="s">
        <v>52</v>
      </c>
    </row>
    <row r="252" spans="1:20" ht="20.100000000000001" customHeight="1">
      <c r="A252" s="21" t="s">
        <v>3362</v>
      </c>
      <c r="B252" s="22"/>
      <c r="C252" s="22"/>
      <c r="D252" s="22"/>
      <c r="E252" s="22"/>
      <c r="F252" s="21" t="s">
        <v>52</v>
      </c>
      <c r="G252" s="1" t="s">
        <v>122</v>
      </c>
      <c r="H252" s="1" t="s">
        <v>3081</v>
      </c>
      <c r="I252" s="1" t="s">
        <v>3363</v>
      </c>
      <c r="J252" s="1" t="s">
        <v>52</v>
      </c>
      <c r="K252" s="1" t="s">
        <v>52</v>
      </c>
      <c r="M252" s="1" t="s">
        <v>52</v>
      </c>
      <c r="O252" s="1" t="s">
        <v>52</v>
      </c>
      <c r="P252" s="1" t="s">
        <v>52</v>
      </c>
      <c r="Q252" s="1" t="s">
        <v>52</v>
      </c>
      <c r="R252" s="1" t="s">
        <v>52</v>
      </c>
      <c r="S252" s="1" t="s">
        <v>52</v>
      </c>
      <c r="T252" s="1" t="s">
        <v>52</v>
      </c>
    </row>
    <row r="253" spans="1:20" ht="20.100000000000001" customHeight="1">
      <c r="A253" s="21" t="s">
        <v>3083</v>
      </c>
      <c r="B253" s="22"/>
      <c r="C253" s="22"/>
      <c r="D253" s="22"/>
      <c r="E253" s="22"/>
      <c r="F253" s="21" t="s">
        <v>52</v>
      </c>
      <c r="G253" s="1" t="s">
        <v>122</v>
      </c>
      <c r="H253" s="1" t="s">
        <v>3081</v>
      </c>
      <c r="I253" s="1" t="s">
        <v>52</v>
      </c>
      <c r="J253" s="1" t="s">
        <v>52</v>
      </c>
      <c r="K253" s="1" t="s">
        <v>52</v>
      </c>
      <c r="M253" s="1" t="s">
        <v>52</v>
      </c>
      <c r="O253" s="1" t="s">
        <v>52</v>
      </c>
      <c r="P253" s="1" t="s">
        <v>52</v>
      </c>
      <c r="Q253" s="1" t="s">
        <v>52</v>
      </c>
      <c r="R253" s="1" t="s">
        <v>52</v>
      </c>
      <c r="S253" s="1" t="s">
        <v>52</v>
      </c>
      <c r="T253" s="1" t="s">
        <v>52</v>
      </c>
    </row>
    <row r="254" spans="1:20" ht="20.100000000000001" customHeight="1">
      <c r="A254" s="25" t="s">
        <v>3176</v>
      </c>
      <c r="B254" s="26"/>
      <c r="C254" s="26"/>
      <c r="D254" s="26"/>
      <c r="E254" s="26"/>
      <c r="F254" s="27"/>
    </row>
  </sheetData>
  <phoneticPr fontId="3" type="noConversion"/>
  <pageMargins left="0.78740157480314965" right="0.19685039370078741" top="0.39370078740157483" bottom="0.39370078740157483" header="0" footer="0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16</vt:i4>
      </vt:variant>
    </vt:vector>
  </HeadingPairs>
  <TitlesOfParts>
    <vt:vector size="28" baseType="lpstr">
      <vt:lpstr>건축총괄원가</vt:lpstr>
      <vt:lpstr>(1)★건축원가(요율조정은이곳에서)★</vt:lpstr>
      <vt:lpstr>(2)기계원가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Sheet1</vt:lpstr>
      <vt:lpstr>'(1)★건축원가(요율조정은이곳에서)★'!Print_Area</vt:lpstr>
      <vt:lpstr>'(2)기계원가'!Print_Area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2025-08-08T01:18:21Z</cp:lastPrinted>
  <dcterms:created xsi:type="dcterms:W3CDTF">2025-07-17T02:04:43Z</dcterms:created>
  <dcterms:modified xsi:type="dcterms:W3CDTF">2025-08-13T10:19:54Z</dcterms:modified>
</cp:coreProperties>
</file>