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개인\PROJECT(임)\2025년\250527 경기창작캠퍼스 인테리어(플랜디건축사사무소)\내역서\250811 내역서\"/>
    </mc:Choice>
  </mc:AlternateContent>
  <bookViews>
    <workbookView xWindow="1005" yWindow="1005" windowWidth="15000" windowHeight="10005"/>
  </bookViews>
  <sheets>
    <sheet name="원가계산서" sheetId="1" r:id="rId1"/>
    <sheet name="공종별집계표" sheetId="2" r:id="rId2"/>
    <sheet name="공종별내역서" sheetId="3" r:id="rId3"/>
    <sheet name="공사설정" sheetId="4" r:id="rId4"/>
  </sheets>
  <definedNames>
    <definedName name="_xlnm.Print_Area" localSheetId="1">공종별집계표!$A$5:$M$29</definedName>
    <definedName name="_xlnm.Print_Area" localSheetId="0">원가계산서!$A$4:$H$33</definedName>
    <definedName name="_xlnm.Print_Titles" localSheetId="2">공종별내역서!$1:$4</definedName>
    <definedName name="_xlnm.Print_Titles" localSheetId="1">공종별집계표!$1:$4</definedName>
    <definedName name="_xlnm.Print_Titles" localSheetId="0">원가계산서!$1:$3</definedName>
  </definedNames>
  <calcPr calcId="162913" iterate="1" iterateCount="1"/>
</workbook>
</file>

<file path=xl/calcChain.xml><?xml version="1.0" encoding="utf-8"?>
<calcChain xmlns="http://schemas.openxmlformats.org/spreadsheetml/2006/main">
  <c r="K367" i="3" l="1"/>
  <c r="J367" i="3"/>
  <c r="H367" i="3"/>
  <c r="F367" i="3"/>
  <c r="L367" i="3" s="1"/>
  <c r="K366" i="3"/>
  <c r="J366" i="3"/>
  <c r="H366" i="3"/>
  <c r="F366" i="3"/>
  <c r="L366" i="3" s="1"/>
  <c r="K365" i="3"/>
  <c r="J365" i="3"/>
  <c r="H365" i="3"/>
  <c r="F365" i="3"/>
  <c r="L365" i="3" s="1"/>
  <c r="K364" i="3"/>
  <c r="J364" i="3"/>
  <c r="H364" i="3"/>
  <c r="F364" i="3"/>
  <c r="L364" i="3" s="1"/>
  <c r="K363" i="3"/>
  <c r="J363" i="3"/>
  <c r="H363" i="3"/>
  <c r="F363" i="3"/>
  <c r="L363" i="3" s="1"/>
  <c r="K362" i="3"/>
  <c r="J362" i="3"/>
  <c r="H362" i="3"/>
  <c r="F362" i="3"/>
  <c r="L362" i="3" s="1"/>
  <c r="K361" i="3"/>
  <c r="J361" i="3"/>
  <c r="H361" i="3"/>
  <c r="F361" i="3"/>
  <c r="L361" i="3" s="1"/>
  <c r="K360" i="3"/>
  <c r="J360" i="3"/>
  <c r="H360" i="3"/>
  <c r="F360" i="3"/>
  <c r="L360" i="3" s="1"/>
  <c r="K359" i="3"/>
  <c r="J359" i="3"/>
  <c r="H359" i="3"/>
  <c r="F359" i="3"/>
  <c r="L359" i="3" s="1"/>
  <c r="K358" i="3"/>
  <c r="J358" i="3"/>
  <c r="H358" i="3"/>
  <c r="F358" i="3"/>
  <c r="L358" i="3" s="1"/>
  <c r="K357" i="3"/>
  <c r="J357" i="3"/>
  <c r="H357" i="3"/>
  <c r="F357" i="3"/>
  <c r="L357" i="3" s="1"/>
  <c r="K356" i="3"/>
  <c r="J356" i="3"/>
  <c r="H356" i="3"/>
  <c r="F356" i="3"/>
  <c r="L356" i="3" s="1"/>
  <c r="K355" i="3"/>
  <c r="J355" i="3"/>
  <c r="H355" i="3"/>
  <c r="F355" i="3"/>
  <c r="L355" i="3" s="1"/>
  <c r="K354" i="3"/>
  <c r="J354" i="3"/>
  <c r="H354" i="3"/>
  <c r="F354" i="3"/>
  <c r="L354" i="3" s="1"/>
  <c r="K353" i="3"/>
  <c r="J353" i="3"/>
  <c r="H353" i="3"/>
  <c r="F353" i="3"/>
  <c r="L353" i="3" s="1"/>
  <c r="K352" i="3"/>
  <c r="J352" i="3"/>
  <c r="H352" i="3"/>
  <c r="F352" i="3"/>
  <c r="L352" i="3" s="1"/>
  <c r="K351" i="3"/>
  <c r="J351" i="3"/>
  <c r="H351" i="3"/>
  <c r="F351" i="3"/>
  <c r="L351" i="3" s="1"/>
  <c r="K350" i="3"/>
  <c r="J350" i="3"/>
  <c r="H350" i="3"/>
  <c r="F350" i="3"/>
  <c r="L350" i="3" s="1"/>
  <c r="K349" i="3"/>
  <c r="J349" i="3"/>
  <c r="H349" i="3"/>
  <c r="F349" i="3"/>
  <c r="L349" i="3" s="1"/>
  <c r="K348" i="3"/>
  <c r="J348" i="3"/>
  <c r="H348" i="3"/>
  <c r="F348" i="3"/>
  <c r="L348" i="3" s="1"/>
  <c r="K347" i="3"/>
  <c r="J347" i="3"/>
  <c r="H347" i="3"/>
  <c r="F347" i="3"/>
  <c r="L347" i="3" s="1"/>
  <c r="K346" i="3"/>
  <c r="J346" i="3"/>
  <c r="H346" i="3"/>
  <c r="F346" i="3"/>
  <c r="J345" i="3"/>
  <c r="H345" i="3"/>
  <c r="F345" i="3"/>
  <c r="K345" i="3"/>
  <c r="J344" i="3"/>
  <c r="K344" i="3"/>
  <c r="F344" i="3"/>
  <c r="K341" i="3"/>
  <c r="J341" i="3"/>
  <c r="H341" i="3"/>
  <c r="F341" i="3"/>
  <c r="K340" i="3"/>
  <c r="J340" i="3"/>
  <c r="H340" i="3"/>
  <c r="F340" i="3"/>
  <c r="K339" i="3"/>
  <c r="J339" i="3"/>
  <c r="H339" i="3"/>
  <c r="F339" i="3"/>
  <c r="L339" i="3" s="1"/>
  <c r="K338" i="3"/>
  <c r="J338" i="3"/>
  <c r="H338" i="3"/>
  <c r="F338" i="3"/>
  <c r="L338" i="3" s="1"/>
  <c r="K337" i="3"/>
  <c r="J337" i="3"/>
  <c r="H337" i="3"/>
  <c r="F337" i="3"/>
  <c r="L337" i="3" s="1"/>
  <c r="K336" i="3"/>
  <c r="J336" i="3"/>
  <c r="H336" i="3"/>
  <c r="L336" i="3" s="1"/>
  <c r="F336" i="3"/>
  <c r="K335" i="3"/>
  <c r="J335" i="3"/>
  <c r="H335" i="3"/>
  <c r="F335" i="3"/>
  <c r="K334" i="3"/>
  <c r="J334" i="3"/>
  <c r="H334" i="3"/>
  <c r="F334" i="3"/>
  <c r="L334" i="3" s="1"/>
  <c r="K333" i="3"/>
  <c r="J333" i="3"/>
  <c r="H333" i="3"/>
  <c r="F333" i="3"/>
  <c r="L333" i="3" s="1"/>
  <c r="L332" i="3"/>
  <c r="K332" i="3"/>
  <c r="J332" i="3"/>
  <c r="H332" i="3"/>
  <c r="F332" i="3"/>
  <c r="K331" i="3"/>
  <c r="J331" i="3"/>
  <c r="H331" i="3"/>
  <c r="F331" i="3"/>
  <c r="L331" i="3" s="1"/>
  <c r="K330" i="3"/>
  <c r="J330" i="3"/>
  <c r="H330" i="3"/>
  <c r="F330" i="3"/>
  <c r="K329" i="3"/>
  <c r="J329" i="3"/>
  <c r="H329" i="3"/>
  <c r="F329" i="3"/>
  <c r="L329" i="3" s="1"/>
  <c r="K328" i="3"/>
  <c r="J328" i="3"/>
  <c r="H328" i="3"/>
  <c r="F328" i="3"/>
  <c r="K327" i="3"/>
  <c r="J327" i="3"/>
  <c r="H327" i="3"/>
  <c r="F327" i="3"/>
  <c r="K326" i="3"/>
  <c r="J326" i="3"/>
  <c r="H326" i="3"/>
  <c r="F326" i="3"/>
  <c r="L326" i="3" s="1"/>
  <c r="K325" i="3"/>
  <c r="J325" i="3"/>
  <c r="H325" i="3"/>
  <c r="F325" i="3"/>
  <c r="L325" i="3" s="1"/>
  <c r="K324" i="3"/>
  <c r="J324" i="3"/>
  <c r="H324" i="3"/>
  <c r="F324" i="3"/>
  <c r="I323" i="3"/>
  <c r="J323" i="3" s="1"/>
  <c r="H323" i="3"/>
  <c r="K322" i="3"/>
  <c r="I322" i="3"/>
  <c r="J322" i="3" s="1"/>
  <c r="H322" i="3"/>
  <c r="F322" i="3"/>
  <c r="J321" i="3"/>
  <c r="H321" i="3"/>
  <c r="K321" i="3"/>
  <c r="I320" i="3"/>
  <c r="J320" i="3" s="1"/>
  <c r="H320" i="3"/>
  <c r="K320" i="3"/>
  <c r="I319" i="3"/>
  <c r="K319" i="3" s="1"/>
  <c r="H319" i="3"/>
  <c r="F319" i="3"/>
  <c r="I318" i="3"/>
  <c r="J318" i="3" s="1"/>
  <c r="H318" i="3"/>
  <c r="K315" i="3"/>
  <c r="J315" i="3"/>
  <c r="H315" i="3"/>
  <c r="F315" i="3"/>
  <c r="K314" i="3"/>
  <c r="J314" i="3"/>
  <c r="H314" i="3"/>
  <c r="F314" i="3"/>
  <c r="K313" i="3"/>
  <c r="J313" i="3"/>
  <c r="H313" i="3"/>
  <c r="F313" i="3"/>
  <c r="K312" i="3"/>
  <c r="J312" i="3"/>
  <c r="H312" i="3"/>
  <c r="F312" i="3"/>
  <c r="K311" i="3"/>
  <c r="J311" i="3"/>
  <c r="H311" i="3"/>
  <c r="F311" i="3"/>
  <c r="L311" i="3" s="1"/>
  <c r="K310" i="3"/>
  <c r="J310" i="3"/>
  <c r="H310" i="3"/>
  <c r="F310" i="3"/>
  <c r="L310" i="3" s="1"/>
  <c r="K309" i="3"/>
  <c r="J309" i="3"/>
  <c r="H309" i="3"/>
  <c r="F309" i="3"/>
  <c r="K308" i="3"/>
  <c r="J308" i="3"/>
  <c r="H308" i="3"/>
  <c r="L308" i="3" s="1"/>
  <c r="F308" i="3"/>
  <c r="I307" i="3"/>
  <c r="K307" i="3" s="1"/>
  <c r="H307" i="3"/>
  <c r="F307" i="3"/>
  <c r="I306" i="3"/>
  <c r="J306" i="3" s="1"/>
  <c r="H306" i="3"/>
  <c r="I305" i="3"/>
  <c r="J305" i="3" s="1"/>
  <c r="H305" i="3"/>
  <c r="F305" i="3"/>
  <c r="J304" i="3"/>
  <c r="I304" i="3"/>
  <c r="H304" i="3"/>
  <c r="K304" i="3"/>
  <c r="I303" i="3"/>
  <c r="J303" i="3" s="1"/>
  <c r="H303" i="3"/>
  <c r="K303" i="3"/>
  <c r="I302" i="3"/>
  <c r="K302" i="3" s="1"/>
  <c r="H302" i="3"/>
  <c r="F302" i="3"/>
  <c r="K301" i="3"/>
  <c r="J301" i="3"/>
  <c r="H301" i="3"/>
  <c r="F301" i="3"/>
  <c r="L301" i="3" s="1"/>
  <c r="J300" i="3"/>
  <c r="I300" i="3"/>
  <c r="H300" i="3"/>
  <c r="F300" i="3"/>
  <c r="I299" i="3"/>
  <c r="H299" i="3"/>
  <c r="F299" i="3"/>
  <c r="J298" i="3"/>
  <c r="I298" i="3"/>
  <c r="H298" i="3"/>
  <c r="K298" i="3"/>
  <c r="J297" i="3"/>
  <c r="I297" i="3"/>
  <c r="H297" i="3"/>
  <c r="I296" i="3"/>
  <c r="J296" i="3" s="1"/>
  <c r="H296" i="3"/>
  <c r="K296" i="3"/>
  <c r="I295" i="3"/>
  <c r="J295" i="3" s="1"/>
  <c r="H295" i="3"/>
  <c r="F295" i="3"/>
  <c r="K295" i="3"/>
  <c r="I294" i="3"/>
  <c r="K294" i="3" s="1"/>
  <c r="H294" i="3"/>
  <c r="F294" i="3"/>
  <c r="I293" i="3"/>
  <c r="J293" i="3" s="1"/>
  <c r="H293" i="3"/>
  <c r="K293" i="3"/>
  <c r="K292" i="3"/>
  <c r="J292" i="3"/>
  <c r="H292" i="3"/>
  <c r="F292" i="3"/>
  <c r="K289" i="3"/>
  <c r="J289" i="3"/>
  <c r="H289" i="3"/>
  <c r="F289" i="3"/>
  <c r="L289" i="3" s="1"/>
  <c r="K288" i="3"/>
  <c r="J288" i="3"/>
  <c r="H288" i="3"/>
  <c r="F288" i="3"/>
  <c r="L288" i="3" s="1"/>
  <c r="K287" i="3"/>
  <c r="J287" i="3"/>
  <c r="H287" i="3"/>
  <c r="F287" i="3"/>
  <c r="K286" i="3"/>
  <c r="J286" i="3"/>
  <c r="H286" i="3"/>
  <c r="F286" i="3"/>
  <c r="L286" i="3" s="1"/>
  <c r="K285" i="3"/>
  <c r="J285" i="3"/>
  <c r="H285" i="3"/>
  <c r="F285" i="3"/>
  <c r="L285" i="3" s="1"/>
  <c r="K284" i="3"/>
  <c r="J284" i="3"/>
  <c r="H284" i="3"/>
  <c r="F284" i="3"/>
  <c r="L284" i="3" s="1"/>
  <c r="K283" i="3"/>
  <c r="J283" i="3"/>
  <c r="H283" i="3"/>
  <c r="F283" i="3"/>
  <c r="K282" i="3"/>
  <c r="J282" i="3"/>
  <c r="H282" i="3"/>
  <c r="F282" i="3"/>
  <c r="L282" i="3" s="1"/>
  <c r="K281" i="3"/>
  <c r="J281" i="3"/>
  <c r="H281" i="3"/>
  <c r="F281" i="3"/>
  <c r="L281" i="3" s="1"/>
  <c r="K280" i="3"/>
  <c r="J280" i="3"/>
  <c r="H280" i="3"/>
  <c r="F280" i="3"/>
  <c r="L280" i="3" s="1"/>
  <c r="K279" i="3"/>
  <c r="J279" i="3"/>
  <c r="H279" i="3"/>
  <c r="L279" i="3" s="1"/>
  <c r="F279" i="3"/>
  <c r="K278" i="3"/>
  <c r="J278" i="3"/>
  <c r="H278" i="3"/>
  <c r="F278" i="3"/>
  <c r="L278" i="3" s="1"/>
  <c r="K277" i="3"/>
  <c r="J277" i="3"/>
  <c r="H277" i="3"/>
  <c r="F277" i="3"/>
  <c r="L277" i="3" s="1"/>
  <c r="K276" i="3"/>
  <c r="J276" i="3"/>
  <c r="H276" i="3"/>
  <c r="F276" i="3"/>
  <c r="L276" i="3" s="1"/>
  <c r="K275" i="3"/>
  <c r="J275" i="3"/>
  <c r="H275" i="3"/>
  <c r="F275" i="3"/>
  <c r="K274" i="3"/>
  <c r="J274" i="3"/>
  <c r="H274" i="3"/>
  <c r="F274" i="3"/>
  <c r="K273" i="3"/>
  <c r="J273" i="3"/>
  <c r="H273" i="3"/>
  <c r="F273" i="3"/>
  <c r="L273" i="3" s="1"/>
  <c r="K272" i="3"/>
  <c r="J272" i="3"/>
  <c r="H272" i="3"/>
  <c r="F272" i="3"/>
  <c r="L272" i="3" s="1"/>
  <c r="K271" i="3"/>
  <c r="J271" i="3"/>
  <c r="H271" i="3"/>
  <c r="F271" i="3"/>
  <c r="K270" i="3"/>
  <c r="J270" i="3"/>
  <c r="H270" i="3"/>
  <c r="F270" i="3"/>
  <c r="L270" i="3" s="1"/>
  <c r="K269" i="3"/>
  <c r="J269" i="3"/>
  <c r="H269" i="3"/>
  <c r="F269" i="3"/>
  <c r="L269" i="3" s="1"/>
  <c r="I268" i="3"/>
  <c r="J268" i="3" s="1"/>
  <c r="H268" i="3"/>
  <c r="K268" i="3"/>
  <c r="I267" i="3"/>
  <c r="J267" i="3" s="1"/>
  <c r="J290" i="3" s="1"/>
  <c r="I17" i="2" s="1"/>
  <c r="J17" i="2" s="1"/>
  <c r="H267" i="3"/>
  <c r="F267" i="3"/>
  <c r="I266" i="3"/>
  <c r="J266" i="3" s="1"/>
  <c r="K266" i="3"/>
  <c r="F266" i="3"/>
  <c r="K263" i="3"/>
  <c r="J263" i="3"/>
  <c r="H263" i="3"/>
  <c r="F263" i="3"/>
  <c r="L263" i="3" s="1"/>
  <c r="K262" i="3"/>
  <c r="J262" i="3"/>
  <c r="H262" i="3"/>
  <c r="F262" i="3"/>
  <c r="K261" i="3"/>
  <c r="J261" i="3"/>
  <c r="H261" i="3"/>
  <c r="F261" i="3"/>
  <c r="K260" i="3"/>
  <c r="J260" i="3"/>
  <c r="H260" i="3"/>
  <c r="F260" i="3"/>
  <c r="L260" i="3" s="1"/>
  <c r="K259" i="3"/>
  <c r="J259" i="3"/>
  <c r="H259" i="3"/>
  <c r="F259" i="3"/>
  <c r="K258" i="3"/>
  <c r="J258" i="3"/>
  <c r="H258" i="3"/>
  <c r="F258" i="3"/>
  <c r="K257" i="3"/>
  <c r="J257" i="3"/>
  <c r="H257" i="3"/>
  <c r="F257" i="3"/>
  <c r="K256" i="3"/>
  <c r="J256" i="3"/>
  <c r="H256" i="3"/>
  <c r="F256" i="3"/>
  <c r="K255" i="3"/>
  <c r="J255" i="3"/>
  <c r="H255" i="3"/>
  <c r="F255" i="3"/>
  <c r="K254" i="3"/>
  <c r="J254" i="3"/>
  <c r="H254" i="3"/>
  <c r="F254" i="3"/>
  <c r="L254" i="3" s="1"/>
  <c r="K253" i="3"/>
  <c r="J253" i="3"/>
  <c r="H253" i="3"/>
  <c r="F253" i="3"/>
  <c r="K252" i="3"/>
  <c r="J252" i="3"/>
  <c r="H252" i="3"/>
  <c r="F252" i="3"/>
  <c r="K251" i="3"/>
  <c r="J251" i="3"/>
  <c r="H251" i="3"/>
  <c r="F251" i="3"/>
  <c r="L251" i="3" s="1"/>
  <c r="K250" i="3"/>
  <c r="J250" i="3"/>
  <c r="H250" i="3"/>
  <c r="F250" i="3"/>
  <c r="K249" i="3"/>
  <c r="J249" i="3"/>
  <c r="H249" i="3"/>
  <c r="F249" i="3"/>
  <c r="K248" i="3"/>
  <c r="J248" i="3"/>
  <c r="H248" i="3"/>
  <c r="F248" i="3"/>
  <c r="K247" i="3"/>
  <c r="J247" i="3"/>
  <c r="H247" i="3"/>
  <c r="F247" i="3"/>
  <c r="K246" i="3"/>
  <c r="J246" i="3"/>
  <c r="H246" i="3"/>
  <c r="F246" i="3"/>
  <c r="K245" i="3"/>
  <c r="J245" i="3"/>
  <c r="H245" i="3"/>
  <c r="F245" i="3"/>
  <c r="K244" i="3"/>
  <c r="J244" i="3"/>
  <c r="H244" i="3"/>
  <c r="F244" i="3"/>
  <c r="L244" i="3" s="1"/>
  <c r="K243" i="3"/>
  <c r="J243" i="3"/>
  <c r="H243" i="3"/>
  <c r="F243" i="3"/>
  <c r="K242" i="3"/>
  <c r="J242" i="3"/>
  <c r="H242" i="3"/>
  <c r="F242" i="3"/>
  <c r="L242" i="3" s="1"/>
  <c r="I241" i="3"/>
  <c r="J241" i="3" s="1"/>
  <c r="H241" i="3"/>
  <c r="K241" i="3"/>
  <c r="J240" i="3"/>
  <c r="J264" i="3" s="1"/>
  <c r="I16" i="2" s="1"/>
  <c r="J16" i="2" s="1"/>
  <c r="I240" i="3"/>
  <c r="H240" i="3"/>
  <c r="H264" i="3" s="1"/>
  <c r="K240" i="3"/>
  <c r="K237" i="3"/>
  <c r="J237" i="3"/>
  <c r="H237" i="3"/>
  <c r="F237" i="3"/>
  <c r="K236" i="3"/>
  <c r="J236" i="3"/>
  <c r="H236" i="3"/>
  <c r="F236" i="3"/>
  <c r="L236" i="3" s="1"/>
  <c r="K235" i="3"/>
  <c r="J235" i="3"/>
  <c r="H235" i="3"/>
  <c r="F235" i="3"/>
  <c r="K234" i="3"/>
  <c r="J234" i="3"/>
  <c r="H234" i="3"/>
  <c r="F234" i="3"/>
  <c r="L234" i="3" s="1"/>
  <c r="K233" i="3"/>
  <c r="J233" i="3"/>
  <c r="H233" i="3"/>
  <c r="F233" i="3"/>
  <c r="K232" i="3"/>
  <c r="J232" i="3"/>
  <c r="H232" i="3"/>
  <c r="F232" i="3"/>
  <c r="L232" i="3" s="1"/>
  <c r="K231" i="3"/>
  <c r="J231" i="3"/>
  <c r="H231" i="3"/>
  <c r="F231" i="3"/>
  <c r="K230" i="3"/>
  <c r="J230" i="3"/>
  <c r="H230" i="3"/>
  <c r="F230" i="3"/>
  <c r="L230" i="3" s="1"/>
  <c r="K229" i="3"/>
  <c r="J229" i="3"/>
  <c r="H229" i="3"/>
  <c r="F229" i="3"/>
  <c r="K228" i="3"/>
  <c r="J228" i="3"/>
  <c r="H228" i="3"/>
  <c r="F228" i="3"/>
  <c r="K227" i="3"/>
  <c r="J227" i="3"/>
  <c r="H227" i="3"/>
  <c r="F227" i="3"/>
  <c r="K226" i="3"/>
  <c r="J226" i="3"/>
  <c r="H226" i="3"/>
  <c r="F226" i="3"/>
  <c r="K225" i="3"/>
  <c r="J225" i="3"/>
  <c r="H225" i="3"/>
  <c r="F225" i="3"/>
  <c r="K224" i="3"/>
  <c r="J224" i="3"/>
  <c r="H224" i="3"/>
  <c r="F224" i="3"/>
  <c r="K223" i="3"/>
  <c r="J223" i="3"/>
  <c r="H223" i="3"/>
  <c r="F223" i="3"/>
  <c r="L223" i="3" s="1"/>
  <c r="K222" i="3"/>
  <c r="J222" i="3"/>
  <c r="H222" i="3"/>
  <c r="F222" i="3"/>
  <c r="I221" i="3"/>
  <c r="J221" i="3" s="1"/>
  <c r="H221" i="3"/>
  <c r="K221" i="3"/>
  <c r="K220" i="3"/>
  <c r="J220" i="3"/>
  <c r="I220" i="3"/>
  <c r="H220" i="3"/>
  <c r="F220" i="3"/>
  <c r="L220" i="3" s="1"/>
  <c r="I219" i="3"/>
  <c r="K219" i="3" s="1"/>
  <c r="H219" i="3"/>
  <c r="F219" i="3"/>
  <c r="I218" i="3"/>
  <c r="J218" i="3" s="1"/>
  <c r="H218" i="3"/>
  <c r="F218" i="3"/>
  <c r="K218" i="3"/>
  <c r="I217" i="3"/>
  <c r="J217" i="3" s="1"/>
  <c r="H217" i="3"/>
  <c r="F217" i="3"/>
  <c r="I216" i="3"/>
  <c r="J216" i="3" s="1"/>
  <c r="H216" i="3"/>
  <c r="F216" i="3"/>
  <c r="K216" i="3"/>
  <c r="J215" i="3"/>
  <c r="I215" i="3"/>
  <c r="H215" i="3"/>
  <c r="K215" i="3"/>
  <c r="I214" i="3"/>
  <c r="K214" i="3" s="1"/>
  <c r="H214" i="3"/>
  <c r="F214" i="3"/>
  <c r="K211" i="3"/>
  <c r="J211" i="3"/>
  <c r="H211" i="3"/>
  <c r="F211" i="3"/>
  <c r="K210" i="3"/>
  <c r="J210" i="3"/>
  <c r="H210" i="3"/>
  <c r="F210" i="3"/>
  <c r="K209" i="3"/>
  <c r="J209" i="3"/>
  <c r="H209" i="3"/>
  <c r="L209" i="3" s="1"/>
  <c r="F209" i="3"/>
  <c r="K208" i="3"/>
  <c r="J208" i="3"/>
  <c r="H208" i="3"/>
  <c r="F208" i="3"/>
  <c r="L207" i="3"/>
  <c r="K207" i="3"/>
  <c r="J207" i="3"/>
  <c r="H207" i="3"/>
  <c r="F207" i="3"/>
  <c r="K206" i="3"/>
  <c r="J206" i="3"/>
  <c r="H206" i="3"/>
  <c r="F206" i="3"/>
  <c r="L206" i="3" s="1"/>
  <c r="K205" i="3"/>
  <c r="J205" i="3"/>
  <c r="H205" i="3"/>
  <c r="F205" i="3"/>
  <c r="K204" i="3"/>
  <c r="J204" i="3"/>
  <c r="H204" i="3"/>
  <c r="F204" i="3"/>
  <c r="K203" i="3"/>
  <c r="J203" i="3"/>
  <c r="H203" i="3"/>
  <c r="F203" i="3"/>
  <c r="K202" i="3"/>
  <c r="J202" i="3"/>
  <c r="H202" i="3"/>
  <c r="F202" i="3"/>
  <c r="K201" i="3"/>
  <c r="J201" i="3"/>
  <c r="H201" i="3"/>
  <c r="F201" i="3"/>
  <c r="K200" i="3"/>
  <c r="J200" i="3"/>
  <c r="H200" i="3"/>
  <c r="F200" i="3"/>
  <c r="K199" i="3"/>
  <c r="J199" i="3"/>
  <c r="H199" i="3"/>
  <c r="F199" i="3"/>
  <c r="K198" i="3"/>
  <c r="J198" i="3"/>
  <c r="H198" i="3"/>
  <c r="F198" i="3"/>
  <c r="K197" i="3"/>
  <c r="J197" i="3"/>
  <c r="H197" i="3"/>
  <c r="L197" i="3" s="1"/>
  <c r="F197" i="3"/>
  <c r="K196" i="3"/>
  <c r="J196" i="3"/>
  <c r="H196" i="3"/>
  <c r="F196" i="3"/>
  <c r="L196" i="3" s="1"/>
  <c r="K195" i="3"/>
  <c r="J195" i="3"/>
  <c r="H195" i="3"/>
  <c r="F195" i="3"/>
  <c r="K194" i="3"/>
  <c r="J194" i="3"/>
  <c r="H194" i="3"/>
  <c r="F194" i="3"/>
  <c r="K193" i="3"/>
  <c r="J193" i="3"/>
  <c r="H193" i="3"/>
  <c r="F193" i="3"/>
  <c r="L193" i="3" s="1"/>
  <c r="J192" i="3"/>
  <c r="H192" i="3"/>
  <c r="I191" i="3"/>
  <c r="J191" i="3" s="1"/>
  <c r="H191" i="3"/>
  <c r="H212" i="3" s="1"/>
  <c r="G14" i="2" s="1"/>
  <c r="H14" i="2" s="1"/>
  <c r="L190" i="3"/>
  <c r="J190" i="3"/>
  <c r="I190" i="3"/>
  <c r="H190" i="3"/>
  <c r="F190" i="3"/>
  <c r="K190" i="3"/>
  <c r="I189" i="3"/>
  <c r="J189" i="3" s="1"/>
  <c r="H189" i="3"/>
  <c r="F189" i="3"/>
  <c r="I188" i="3"/>
  <c r="K188" i="3" s="1"/>
  <c r="H188" i="3"/>
  <c r="F188" i="3"/>
  <c r="K185" i="3"/>
  <c r="J185" i="3"/>
  <c r="H185" i="3"/>
  <c r="F185" i="3"/>
  <c r="K184" i="3"/>
  <c r="J184" i="3"/>
  <c r="H184" i="3"/>
  <c r="F184" i="3"/>
  <c r="J183" i="3"/>
  <c r="I183" i="3"/>
  <c r="H183" i="3"/>
  <c r="F183" i="3"/>
  <c r="L183" i="3" s="1"/>
  <c r="K182" i="3"/>
  <c r="J182" i="3"/>
  <c r="I182" i="3"/>
  <c r="H182" i="3"/>
  <c r="F182" i="3"/>
  <c r="I181" i="3"/>
  <c r="J181" i="3" s="1"/>
  <c r="H181" i="3"/>
  <c r="F181" i="3"/>
  <c r="I180" i="3"/>
  <c r="J180" i="3" s="1"/>
  <c r="H180" i="3"/>
  <c r="K180" i="3"/>
  <c r="K179" i="3"/>
  <c r="I179" i="3"/>
  <c r="J179" i="3" s="1"/>
  <c r="H179" i="3"/>
  <c r="F179" i="3"/>
  <c r="L179" i="3" s="1"/>
  <c r="L178" i="3"/>
  <c r="K178" i="3"/>
  <c r="J178" i="3"/>
  <c r="I178" i="3"/>
  <c r="H178" i="3"/>
  <c r="F178" i="3"/>
  <c r="I177" i="3"/>
  <c r="J177" i="3" s="1"/>
  <c r="K177" i="3"/>
  <c r="F177" i="3"/>
  <c r="I176" i="3"/>
  <c r="K176" i="3" s="1"/>
  <c r="H176" i="3"/>
  <c r="F176" i="3"/>
  <c r="I175" i="3"/>
  <c r="J175" i="3" s="1"/>
  <c r="H175" i="3"/>
  <c r="K175" i="3"/>
  <c r="I174" i="3"/>
  <c r="J174" i="3" s="1"/>
  <c r="H174" i="3"/>
  <c r="K174" i="3"/>
  <c r="K173" i="3"/>
  <c r="J173" i="3"/>
  <c r="L173" i="3" s="1"/>
  <c r="I173" i="3"/>
  <c r="H173" i="3"/>
  <c r="F173" i="3"/>
  <c r="J172" i="3"/>
  <c r="I172" i="3"/>
  <c r="K172" i="3"/>
  <c r="F172" i="3"/>
  <c r="I171" i="3"/>
  <c r="J171" i="3" s="1"/>
  <c r="K171" i="3"/>
  <c r="F171" i="3"/>
  <c r="I170" i="3"/>
  <c r="J170" i="3" s="1"/>
  <c r="H170" i="3"/>
  <c r="F170" i="3"/>
  <c r="I169" i="3"/>
  <c r="J169" i="3" s="1"/>
  <c r="H169" i="3"/>
  <c r="K169" i="3"/>
  <c r="J168" i="3"/>
  <c r="I168" i="3"/>
  <c r="H168" i="3"/>
  <c r="F168" i="3"/>
  <c r="I167" i="3"/>
  <c r="J167" i="3" s="1"/>
  <c r="K167" i="3"/>
  <c r="F167" i="3"/>
  <c r="I166" i="3"/>
  <c r="J166" i="3" s="1"/>
  <c r="H166" i="3"/>
  <c r="K166" i="3"/>
  <c r="F166" i="3"/>
  <c r="I165" i="3"/>
  <c r="J165" i="3" s="1"/>
  <c r="H165" i="3"/>
  <c r="I164" i="3"/>
  <c r="J164" i="3" s="1"/>
  <c r="H164" i="3"/>
  <c r="K164" i="3"/>
  <c r="K163" i="3"/>
  <c r="J163" i="3"/>
  <c r="I163" i="3"/>
  <c r="H163" i="3"/>
  <c r="F163" i="3"/>
  <c r="K162" i="3"/>
  <c r="J162" i="3"/>
  <c r="I162" i="3"/>
  <c r="H162" i="3"/>
  <c r="F162" i="3"/>
  <c r="L162" i="3" s="1"/>
  <c r="K159" i="3"/>
  <c r="J159" i="3"/>
  <c r="H159" i="3"/>
  <c r="F159" i="3"/>
  <c r="K158" i="3"/>
  <c r="J158" i="3"/>
  <c r="H158" i="3"/>
  <c r="F158" i="3"/>
  <c r="K157" i="3"/>
  <c r="J157" i="3"/>
  <c r="H157" i="3"/>
  <c r="F157" i="3"/>
  <c r="K156" i="3"/>
  <c r="J156" i="3"/>
  <c r="H156" i="3"/>
  <c r="F156" i="3"/>
  <c r="L156" i="3" s="1"/>
  <c r="K155" i="3"/>
  <c r="J155" i="3"/>
  <c r="H155" i="3"/>
  <c r="F155" i="3"/>
  <c r="K154" i="3"/>
  <c r="J154" i="3"/>
  <c r="H154" i="3"/>
  <c r="F154" i="3"/>
  <c r="K153" i="3"/>
  <c r="J153" i="3"/>
  <c r="H153" i="3"/>
  <c r="F153" i="3"/>
  <c r="K152" i="3"/>
  <c r="J152" i="3"/>
  <c r="H152" i="3"/>
  <c r="F152" i="3"/>
  <c r="L152" i="3" s="1"/>
  <c r="K151" i="3"/>
  <c r="J151" i="3"/>
  <c r="H151" i="3"/>
  <c r="F151" i="3"/>
  <c r="K150" i="3"/>
  <c r="J150" i="3"/>
  <c r="H150" i="3"/>
  <c r="F150" i="3"/>
  <c r="K149" i="3"/>
  <c r="J149" i="3"/>
  <c r="H149" i="3"/>
  <c r="F149" i="3"/>
  <c r="K148" i="3"/>
  <c r="J148" i="3"/>
  <c r="H148" i="3"/>
  <c r="F148" i="3"/>
  <c r="K147" i="3"/>
  <c r="J147" i="3"/>
  <c r="H147" i="3"/>
  <c r="F147" i="3"/>
  <c r="K146" i="3"/>
  <c r="J146" i="3"/>
  <c r="H146" i="3"/>
  <c r="F146" i="3"/>
  <c r="L146" i="3" s="1"/>
  <c r="K145" i="3"/>
  <c r="J145" i="3"/>
  <c r="H145" i="3"/>
  <c r="F145" i="3"/>
  <c r="K144" i="3"/>
  <c r="J144" i="3"/>
  <c r="H144" i="3"/>
  <c r="F144" i="3"/>
  <c r="L144" i="3" s="1"/>
  <c r="K143" i="3"/>
  <c r="J143" i="3"/>
  <c r="H143" i="3"/>
  <c r="F143" i="3"/>
  <c r="K142" i="3"/>
  <c r="J142" i="3"/>
  <c r="H142" i="3"/>
  <c r="F142" i="3"/>
  <c r="K141" i="3"/>
  <c r="J141" i="3"/>
  <c r="H141" i="3"/>
  <c r="F141" i="3"/>
  <c r="K140" i="3"/>
  <c r="J140" i="3"/>
  <c r="H140" i="3"/>
  <c r="F140" i="3"/>
  <c r="K139" i="3"/>
  <c r="J139" i="3"/>
  <c r="H139" i="3"/>
  <c r="F139" i="3"/>
  <c r="I138" i="3"/>
  <c r="J138" i="3" s="1"/>
  <c r="H138" i="3"/>
  <c r="K138" i="3"/>
  <c r="I137" i="3"/>
  <c r="J137" i="3" s="1"/>
  <c r="J160" i="3" s="1"/>
  <c r="I12" i="2" s="1"/>
  <c r="J12" i="2" s="1"/>
  <c r="H137" i="3"/>
  <c r="H160" i="3" s="1"/>
  <c r="G12" i="2" s="1"/>
  <c r="H12" i="2" s="1"/>
  <c r="I136" i="3"/>
  <c r="J136" i="3" s="1"/>
  <c r="H136" i="3"/>
  <c r="K136" i="3"/>
  <c r="K133" i="3"/>
  <c r="J133" i="3"/>
  <c r="H133" i="3"/>
  <c r="F133" i="3"/>
  <c r="L133" i="3" s="1"/>
  <c r="L132" i="3"/>
  <c r="K132" i="3"/>
  <c r="J132" i="3"/>
  <c r="H132" i="3"/>
  <c r="F132" i="3"/>
  <c r="K131" i="3"/>
  <c r="J131" i="3"/>
  <c r="H131" i="3"/>
  <c r="F131" i="3"/>
  <c r="L131" i="3" s="1"/>
  <c r="K130" i="3"/>
  <c r="J130" i="3"/>
  <c r="H130" i="3"/>
  <c r="L130" i="3" s="1"/>
  <c r="F130" i="3"/>
  <c r="K129" i="3"/>
  <c r="J129" i="3"/>
  <c r="H129" i="3"/>
  <c r="F129" i="3"/>
  <c r="L129" i="3" s="1"/>
  <c r="K128" i="3"/>
  <c r="J128" i="3"/>
  <c r="H128" i="3"/>
  <c r="F128" i="3"/>
  <c r="K127" i="3"/>
  <c r="J127" i="3"/>
  <c r="H127" i="3"/>
  <c r="F127" i="3"/>
  <c r="L127" i="3" s="1"/>
  <c r="K126" i="3"/>
  <c r="J126" i="3"/>
  <c r="H126" i="3"/>
  <c r="F126" i="3"/>
  <c r="K125" i="3"/>
  <c r="J125" i="3"/>
  <c r="H125" i="3"/>
  <c r="F125" i="3"/>
  <c r="L125" i="3" s="1"/>
  <c r="K124" i="3"/>
  <c r="J124" i="3"/>
  <c r="H124" i="3"/>
  <c r="F124" i="3"/>
  <c r="K123" i="3"/>
  <c r="J123" i="3"/>
  <c r="H123" i="3"/>
  <c r="F123" i="3"/>
  <c r="L123" i="3" s="1"/>
  <c r="K122" i="3"/>
  <c r="J122" i="3"/>
  <c r="H122" i="3"/>
  <c r="L122" i="3" s="1"/>
  <c r="F122" i="3"/>
  <c r="K121" i="3"/>
  <c r="J121" i="3"/>
  <c r="H121" i="3"/>
  <c r="F121" i="3"/>
  <c r="L121" i="3" s="1"/>
  <c r="K120" i="3"/>
  <c r="J120" i="3"/>
  <c r="H120" i="3"/>
  <c r="F120" i="3"/>
  <c r="L120" i="3" s="1"/>
  <c r="I119" i="3"/>
  <c r="J119" i="3" s="1"/>
  <c r="H119" i="3"/>
  <c r="F119" i="3"/>
  <c r="K119" i="3"/>
  <c r="K118" i="3"/>
  <c r="J118" i="3"/>
  <c r="I118" i="3"/>
  <c r="H118" i="3"/>
  <c r="F118" i="3"/>
  <c r="I117" i="3"/>
  <c r="J117" i="3" s="1"/>
  <c r="H117" i="3"/>
  <c r="F117" i="3"/>
  <c r="K116" i="3"/>
  <c r="J116" i="3"/>
  <c r="I116" i="3"/>
  <c r="H116" i="3"/>
  <c r="F116" i="3"/>
  <c r="I115" i="3"/>
  <c r="J115" i="3" s="1"/>
  <c r="H115" i="3"/>
  <c r="I114" i="3"/>
  <c r="J114" i="3" s="1"/>
  <c r="H114" i="3"/>
  <c r="K114" i="3"/>
  <c r="K113" i="3"/>
  <c r="J113" i="3"/>
  <c r="I113" i="3"/>
  <c r="H113" i="3"/>
  <c r="F113" i="3"/>
  <c r="I112" i="3"/>
  <c r="K112" i="3" s="1"/>
  <c r="H112" i="3"/>
  <c r="F112" i="3"/>
  <c r="I111" i="3"/>
  <c r="J111" i="3" s="1"/>
  <c r="H111" i="3"/>
  <c r="F111" i="3"/>
  <c r="L111" i="3" s="1"/>
  <c r="I110" i="3"/>
  <c r="J110" i="3" s="1"/>
  <c r="H110" i="3"/>
  <c r="K107" i="3"/>
  <c r="J107" i="3"/>
  <c r="H107" i="3"/>
  <c r="F107" i="3"/>
  <c r="L107" i="3" s="1"/>
  <c r="K106" i="3"/>
  <c r="J106" i="3"/>
  <c r="H106" i="3"/>
  <c r="F106" i="3"/>
  <c r="K105" i="3"/>
  <c r="J105" i="3"/>
  <c r="H105" i="3"/>
  <c r="F105" i="3"/>
  <c r="L105" i="3" s="1"/>
  <c r="K104" i="3"/>
  <c r="J104" i="3"/>
  <c r="H104" i="3"/>
  <c r="F104" i="3"/>
  <c r="K103" i="3"/>
  <c r="J103" i="3"/>
  <c r="H103" i="3"/>
  <c r="F103" i="3"/>
  <c r="K102" i="3"/>
  <c r="J102" i="3"/>
  <c r="H102" i="3"/>
  <c r="F102" i="3"/>
  <c r="K101" i="3"/>
  <c r="J101" i="3"/>
  <c r="H101" i="3"/>
  <c r="F101" i="3"/>
  <c r="L101" i="3" s="1"/>
  <c r="K100" i="3"/>
  <c r="J100" i="3"/>
  <c r="H100" i="3"/>
  <c r="F100" i="3"/>
  <c r="K99" i="3"/>
  <c r="J99" i="3"/>
  <c r="H99" i="3"/>
  <c r="F99" i="3"/>
  <c r="L99" i="3" s="1"/>
  <c r="K98" i="3"/>
  <c r="J98" i="3"/>
  <c r="H98" i="3"/>
  <c r="F98" i="3"/>
  <c r="L98" i="3" s="1"/>
  <c r="K97" i="3"/>
  <c r="J97" i="3"/>
  <c r="H97" i="3"/>
  <c r="F97" i="3"/>
  <c r="L97" i="3" s="1"/>
  <c r="K96" i="3"/>
  <c r="J96" i="3"/>
  <c r="H96" i="3"/>
  <c r="F96" i="3"/>
  <c r="K95" i="3"/>
  <c r="J95" i="3"/>
  <c r="H95" i="3"/>
  <c r="F95" i="3"/>
  <c r="L95" i="3" s="1"/>
  <c r="L94" i="3"/>
  <c r="K94" i="3"/>
  <c r="J94" i="3"/>
  <c r="H94" i="3"/>
  <c r="F94" i="3"/>
  <c r="K93" i="3"/>
  <c r="J93" i="3"/>
  <c r="H93" i="3"/>
  <c r="F93" i="3"/>
  <c r="L92" i="3"/>
  <c r="K92" i="3"/>
  <c r="J92" i="3"/>
  <c r="H92" i="3"/>
  <c r="F92" i="3"/>
  <c r="K91" i="3"/>
  <c r="J91" i="3"/>
  <c r="H91" i="3"/>
  <c r="F91" i="3"/>
  <c r="L91" i="3" s="1"/>
  <c r="K90" i="3"/>
  <c r="J90" i="3"/>
  <c r="H90" i="3"/>
  <c r="F90" i="3"/>
  <c r="K89" i="3"/>
  <c r="J89" i="3"/>
  <c r="H89" i="3"/>
  <c r="F89" i="3"/>
  <c r="L89" i="3" s="1"/>
  <c r="J88" i="3"/>
  <c r="I88" i="3"/>
  <c r="H88" i="3"/>
  <c r="F88" i="3"/>
  <c r="K87" i="3"/>
  <c r="J87" i="3"/>
  <c r="I87" i="3"/>
  <c r="H87" i="3"/>
  <c r="F87" i="3"/>
  <c r="I86" i="3"/>
  <c r="J86" i="3" s="1"/>
  <c r="H86" i="3"/>
  <c r="K86" i="3"/>
  <c r="I85" i="3"/>
  <c r="J85" i="3" s="1"/>
  <c r="H85" i="3"/>
  <c r="K85" i="3"/>
  <c r="I84" i="3"/>
  <c r="J84" i="3" s="1"/>
  <c r="H84" i="3"/>
  <c r="F84" i="3"/>
  <c r="K81" i="3"/>
  <c r="J81" i="3"/>
  <c r="H81" i="3"/>
  <c r="F81" i="3"/>
  <c r="K80" i="3"/>
  <c r="J80" i="3"/>
  <c r="H80" i="3"/>
  <c r="F80" i="3"/>
  <c r="K79" i="3"/>
  <c r="J79" i="3"/>
  <c r="H79" i="3"/>
  <c r="F79" i="3"/>
  <c r="K78" i="3"/>
  <c r="J78" i="3"/>
  <c r="H78" i="3"/>
  <c r="F78" i="3"/>
  <c r="L78" i="3" s="1"/>
  <c r="K77" i="3"/>
  <c r="J77" i="3"/>
  <c r="H77" i="3"/>
  <c r="F77" i="3"/>
  <c r="K76" i="3"/>
  <c r="J76" i="3"/>
  <c r="H76" i="3"/>
  <c r="F76" i="3"/>
  <c r="K75" i="3"/>
  <c r="J75" i="3"/>
  <c r="H75" i="3"/>
  <c r="F75" i="3"/>
  <c r="L75" i="3" s="1"/>
  <c r="K74" i="3"/>
  <c r="J74" i="3"/>
  <c r="H74" i="3"/>
  <c r="F74" i="3"/>
  <c r="L74" i="3" s="1"/>
  <c r="K73" i="3"/>
  <c r="J73" i="3"/>
  <c r="H73" i="3"/>
  <c r="F73" i="3"/>
  <c r="K72" i="3"/>
  <c r="J72" i="3"/>
  <c r="H72" i="3"/>
  <c r="L72" i="3" s="1"/>
  <c r="F72" i="3"/>
  <c r="K71" i="3"/>
  <c r="J71" i="3"/>
  <c r="H71" i="3"/>
  <c r="F71" i="3"/>
  <c r="L71" i="3" s="1"/>
  <c r="K70" i="3"/>
  <c r="J70" i="3"/>
  <c r="H70" i="3"/>
  <c r="L70" i="3" s="1"/>
  <c r="F70" i="3"/>
  <c r="K69" i="3"/>
  <c r="J69" i="3"/>
  <c r="H69" i="3"/>
  <c r="F69" i="3"/>
  <c r="L69" i="3" s="1"/>
  <c r="L68" i="3"/>
  <c r="K68" i="3"/>
  <c r="J68" i="3"/>
  <c r="H68" i="3"/>
  <c r="F68" i="3"/>
  <c r="K67" i="3"/>
  <c r="J67" i="3"/>
  <c r="H67" i="3"/>
  <c r="F67" i="3"/>
  <c r="L67" i="3" s="1"/>
  <c r="K66" i="3"/>
  <c r="J66" i="3"/>
  <c r="H66" i="3"/>
  <c r="F66" i="3"/>
  <c r="K65" i="3"/>
  <c r="J65" i="3"/>
  <c r="H65" i="3"/>
  <c r="F65" i="3"/>
  <c r="L65" i="3" s="1"/>
  <c r="K64" i="3"/>
  <c r="J64" i="3"/>
  <c r="H64" i="3"/>
  <c r="F64" i="3"/>
  <c r="K63" i="3"/>
  <c r="J63" i="3"/>
  <c r="H63" i="3"/>
  <c r="F63" i="3"/>
  <c r="K62" i="3"/>
  <c r="J62" i="3"/>
  <c r="H62" i="3"/>
  <c r="F62" i="3"/>
  <c r="K61" i="3"/>
  <c r="J61" i="3"/>
  <c r="H61" i="3"/>
  <c r="F61" i="3"/>
  <c r="L61" i="3" s="1"/>
  <c r="K60" i="3"/>
  <c r="J60" i="3"/>
  <c r="H60" i="3"/>
  <c r="F60" i="3"/>
  <c r="K59" i="3"/>
  <c r="J59" i="3"/>
  <c r="H59" i="3"/>
  <c r="F59" i="3"/>
  <c r="I58" i="3"/>
  <c r="J58" i="3" s="1"/>
  <c r="J82" i="3" s="1"/>
  <c r="I9" i="2" s="1"/>
  <c r="J9" i="2" s="1"/>
  <c r="H58" i="3"/>
  <c r="H82" i="3" s="1"/>
  <c r="G9" i="2" s="1"/>
  <c r="H9" i="2" s="1"/>
  <c r="K58" i="3"/>
  <c r="K55" i="3"/>
  <c r="J55" i="3"/>
  <c r="H55" i="3"/>
  <c r="L55" i="3" s="1"/>
  <c r="F55" i="3"/>
  <c r="K54" i="3"/>
  <c r="J54" i="3"/>
  <c r="H54" i="3"/>
  <c r="F54" i="3"/>
  <c r="L54" i="3" s="1"/>
  <c r="K53" i="3"/>
  <c r="J53" i="3"/>
  <c r="H53" i="3"/>
  <c r="L53" i="3" s="1"/>
  <c r="F53" i="3"/>
  <c r="K52" i="3"/>
  <c r="J52" i="3"/>
  <c r="H52" i="3"/>
  <c r="F52" i="3"/>
  <c r="L52" i="3" s="1"/>
  <c r="K51" i="3"/>
  <c r="J51" i="3"/>
  <c r="H51" i="3"/>
  <c r="F51" i="3"/>
  <c r="K50" i="3"/>
  <c r="J50" i="3"/>
  <c r="H50" i="3"/>
  <c r="F50" i="3"/>
  <c r="L50" i="3" s="1"/>
  <c r="K49" i="3"/>
  <c r="J49" i="3"/>
  <c r="H49" i="3"/>
  <c r="F49" i="3"/>
  <c r="K48" i="3"/>
  <c r="J48" i="3"/>
  <c r="H48" i="3"/>
  <c r="F48" i="3"/>
  <c r="L48" i="3" s="1"/>
  <c r="K47" i="3"/>
  <c r="J47" i="3"/>
  <c r="H47" i="3"/>
  <c r="F47" i="3"/>
  <c r="K46" i="3"/>
  <c r="J46" i="3"/>
  <c r="H46" i="3"/>
  <c r="F46" i="3"/>
  <c r="K45" i="3"/>
  <c r="J45" i="3"/>
  <c r="H45" i="3"/>
  <c r="L45" i="3" s="1"/>
  <c r="F45" i="3"/>
  <c r="K44" i="3"/>
  <c r="J44" i="3"/>
  <c r="H44" i="3"/>
  <c r="F44" i="3"/>
  <c r="L44" i="3" s="1"/>
  <c r="L43" i="3"/>
  <c r="K43" i="3"/>
  <c r="J43" i="3"/>
  <c r="H43" i="3"/>
  <c r="F43" i="3"/>
  <c r="K42" i="3"/>
  <c r="J42" i="3"/>
  <c r="H42" i="3"/>
  <c r="F42" i="3"/>
  <c r="L42" i="3" s="1"/>
  <c r="L41" i="3"/>
  <c r="K41" i="3"/>
  <c r="J41" i="3"/>
  <c r="H41" i="3"/>
  <c r="F41" i="3"/>
  <c r="K40" i="3"/>
  <c r="J40" i="3"/>
  <c r="H40" i="3"/>
  <c r="F40" i="3"/>
  <c r="L40" i="3" s="1"/>
  <c r="K39" i="3"/>
  <c r="J39" i="3"/>
  <c r="H39" i="3"/>
  <c r="F39" i="3"/>
  <c r="K38" i="3"/>
  <c r="J38" i="3"/>
  <c r="H38" i="3"/>
  <c r="F38" i="3"/>
  <c r="L38" i="3" s="1"/>
  <c r="K37" i="3"/>
  <c r="J37" i="3"/>
  <c r="H37" i="3"/>
  <c r="F37" i="3"/>
  <c r="L37" i="3" s="1"/>
  <c r="K36" i="3"/>
  <c r="J36" i="3"/>
  <c r="H36" i="3"/>
  <c r="F36" i="3"/>
  <c r="L36" i="3" s="1"/>
  <c r="K35" i="3"/>
  <c r="J35" i="3"/>
  <c r="H35" i="3"/>
  <c r="F35" i="3"/>
  <c r="K34" i="3"/>
  <c r="J34" i="3"/>
  <c r="H34" i="3"/>
  <c r="F34" i="3"/>
  <c r="L34" i="3" s="1"/>
  <c r="K33" i="3"/>
  <c r="J33" i="3"/>
  <c r="H33" i="3"/>
  <c r="F33" i="3"/>
  <c r="I32" i="3"/>
  <c r="J32" i="3" s="1"/>
  <c r="J56" i="3" s="1"/>
  <c r="I8" i="2" s="1"/>
  <c r="J8" i="2" s="1"/>
  <c r="F32" i="3"/>
  <c r="K29" i="3"/>
  <c r="J29" i="3"/>
  <c r="H29" i="3"/>
  <c r="F29" i="3"/>
  <c r="L29" i="3" s="1"/>
  <c r="K28" i="3"/>
  <c r="J28" i="3"/>
  <c r="H28" i="3"/>
  <c r="L28" i="3" s="1"/>
  <c r="F28" i="3"/>
  <c r="K27" i="3"/>
  <c r="J27" i="3"/>
  <c r="H27" i="3"/>
  <c r="L27" i="3" s="1"/>
  <c r="F27" i="3"/>
  <c r="K26" i="3"/>
  <c r="J26" i="3"/>
  <c r="H26" i="3"/>
  <c r="F26" i="3"/>
  <c r="K25" i="3"/>
  <c r="J25" i="3"/>
  <c r="H25" i="3"/>
  <c r="F25" i="3"/>
  <c r="L25" i="3" s="1"/>
  <c r="K24" i="3"/>
  <c r="J24" i="3"/>
  <c r="H24" i="3"/>
  <c r="F24" i="3"/>
  <c r="K23" i="3"/>
  <c r="J23" i="3"/>
  <c r="H23" i="3"/>
  <c r="L23" i="3" s="1"/>
  <c r="F23" i="3"/>
  <c r="K22" i="3"/>
  <c r="J22" i="3"/>
  <c r="H22" i="3"/>
  <c r="F22" i="3"/>
  <c r="L22" i="3" s="1"/>
  <c r="K21" i="3"/>
  <c r="J21" i="3"/>
  <c r="H21" i="3"/>
  <c r="L21" i="3" s="1"/>
  <c r="F21" i="3"/>
  <c r="K20" i="3"/>
  <c r="J20" i="3"/>
  <c r="H20" i="3"/>
  <c r="L20" i="3" s="1"/>
  <c r="F20" i="3"/>
  <c r="K19" i="3"/>
  <c r="J19" i="3"/>
  <c r="H19" i="3"/>
  <c r="L19" i="3" s="1"/>
  <c r="F19" i="3"/>
  <c r="K18" i="3"/>
  <c r="J18" i="3"/>
  <c r="H18" i="3"/>
  <c r="F18" i="3"/>
  <c r="K17" i="3"/>
  <c r="J17" i="3"/>
  <c r="H17" i="3"/>
  <c r="L17" i="3" s="1"/>
  <c r="F17" i="3"/>
  <c r="K16" i="3"/>
  <c r="J16" i="3"/>
  <c r="H16" i="3"/>
  <c r="F16" i="3"/>
  <c r="K15" i="3"/>
  <c r="J15" i="3"/>
  <c r="H15" i="3"/>
  <c r="L15" i="3" s="1"/>
  <c r="F15" i="3"/>
  <c r="K14" i="3"/>
  <c r="J14" i="3"/>
  <c r="H14" i="3"/>
  <c r="F14" i="3"/>
  <c r="L14" i="3" s="1"/>
  <c r="L13" i="3"/>
  <c r="K13" i="3"/>
  <c r="J13" i="3"/>
  <c r="H13" i="3"/>
  <c r="F13" i="3"/>
  <c r="K12" i="3"/>
  <c r="J12" i="3"/>
  <c r="H12" i="3"/>
  <c r="F12" i="3"/>
  <c r="L12" i="3" s="1"/>
  <c r="L11" i="3"/>
  <c r="K11" i="3"/>
  <c r="J11" i="3"/>
  <c r="H11" i="3"/>
  <c r="F11" i="3"/>
  <c r="K10" i="3"/>
  <c r="J10" i="3"/>
  <c r="H10" i="3"/>
  <c r="F10" i="3"/>
  <c r="L10" i="3" s="1"/>
  <c r="K9" i="3"/>
  <c r="J9" i="3"/>
  <c r="H9" i="3"/>
  <c r="F9" i="3"/>
  <c r="J8" i="3"/>
  <c r="I8" i="3"/>
  <c r="K8" i="3"/>
  <c r="F8" i="3"/>
  <c r="E8" i="3"/>
  <c r="I7" i="3"/>
  <c r="J7" i="3" s="1"/>
  <c r="H7" i="3"/>
  <c r="E7" i="3"/>
  <c r="K7" i="3" s="1"/>
  <c r="I6" i="3"/>
  <c r="J6" i="3" s="1"/>
  <c r="J30" i="3" s="1"/>
  <c r="I7" i="2" s="1"/>
  <c r="J7" i="2" s="1"/>
  <c r="H6" i="3"/>
  <c r="E6" i="3"/>
  <c r="F6" i="3" s="1"/>
  <c r="G16" i="2"/>
  <c r="H16" i="2" s="1"/>
  <c r="J368" i="3" l="1"/>
  <c r="I20" i="2" s="1"/>
  <c r="J20" i="2" s="1"/>
  <c r="L104" i="3"/>
  <c r="L145" i="3"/>
  <c r="L229" i="3"/>
  <c r="L246" i="3"/>
  <c r="L90" i="3"/>
  <c r="L261" i="3"/>
  <c r="L313" i="3"/>
  <c r="L225" i="3"/>
  <c r="L124" i="3"/>
  <c r="L33" i="3"/>
  <c r="L106" i="3"/>
  <c r="L157" i="3"/>
  <c r="L231" i="3"/>
  <c r="L243" i="3"/>
  <c r="L253" i="3"/>
  <c r="L258" i="3"/>
  <c r="L271" i="3"/>
  <c r="L324" i="3"/>
  <c r="L51" i="3"/>
  <c r="L257" i="3"/>
  <c r="L203" i="3"/>
  <c r="L227" i="3"/>
  <c r="L237" i="3"/>
  <c r="L39" i="3"/>
  <c r="L195" i="3"/>
  <c r="L35" i="3"/>
  <c r="L149" i="3"/>
  <c r="L233" i="3"/>
  <c r="L245" i="3"/>
  <c r="L250" i="3"/>
  <c r="L267" i="3"/>
  <c r="L312" i="3"/>
  <c r="L163" i="3"/>
  <c r="L185" i="3"/>
  <c r="L262" i="3"/>
  <c r="L275" i="3"/>
  <c r="L328" i="3"/>
  <c r="L47" i="3"/>
  <c r="L96" i="3"/>
  <c r="L153" i="3"/>
  <c r="L182" i="3"/>
  <c r="L222" i="3"/>
  <c r="L249" i="3"/>
  <c r="L88" i="3"/>
  <c r="L116" i="3"/>
  <c r="L205" i="3"/>
  <c r="L287" i="3"/>
  <c r="L49" i="3"/>
  <c r="L76" i="3"/>
  <c r="L340" i="3"/>
  <c r="L159" i="3"/>
  <c r="L255" i="3"/>
  <c r="L100" i="3"/>
  <c r="L314" i="3"/>
  <c r="L102" i="3"/>
  <c r="L143" i="3"/>
  <c r="L259" i="3"/>
  <c r="L66" i="3"/>
  <c r="L81" i="3"/>
  <c r="L201" i="3"/>
  <c r="L283" i="3"/>
  <c r="L147" i="3"/>
  <c r="L60" i="3"/>
  <c r="L87" i="3"/>
  <c r="H342" i="3"/>
  <c r="G19" i="2" s="1"/>
  <c r="H19" i="2" s="1"/>
  <c r="L139" i="3"/>
  <c r="L80" i="3"/>
  <c r="L211" i="3"/>
  <c r="L16" i="3"/>
  <c r="L46" i="3"/>
  <c r="L118" i="3"/>
  <c r="L198" i="3"/>
  <c r="L335" i="3"/>
  <c r="L155" i="3"/>
  <c r="L199" i="3"/>
  <c r="L204" i="3"/>
  <c r="L235" i="3"/>
  <c r="L322" i="3"/>
  <c r="L327" i="3"/>
  <c r="L341" i="3"/>
  <c r="L24" i="3"/>
  <c r="L62" i="3"/>
  <c r="L64" i="3"/>
  <c r="L9" i="3"/>
  <c r="L126" i="3"/>
  <c r="L113" i="3"/>
  <c r="L128" i="3"/>
  <c r="L309" i="3"/>
  <c r="L189" i="3"/>
  <c r="L141" i="3"/>
  <c r="L73" i="3"/>
  <c r="L103" i="3"/>
  <c r="L142" i="3"/>
  <c r="L151" i="3"/>
  <c r="L168" i="3"/>
  <c r="L200" i="3"/>
  <c r="L226" i="3"/>
  <c r="L247" i="3"/>
  <c r="L315" i="3"/>
  <c r="L292" i="3"/>
  <c r="K6" i="3"/>
  <c r="F56" i="3"/>
  <c r="J176" i="3"/>
  <c r="K191" i="3"/>
  <c r="F191" i="3"/>
  <c r="L77" i="3"/>
  <c r="L84" i="3"/>
  <c r="L117" i="3"/>
  <c r="L305" i="3"/>
  <c r="H32" i="3"/>
  <c r="H56" i="3" s="1"/>
  <c r="G8" i="2" s="1"/>
  <c r="H8" i="2" s="1"/>
  <c r="K32" i="3"/>
  <c r="H167" i="3"/>
  <c r="L167" i="3" s="1"/>
  <c r="L18" i="3"/>
  <c r="H108" i="3"/>
  <c r="G10" i="2" s="1"/>
  <c r="H10" i="2" s="1"/>
  <c r="L93" i="3"/>
  <c r="F164" i="3"/>
  <c r="F297" i="3"/>
  <c r="L297" i="3" s="1"/>
  <c r="K297" i="3"/>
  <c r="F30" i="3"/>
  <c r="L6" i="3"/>
  <c r="H238" i="3"/>
  <c r="G15" i="2" s="1"/>
  <c r="H15" i="2" s="1"/>
  <c r="L219" i="3"/>
  <c r="H134" i="3"/>
  <c r="G11" i="2" s="1"/>
  <c r="H11" i="2" s="1"/>
  <c r="L214" i="3"/>
  <c r="F240" i="3"/>
  <c r="F86" i="3"/>
  <c r="L86" i="3" s="1"/>
  <c r="L170" i="3"/>
  <c r="L208" i="3"/>
  <c r="L26" i="3"/>
  <c r="L150" i="3"/>
  <c r="K170" i="3"/>
  <c r="L217" i="3"/>
  <c r="L248" i="3"/>
  <c r="K323" i="3"/>
  <c r="F323" i="3"/>
  <c r="L323" i="3" s="1"/>
  <c r="H177" i="3"/>
  <c r="L177" i="3" s="1"/>
  <c r="F174" i="3"/>
  <c r="L174" i="3" s="1"/>
  <c r="J188" i="3"/>
  <c r="J212" i="3" s="1"/>
  <c r="I14" i="2" s="1"/>
  <c r="J14" i="2" s="1"/>
  <c r="F221" i="3"/>
  <c r="L221" i="3" s="1"/>
  <c r="F268" i="3"/>
  <c r="L268" i="3" s="1"/>
  <c r="K165" i="3"/>
  <c r="H171" i="3"/>
  <c r="K192" i="3"/>
  <c r="F58" i="3"/>
  <c r="K111" i="3"/>
  <c r="K115" i="3"/>
  <c r="F165" i="3"/>
  <c r="L165" i="3" s="1"/>
  <c r="K183" i="3"/>
  <c r="F215" i="3"/>
  <c r="L215" i="3" s="1"/>
  <c r="F241" i="3"/>
  <c r="L241" i="3" s="1"/>
  <c r="F115" i="3"/>
  <c r="L115" i="3" s="1"/>
  <c r="F298" i="3"/>
  <c r="L298" i="3" s="1"/>
  <c r="L330" i="3"/>
  <c r="F180" i="3"/>
  <c r="L180" i="3" s="1"/>
  <c r="L218" i="3"/>
  <c r="K117" i="3"/>
  <c r="F293" i="3"/>
  <c r="K305" i="3"/>
  <c r="F368" i="3"/>
  <c r="L345" i="3"/>
  <c r="K84" i="3"/>
  <c r="H316" i="3"/>
  <c r="G18" i="2" s="1"/>
  <c r="H18" i="2" s="1"/>
  <c r="L302" i="3"/>
  <c r="F192" i="3"/>
  <c r="L192" i="3" s="1"/>
  <c r="K306" i="3"/>
  <c r="F306" i="3"/>
  <c r="L306" i="3" s="1"/>
  <c r="L79" i="3"/>
  <c r="L148" i="3"/>
  <c r="L181" i="3"/>
  <c r="L184" i="3"/>
  <c r="L210" i="3"/>
  <c r="L274" i="3"/>
  <c r="L346" i="3"/>
  <c r="J214" i="3"/>
  <c r="J238" i="3" s="1"/>
  <c r="I15" i="2" s="1"/>
  <c r="J15" i="2" s="1"/>
  <c r="F136" i="3"/>
  <c r="J294" i="3"/>
  <c r="J316" i="3" s="1"/>
  <c r="I18" i="2" s="1"/>
  <c r="J18" i="2" s="1"/>
  <c r="F303" i="3"/>
  <c r="L303" i="3" s="1"/>
  <c r="K168" i="3"/>
  <c r="H8" i="3"/>
  <c r="L8" i="3" s="1"/>
  <c r="J112" i="3"/>
  <c r="J134" i="3" s="1"/>
  <c r="I11" i="2" s="1"/>
  <c r="J11" i="2" s="1"/>
  <c r="L166" i="3"/>
  <c r="H172" i="3"/>
  <c r="L172" i="3" s="1"/>
  <c r="K189" i="3"/>
  <c r="J219" i="3"/>
  <c r="L299" i="3"/>
  <c r="L307" i="3"/>
  <c r="L63" i="3"/>
  <c r="K88" i="3"/>
  <c r="L140" i="3"/>
  <c r="F169" i="3"/>
  <c r="L169" i="3" s="1"/>
  <c r="L202" i="3"/>
  <c r="L295" i="3"/>
  <c r="F175" i="3"/>
  <c r="L175" i="3" s="1"/>
  <c r="F85" i="3"/>
  <c r="L85" i="3" s="1"/>
  <c r="L59" i="3"/>
  <c r="L158" i="3"/>
  <c r="K181" i="3"/>
  <c r="L216" i="3"/>
  <c r="L228" i="3"/>
  <c r="L256" i="3"/>
  <c r="K299" i="3"/>
  <c r="J299" i="3"/>
  <c r="K318" i="3"/>
  <c r="F318" i="3"/>
  <c r="F138" i="3"/>
  <c r="L138" i="3" s="1"/>
  <c r="F7" i="3"/>
  <c r="L7" i="3" s="1"/>
  <c r="J108" i="3"/>
  <c r="I10" i="2" s="1"/>
  <c r="J10" i="2" s="1"/>
  <c r="F114" i="3"/>
  <c r="L114" i="3" s="1"/>
  <c r="J186" i="3"/>
  <c r="I13" i="2" s="1"/>
  <c r="J13" i="2" s="1"/>
  <c r="K110" i="3"/>
  <c r="L119" i="3"/>
  <c r="K300" i="3"/>
  <c r="F110" i="3"/>
  <c r="K137" i="3"/>
  <c r="L154" i="3"/>
  <c r="L176" i="3"/>
  <c r="L224" i="3"/>
  <c r="L252" i="3"/>
  <c r="L300" i="3"/>
  <c r="F137" i="3"/>
  <c r="L137" i="3" s="1"/>
  <c r="L194" i="3"/>
  <c r="K217" i="3"/>
  <c r="K267" i="3"/>
  <c r="J307" i="3"/>
  <c r="F320" i="3"/>
  <c r="L320" i="3" s="1"/>
  <c r="H266" i="3"/>
  <c r="H290" i="3" s="1"/>
  <c r="G17" i="2" s="1"/>
  <c r="H17" i="2" s="1"/>
  <c r="F296" i="3"/>
  <c r="L296" i="3" s="1"/>
  <c r="F304" i="3"/>
  <c r="L304" i="3" s="1"/>
  <c r="F321" i="3"/>
  <c r="L321" i="3" s="1"/>
  <c r="H344" i="3"/>
  <c r="H368" i="3" s="1"/>
  <c r="G20" i="2" s="1"/>
  <c r="H20" i="2" s="1"/>
  <c r="J302" i="3"/>
  <c r="J319" i="3"/>
  <c r="J342" i="3" s="1"/>
  <c r="I19" i="2" s="1"/>
  <c r="J19" i="2" s="1"/>
  <c r="H186" i="3" l="1"/>
  <c r="G13" i="2" s="1"/>
  <c r="H13" i="2" s="1"/>
  <c r="L266" i="3"/>
  <c r="L32" i="3"/>
  <c r="I6" i="2"/>
  <c r="J6" i="2" s="1"/>
  <c r="I5" i="2" s="1"/>
  <c r="J5" i="2" s="1"/>
  <c r="F82" i="3"/>
  <c r="L58" i="3"/>
  <c r="F238" i="3"/>
  <c r="F290" i="3"/>
  <c r="F108" i="3"/>
  <c r="L136" i="3"/>
  <c r="F160" i="3"/>
  <c r="H30" i="3"/>
  <c r="G7" i="2" s="1"/>
  <c r="H7" i="2" s="1"/>
  <c r="G6" i="2" s="1"/>
  <c r="H6" i="2" s="1"/>
  <c r="G5" i="2" s="1"/>
  <c r="H5" i="2" s="1"/>
  <c r="E7" i="2"/>
  <c r="L110" i="3"/>
  <c r="F134" i="3"/>
  <c r="L188" i="3"/>
  <c r="L368" i="3"/>
  <c r="E20" i="2"/>
  <c r="L164" i="3"/>
  <c r="F186" i="3"/>
  <c r="E8" i="2"/>
  <c r="L56" i="3"/>
  <c r="L344" i="3"/>
  <c r="L171" i="3"/>
  <c r="L319" i="3"/>
  <c r="L293" i="3"/>
  <c r="F316" i="3"/>
  <c r="L294" i="3"/>
  <c r="L318" i="3"/>
  <c r="F342" i="3"/>
  <c r="L112" i="3"/>
  <c r="L191" i="3"/>
  <c r="F212" i="3"/>
  <c r="F264" i="3"/>
  <c r="L240" i="3"/>
  <c r="L30" i="3" l="1"/>
  <c r="F8" i="2"/>
  <c r="L8" i="2" s="1"/>
  <c r="K8" i="2"/>
  <c r="K20" i="2"/>
  <c r="F20" i="2"/>
  <c r="L20" i="2" s="1"/>
  <c r="E27" i="1" s="1"/>
  <c r="H29" i="2"/>
  <c r="E8" i="1"/>
  <c r="L108" i="3"/>
  <c r="E10" i="2"/>
  <c r="L186" i="3"/>
  <c r="E13" i="2"/>
  <c r="E16" i="2"/>
  <c r="L264" i="3"/>
  <c r="L212" i="3"/>
  <c r="E14" i="2"/>
  <c r="K7" i="2"/>
  <c r="F7" i="2"/>
  <c r="L160" i="3"/>
  <c r="E12" i="2"/>
  <c r="L290" i="3"/>
  <c r="E17" i="2"/>
  <c r="L342" i="3"/>
  <c r="E19" i="2"/>
  <c r="E15" i="2"/>
  <c r="L238" i="3"/>
  <c r="E9" i="2"/>
  <c r="L82" i="3"/>
  <c r="E11" i="2"/>
  <c r="L134" i="3"/>
  <c r="E18" i="2"/>
  <c r="L316" i="3"/>
  <c r="J29" i="2"/>
  <c r="E11" i="1"/>
  <c r="K17" i="2" l="1"/>
  <c r="F17" i="2"/>
  <c r="L17" i="2" s="1"/>
  <c r="K12" i="2"/>
  <c r="F12" i="2"/>
  <c r="L12" i="2" s="1"/>
  <c r="L7" i="2"/>
  <c r="F14" i="2"/>
  <c r="L14" i="2" s="1"/>
  <c r="K14" i="2"/>
  <c r="K16" i="2"/>
  <c r="F16" i="2"/>
  <c r="L16" i="2" s="1"/>
  <c r="F18" i="2"/>
  <c r="L18" i="2" s="1"/>
  <c r="K18" i="2"/>
  <c r="K9" i="2"/>
  <c r="F9" i="2"/>
  <c r="L9" i="2" s="1"/>
  <c r="K15" i="2"/>
  <c r="F15" i="2"/>
  <c r="L15" i="2" s="1"/>
  <c r="E17" i="1"/>
  <c r="E15" i="1"/>
  <c r="E14" i="1"/>
  <c r="E16" i="1" s="1"/>
  <c r="E9" i="1"/>
  <c r="E10" i="1" s="1"/>
  <c r="K19" i="2"/>
  <c r="F19" i="2"/>
  <c r="L19" i="2" s="1"/>
  <c r="F13" i="2"/>
  <c r="L13" i="2" s="1"/>
  <c r="K13" i="2"/>
  <c r="K10" i="2"/>
  <c r="F10" i="2"/>
  <c r="L10" i="2" s="1"/>
  <c r="F11" i="2"/>
  <c r="L11" i="2" s="1"/>
  <c r="K11" i="2"/>
  <c r="E13" i="1" l="1"/>
  <c r="E12" i="1"/>
  <c r="E6" i="2"/>
  <c r="K6" i="2" l="1"/>
  <c r="F6" i="2"/>
  <c r="L6" i="2" l="1"/>
  <c r="E5" i="2"/>
  <c r="K5" i="2" l="1"/>
  <c r="F5" i="2"/>
  <c r="F29" i="2" l="1"/>
  <c r="L5" i="2"/>
  <c r="L29" i="2" s="1"/>
  <c r="E4" i="1"/>
  <c r="E7" i="1" s="1"/>
  <c r="E18" i="1" l="1"/>
  <c r="E22" i="1"/>
  <c r="E19" i="1"/>
  <c r="E21" i="1"/>
  <c r="E20" i="1"/>
  <c r="E23" i="1" l="1"/>
  <c r="E24" i="1" l="1"/>
  <c r="E25" i="1" l="1"/>
  <c r="E26" i="1" s="1"/>
  <c r="E28" i="1" l="1"/>
  <c r="E29" i="1"/>
  <c r="E30" i="1" s="1"/>
  <c r="E32" i="1" s="1"/>
  <c r="F2" i="1" s="1"/>
</calcChain>
</file>

<file path=xl/sharedStrings.xml><?xml version="1.0" encoding="utf-8"?>
<sst xmlns="http://schemas.openxmlformats.org/spreadsheetml/2006/main" count="3524" uniqueCount="528">
  <si>
    <t>XX0000000050</t>
  </si>
  <si>
    <t>ZZF000100000</t>
  </si>
  <si>
    <t>8013150001001071</t>
  </si>
  <si>
    <t>YZS004000000</t>
  </si>
  <si>
    <t>1.01</t>
  </si>
  <si>
    <t>가이드트랙</t>
  </si>
  <si>
    <t>금  액</t>
  </si>
  <si>
    <t>GD_A101[선감생활동]</t>
  </si>
  <si>
    <t>물가자료</t>
  </si>
  <si>
    <t>B20</t>
  </si>
  <si>
    <t>바다일러스트 도장</t>
  </si>
  <si>
    <t>C90</t>
  </si>
  <si>
    <t>ZA00000000000006</t>
  </si>
  <si>
    <t>XX0000000040</t>
  </si>
  <si>
    <t>창호철거(소운반품포함)</t>
  </si>
  <si>
    <t>AQA80000310S</t>
  </si>
  <si>
    <t>각파이프 제작/설치(간단)</t>
  </si>
  <si>
    <t>경질염화비닐관(소켓)</t>
  </si>
  <si>
    <t>926.25.740</t>
  </si>
  <si>
    <t>재료비 단가 적용률</t>
  </si>
  <si>
    <t>평상2</t>
  </si>
  <si>
    <t>20120321</t>
  </si>
  <si>
    <t>철근콘크리트조, 철골.철근CON조</t>
  </si>
  <si>
    <t>ZA00000000000007</t>
  </si>
  <si>
    <t xml:space="preserve">수평 모르타르(셀프 레벨링) </t>
  </si>
  <si>
    <t>A20</t>
  </si>
  <si>
    <t>JUK15</t>
  </si>
  <si>
    <t>목재(재료비별도)</t>
  </si>
  <si>
    <t>XX0000000070</t>
  </si>
  <si>
    <t>AHF415000010</t>
  </si>
  <si>
    <t>Φ75×Φ75mm, PVC티, DTS</t>
  </si>
  <si>
    <t>XX0000000010</t>
  </si>
  <si>
    <t>목제창호 설치</t>
  </si>
  <si>
    <t>0101</t>
  </si>
  <si>
    <t>각파이프구조틀(간단)</t>
  </si>
  <si>
    <t>3.545</t>
  </si>
  <si>
    <t>포</t>
  </si>
  <si>
    <t>단위</t>
  </si>
  <si>
    <t>조사가격1</t>
  </si>
  <si>
    <t>5250*3400*490</t>
  </si>
  <si>
    <t>CB0</t>
  </si>
  <si>
    <t>A</t>
  </si>
  <si>
    <t>4.6</t>
  </si>
  <si>
    <t>재  료  비</t>
  </si>
  <si>
    <t>모티스힌지</t>
  </si>
  <si>
    <t>ZZA000200000</t>
  </si>
  <si>
    <t>YZA001000000</t>
  </si>
  <si>
    <t>DZZ+E10+E20+CE1+F30+F40+F10+F60+F70</t>
  </si>
  <si>
    <t>3116280120158820</t>
  </si>
  <si>
    <t>XW0000000040</t>
  </si>
  <si>
    <t>자재단가적용</t>
  </si>
  <si>
    <t>(재료비+직노+기계경비) * 0.3%</t>
  </si>
  <si>
    <t>구        성        비</t>
  </si>
  <si>
    <t>AAD16000060S</t>
  </si>
  <si>
    <t>4500*3700*490</t>
  </si>
  <si>
    <t>CQ0</t>
  </si>
  <si>
    <t>산근</t>
  </si>
  <si>
    <t>ANJ001401000</t>
  </si>
  <si>
    <t>ZA00000000000002</t>
  </si>
  <si>
    <t>혼합건설폐기물 상차비</t>
  </si>
  <si>
    <t>공   급    가   액</t>
  </si>
  <si>
    <t>노   무   비</t>
  </si>
  <si>
    <t>JUK16</t>
  </si>
  <si>
    <t>용접철망</t>
  </si>
  <si>
    <t>공 사 원 가 계 산 서</t>
  </si>
  <si>
    <t>ST'L PLATE 제작/설치</t>
  </si>
  <si>
    <t>AGA133400500</t>
  </si>
  <si>
    <t>C30</t>
  </si>
  <si>
    <t>ZZC000100000</t>
  </si>
  <si>
    <t>010107</t>
  </si>
  <si>
    <t>목재면</t>
  </si>
  <si>
    <t>직접노무비 * 4.5%</t>
  </si>
  <si>
    <t>3.560 * 2.800 = 9.968</t>
  </si>
  <si>
    <t>M2</t>
  </si>
  <si>
    <t>ZZB130100000</t>
  </si>
  <si>
    <t>3116280122127701</t>
  </si>
  <si>
    <t>1500*600*2400</t>
  </si>
  <si>
    <t>AOH180600616</t>
  </si>
  <si>
    <t>MBI181002000</t>
  </si>
  <si>
    <t>ZZB300100000</t>
  </si>
  <si>
    <t>ZZB400100000</t>
  </si>
  <si>
    <t>손료적용</t>
  </si>
  <si>
    <t>ALB41700010S</t>
  </si>
  <si>
    <t>석고판 해체</t>
  </si>
  <si>
    <t>DZZ</t>
  </si>
  <si>
    <t>우레탄페인트칠</t>
  </si>
  <si>
    <t>ANS100000700</t>
  </si>
  <si>
    <t>010103</t>
  </si>
  <si>
    <t>(재료비+직노+도급자관급) * 3.11%</t>
  </si>
  <si>
    <t>AOC830100000</t>
  </si>
  <si>
    <t>시공비포함, 전문견적</t>
  </si>
  <si>
    <t>확정내역</t>
  </si>
  <si>
    <t>6880*300*1200</t>
  </si>
  <si>
    <t>ZZB800100000</t>
  </si>
  <si>
    <t>물품보관함 돌출간판</t>
  </si>
  <si>
    <t>직  접  재  료  비</t>
  </si>
  <si>
    <t>창호및유리공사</t>
  </si>
  <si>
    <t>내부, 3회, 1급</t>
  </si>
  <si>
    <t>BZZ</t>
  </si>
  <si>
    <t>(AZZ+B10+Q10/1.1)*%%</t>
  </si>
  <si>
    <t>9000*7660*490</t>
  </si>
  <si>
    <t>방수공사</t>
  </si>
  <si>
    <t>변수</t>
  </si>
  <si>
    <t>THK=1.6mm(보통)</t>
  </si>
  <si>
    <t>적용률</t>
  </si>
  <si>
    <t>XX0000000030</t>
  </si>
  <si>
    <t>ZZB700100000</t>
  </si>
  <si>
    <t>536748</t>
  </si>
  <si>
    <t>AE3010200200</t>
  </si>
  <si>
    <t>부  가  가  치  세</t>
  </si>
  <si>
    <t>갯벌책방</t>
  </si>
  <si>
    <t>재   료   비</t>
  </si>
  <si>
    <t>공급가액 * 10%</t>
  </si>
  <si>
    <t>TTTTTTTT</t>
  </si>
  <si>
    <t>시멘트, 거리10km, 도착도</t>
  </si>
  <si>
    <t>평상3</t>
  </si>
  <si>
    <t>010104</t>
  </si>
  <si>
    <t>노무비*3.56%</t>
  </si>
  <si>
    <t>(재료비+직노+기계경비) * 0.1%</t>
  </si>
  <si>
    <t>0.800 * 1.350 = 1.080</t>
  </si>
  <si>
    <t>컬러 래커칠</t>
  </si>
  <si>
    <t>3116280122127699</t>
  </si>
  <si>
    <t>품목코드형식</t>
  </si>
  <si>
    <t>붙박이 탕비가구 철거</t>
  </si>
  <si>
    <t>환경보전비</t>
  </si>
  <si>
    <t>0.900 * 1.980 = 1.782</t>
  </si>
  <si>
    <t>ALF160200000</t>
  </si>
  <si>
    <t>단가명</t>
  </si>
  <si>
    <t>8013150001001090</t>
  </si>
  <si>
    <t>ANC133350000</t>
  </si>
  <si>
    <t>가구공사</t>
  </si>
  <si>
    <t>공종구분명</t>
  </si>
  <si>
    <t>먹매김(구조부 먹매김)</t>
  </si>
  <si>
    <t>16톤 암롤트럭, 30km</t>
  </si>
  <si>
    <t>AOH180600500</t>
  </si>
  <si>
    <t>10</t>
  </si>
  <si>
    <t>수유실 재실사인</t>
  </si>
  <si>
    <t>비        목</t>
  </si>
  <si>
    <t>경      비</t>
  </si>
  <si>
    <t>0.800 * 2.100 = 1.680</t>
  </si>
  <si>
    <t>벽, 30*30,@450*450</t>
  </si>
  <si>
    <t>30×30×1.4@450*600</t>
  </si>
  <si>
    <t>CD0</t>
  </si>
  <si>
    <t>JUK9</t>
  </si>
  <si>
    <t>안내데스크1</t>
  </si>
  <si>
    <t>M</t>
  </si>
  <si>
    <t>유리면 격자넣기(벽)</t>
  </si>
  <si>
    <t>5억미만, 일반건설공사(갑)</t>
  </si>
  <si>
    <t>안내데스크철거</t>
  </si>
  <si>
    <t>물가정보</t>
  </si>
  <si>
    <t>AE3010200100</t>
  </si>
  <si>
    <t>931.84.829</t>
  </si>
  <si>
    <t>혼합건설폐기물</t>
  </si>
  <si>
    <t>유아차주차구획 시트</t>
  </si>
  <si>
    <t>JUK3</t>
  </si>
  <si>
    <t>골재비</t>
  </si>
  <si>
    <t>하도급지급보증수수료</t>
  </si>
  <si>
    <t>조사가격2</t>
  </si>
  <si>
    <t>3116280122127703</t>
  </si>
  <si>
    <t>섬이름방석</t>
  </si>
  <si>
    <t>공사기간 1개월이상 건설공사</t>
  </si>
  <si>
    <t>결   정   금   액</t>
  </si>
  <si>
    <t>노무비 할증 계수</t>
  </si>
  <si>
    <t>목재구조틀설치(외송)</t>
  </si>
  <si>
    <t>벽, MDF붙임</t>
  </si>
  <si>
    <t>BZZ*%%</t>
  </si>
  <si>
    <t>AQA820112192</t>
  </si>
  <si>
    <t>50×45@450, H=3.5M이하</t>
  </si>
  <si>
    <t>ZZ0000100000</t>
  </si>
  <si>
    <t>010108</t>
  </si>
  <si>
    <t>CW0</t>
  </si>
  <si>
    <t>B10</t>
  </si>
  <si>
    <t>메모장</t>
  </si>
  <si>
    <t>폐기물처리비</t>
  </si>
  <si>
    <t>ZA00000000000070</t>
  </si>
  <si>
    <t>경량철골천장틀, 캐링찬넬, 38×12×1.2mm</t>
  </si>
  <si>
    <t>이              윤</t>
  </si>
  <si>
    <t>ZZB000100000</t>
  </si>
  <si>
    <t>공 종 별 집 계 표</t>
  </si>
  <si>
    <t>ZZB130200000</t>
  </si>
  <si>
    <t>기   타    경   비</t>
  </si>
  <si>
    <t>(AZZ+B10+C30)*%%</t>
  </si>
  <si>
    <t>I00001608000</t>
  </si>
  <si>
    <t>미확인 데이터</t>
  </si>
  <si>
    <t>철거공사</t>
  </si>
  <si>
    <t>계 * 8%</t>
  </si>
  <si>
    <t>C</t>
  </si>
  <si>
    <t>JUK10</t>
  </si>
  <si>
    <t>배수배관공사</t>
  </si>
  <si>
    <t>일  반  관  리  비</t>
  </si>
  <si>
    <t>3011180110063883</t>
  </si>
  <si>
    <t>(BZZ+CZZ+E10)*%%</t>
  </si>
  <si>
    <t>ITEMSEQNO</t>
  </si>
  <si>
    <t>일위대가내역소수점처리</t>
  </si>
  <si>
    <t>JUK8</t>
  </si>
  <si>
    <t>시간당 작업사이클</t>
  </si>
  <si>
    <t>65860026</t>
  </si>
  <si>
    <t>3017151420138287</t>
  </si>
  <si>
    <t>작업설,부산물(△)</t>
  </si>
  <si>
    <t>JUK14</t>
  </si>
  <si>
    <t>총      원      가</t>
  </si>
  <si>
    <t>평상4</t>
  </si>
  <si>
    <t>AAD16000010S</t>
  </si>
  <si>
    <t>시공비</t>
  </si>
  <si>
    <t>P10*%%</t>
  </si>
  <si>
    <t>01</t>
  </si>
  <si>
    <t>8</t>
  </si>
  <si>
    <t>67636789</t>
  </si>
  <si>
    <t>원가비목코드</t>
  </si>
  <si>
    <t>1/8*16/12*25/20</t>
  </si>
  <si>
    <t>SEQNO</t>
  </si>
  <si>
    <t>AOC114001009</t>
  </si>
  <si>
    <t>0102</t>
  </si>
  <si>
    <t xml:space="preserve">풀핸들 </t>
  </si>
  <si>
    <t>문선 설치</t>
  </si>
  <si>
    <t>ALF131010100</t>
  </si>
  <si>
    <t>CE0</t>
  </si>
  <si>
    <t>일위</t>
  </si>
  <si>
    <t>도어록</t>
  </si>
  <si>
    <t>모래, 인천, 도착도</t>
  </si>
  <si>
    <t>YZDH00100000</t>
  </si>
  <si>
    <t>3011160120142684</t>
  </si>
  <si>
    <t>(노무비+경비+일반관리비) * 15%</t>
  </si>
  <si>
    <t>WD_A102[선감생활동]</t>
  </si>
  <si>
    <t>1/8*16/12*25/20*24/15</t>
  </si>
  <si>
    <t>일반9.5mm×2PLY</t>
  </si>
  <si>
    <t>950*900*1200</t>
  </si>
  <si>
    <t>010106</t>
  </si>
  <si>
    <t>WD_A101[선감생활동]</t>
  </si>
  <si>
    <t>철 재</t>
  </si>
  <si>
    <t>010102</t>
  </si>
  <si>
    <t>75×45×1.6@900×900</t>
  </si>
  <si>
    <t>902.00.730</t>
  </si>
  <si>
    <t>푸시캐치용 어댑터</t>
  </si>
  <si>
    <t>미장공사</t>
  </si>
  <si>
    <t>E20</t>
  </si>
  <si>
    <t>이 Sheet는 수정하지 마십시요</t>
  </si>
  <si>
    <t>삼각, 10mm, 창호주위</t>
  </si>
  <si>
    <t>ZZB600100000</t>
  </si>
  <si>
    <t xml:space="preserve">헤펠레 푸시캐치 </t>
  </si>
  <si>
    <t>JUK17</t>
  </si>
  <si>
    <t>20×20×1.4@900×900</t>
  </si>
  <si>
    <t>P30</t>
  </si>
  <si>
    <t>P30+Q10+Q20+Q30+Q40+Q50+Q60</t>
  </si>
  <si>
    <t>3117180422617065</t>
  </si>
  <si>
    <t>석고보드면 바탕만들기</t>
  </si>
  <si>
    <t>사물함 숫자시트</t>
  </si>
  <si>
    <t>재료비 할증 계수</t>
  </si>
  <si>
    <t>노  무  비</t>
  </si>
  <si>
    <t>AZZ</t>
  </si>
  <si>
    <t>ZA00000000000080</t>
  </si>
  <si>
    <t>ZA00000000000004</t>
  </si>
  <si>
    <t>도어록설치</t>
  </si>
  <si>
    <t>AHF323001000</t>
  </si>
  <si>
    <t>CB0*%%</t>
  </si>
  <si>
    <t>조사가격3</t>
  </si>
  <si>
    <t>4200*1500*1100</t>
  </si>
  <si>
    <t>규      격</t>
  </si>
  <si>
    <t>[ 합           계 ]</t>
  </si>
  <si>
    <t>내실문용(원통Lever형)</t>
  </si>
  <si>
    <t>AOD211020110</t>
  </si>
  <si>
    <t>JUK7</t>
  </si>
  <si>
    <t>경기창작캠퍼스 고객편의시설 조성공사</t>
  </si>
  <si>
    <t>품목코드</t>
  </si>
  <si>
    <t>고객편의시설</t>
  </si>
  <si>
    <t>경비단가적용</t>
  </si>
  <si>
    <t>직접노무비*3.545%</t>
  </si>
  <si>
    <t>XW0000000000</t>
  </si>
  <si>
    <t>공사구분</t>
  </si>
  <si>
    <t>수장공사</t>
  </si>
  <si>
    <t>풀핸들</t>
  </si>
  <si>
    <t>YZA002000000</t>
  </si>
  <si>
    <t>AGH120000250</t>
  </si>
  <si>
    <t>AHF411003400</t>
  </si>
  <si>
    <t>AZZ+BZZ+CZZ</t>
  </si>
  <si>
    <t>YZD014000000</t>
  </si>
  <si>
    <t>일반</t>
  </si>
  <si>
    <t>ZZZ</t>
  </si>
  <si>
    <t>경량벽체철골틀 해체</t>
  </si>
  <si>
    <t>1회 사이클시간</t>
  </si>
  <si>
    <t>구름벽 쿠션A</t>
  </si>
  <si>
    <t>로보카페 시트컷팅</t>
  </si>
  <si>
    <t>단산</t>
  </si>
  <si>
    <t>ZZB120100000</t>
  </si>
  <si>
    <t>JUK5</t>
  </si>
  <si>
    <t>ZZD000100000</t>
  </si>
  <si>
    <t>AQA800003710</t>
  </si>
  <si>
    <t>AAD151106020</t>
  </si>
  <si>
    <t>010101</t>
  </si>
  <si>
    <t>YZD007000000</t>
  </si>
  <si>
    <t>내역금액소수점처리</t>
  </si>
  <si>
    <t>JUK2</t>
  </si>
  <si>
    <t>941.20.600</t>
  </si>
  <si>
    <t>건설폐재류에 가연성 5% 이하 혼합</t>
  </si>
  <si>
    <t>YZD006000000</t>
  </si>
  <si>
    <t>건설기계대여금지급보증서발급수수료</t>
  </si>
  <si>
    <t>JUK12</t>
  </si>
  <si>
    <t>ZA00000000000060</t>
  </si>
  <si>
    <t>모든 건설공사</t>
  </si>
  <si>
    <t>총   공   사    비</t>
  </si>
  <si>
    <t>R</t>
  </si>
  <si>
    <t>WD_A103[선감생활동]</t>
  </si>
  <si>
    <t>010105</t>
  </si>
  <si>
    <t>금속공사</t>
  </si>
  <si>
    <t>Φ75mm, 90˚단곡관(DTS)</t>
  </si>
  <si>
    <t>PVC관(VG1), Ø75</t>
  </si>
  <si>
    <t>수성페인트 롤러칠</t>
  </si>
  <si>
    <t>CC0</t>
  </si>
  <si>
    <t>AIB320900060</t>
  </si>
  <si>
    <t>도      급      액</t>
  </si>
  <si>
    <t>금      액</t>
  </si>
  <si>
    <t>합      계</t>
  </si>
  <si>
    <t>국민  연금  보험료</t>
  </si>
  <si>
    <t>ZA00000000000050</t>
  </si>
  <si>
    <t>1</t>
  </si>
  <si>
    <t>3117180422617066</t>
  </si>
  <si>
    <t>ZA00000000000005</t>
  </si>
  <si>
    <t>3116280122127702</t>
  </si>
  <si>
    <t>T=5 이하</t>
  </si>
  <si>
    <t>경비 단가 적용률</t>
  </si>
  <si>
    <t>CZZ</t>
  </si>
  <si>
    <t>B10+B20</t>
  </si>
  <si>
    <t>3.56</t>
  </si>
  <si>
    <t>평상1</t>
  </si>
  <si>
    <t>0.1</t>
  </si>
  <si>
    <t>품      목</t>
  </si>
  <si>
    <t>선감생활동</t>
  </si>
  <si>
    <t>924.17.121</t>
  </si>
  <si>
    <t>거래가격</t>
  </si>
  <si>
    <t>시멘트</t>
  </si>
  <si>
    <t>국민  건강  보험료</t>
  </si>
  <si>
    <t>4.5</t>
  </si>
  <si>
    <t>노무비 단가 적용률</t>
  </si>
  <si>
    <t>4014239620124595</t>
  </si>
  <si>
    <t>XW0000000010</t>
  </si>
  <si>
    <t>(재료비+노무비)* 4.6%</t>
  </si>
  <si>
    <t>도장공사</t>
  </si>
  <si>
    <t>AQA220112021</t>
  </si>
  <si>
    <t>순   공   사   원   가</t>
  </si>
  <si>
    <t>010111</t>
  </si>
  <si>
    <t>합산제외</t>
  </si>
  <si>
    <t>0</t>
  </si>
  <si>
    <t>XX0000000000</t>
  </si>
  <si>
    <t>3117180422617064</t>
  </si>
  <si>
    <t>1/8*16/12*25/20*12/10</t>
  </si>
  <si>
    <t>CT0</t>
  </si>
  <si>
    <t>JUK20</t>
  </si>
  <si>
    <t>준공청소</t>
  </si>
  <si>
    <t>P20</t>
  </si>
  <si>
    <t>JUK1</t>
  </si>
  <si>
    <t>F</t>
  </si>
  <si>
    <t>941.20.008</t>
  </si>
  <si>
    <t>XXXXXXXXXXXXXXXXX</t>
  </si>
  <si>
    <t>일반9.5mm×1PLY</t>
  </si>
  <si>
    <t>A30</t>
  </si>
  <si>
    <t>AIA60000010S</t>
  </si>
  <si>
    <t>내역단가 소수점처리</t>
  </si>
  <si>
    <t>가설공사</t>
  </si>
  <si>
    <t>ZA00000000000030</t>
  </si>
  <si>
    <t>JUK11</t>
  </si>
  <si>
    <t>JUK4</t>
  </si>
  <si>
    <t>건축물 현장정리</t>
  </si>
  <si>
    <t>비      고</t>
  </si>
  <si>
    <t>간  접  노  무  비</t>
  </si>
  <si>
    <t>JUK19</t>
  </si>
  <si>
    <t>자재</t>
  </si>
  <si>
    <t>AAD151106510</t>
  </si>
  <si>
    <t>3.11</t>
  </si>
  <si>
    <t>ANS10000030S</t>
  </si>
  <si>
    <t>철재면 바탕만들기</t>
  </si>
  <si>
    <t xml:space="preserve">상부 도어클로져 </t>
  </si>
  <si>
    <t>DZZ*%%</t>
  </si>
  <si>
    <t>중밀도섬유판, THK9×1PLY</t>
  </si>
  <si>
    <t>코콤목문도어락</t>
  </si>
  <si>
    <t>ST'L ㅁ-15×15×1.4, 방청</t>
  </si>
  <si>
    <t>산업안전보건관리비</t>
  </si>
  <si>
    <t>직접노무비* 15%</t>
  </si>
  <si>
    <t>YZS002000000</t>
  </si>
  <si>
    <t>WDB102[갯벌책방]</t>
  </si>
  <si>
    <t>손료저장</t>
  </si>
  <si>
    <t>혼합건설폐기물 운반비</t>
  </si>
  <si>
    <t>인포데스크 부착형간판</t>
  </si>
  <si>
    <t>수밀코킹(실리콘)</t>
  </si>
  <si>
    <t>붙박이장</t>
  </si>
  <si>
    <t>940.41.130</t>
  </si>
  <si>
    <t>(매립지반입대상 폐기물 포함)</t>
  </si>
  <si>
    <t>석고판나사못붙임(바탕용,벽)</t>
  </si>
  <si>
    <t>M3</t>
  </si>
  <si>
    <t>12.95</t>
  </si>
  <si>
    <t>도아체크달기</t>
  </si>
  <si>
    <t>XW0000000020</t>
  </si>
  <si>
    <t>유통물가</t>
  </si>
  <si>
    <t>CV0</t>
  </si>
  <si>
    <t>직  접  노  무  비</t>
  </si>
  <si>
    <t>1111170120142528</t>
  </si>
  <si>
    <t>비  고</t>
  </si>
  <si>
    <t>010110</t>
  </si>
  <si>
    <t>경        비</t>
  </si>
  <si>
    <t>노인장기요양보험료</t>
  </si>
  <si>
    <t>시간당 노임산출 계수</t>
  </si>
  <si>
    <t>일반변수</t>
  </si>
  <si>
    <t>유리면보드, 밀도32kg/㎥, 50mm</t>
  </si>
  <si>
    <t>WDB101[갯벌책방]</t>
  </si>
  <si>
    <t>TON</t>
  </si>
  <si>
    <t>슬라이딩 런닝트랙</t>
  </si>
  <si>
    <t>CA0</t>
  </si>
  <si>
    <t>슬라이딩도어피팅</t>
  </si>
  <si>
    <t>바닥, 195mm</t>
  </si>
  <si>
    <t>전문견적</t>
  </si>
  <si>
    <t>방염성</t>
  </si>
  <si>
    <t>암막커텐</t>
  </si>
  <si>
    <t>모래</t>
  </si>
  <si>
    <t>코드</t>
  </si>
  <si>
    <t>고  용  보  험  료</t>
  </si>
  <si>
    <t>JUK18</t>
  </si>
  <si>
    <t>스탠드데스크</t>
  </si>
  <si>
    <t>직접노무비 * 2.3%</t>
  </si>
  <si>
    <t>창호주위 발포우레탄 충전</t>
  </si>
  <si>
    <t>책장</t>
  </si>
  <si>
    <t>수량</t>
  </si>
  <si>
    <t>C20+C30+C70+C90+CA0+CB0+CC0+CE0+C60+CH0+CD0+CH3+CH4+CQ0+CT0+CU0+CV0+CW0</t>
  </si>
  <si>
    <t>AOH180620710</t>
  </si>
  <si>
    <t>올퍼티</t>
  </si>
  <si>
    <t>356.04.631</t>
  </si>
  <si>
    <t>XW0000000030</t>
  </si>
  <si>
    <t>AQA820112193</t>
  </si>
  <si>
    <t>비압력용경질폴리염화비닐이음관</t>
  </si>
  <si>
    <t>ZA00000000000003</t>
  </si>
  <si>
    <t>356.04.642</t>
  </si>
  <si>
    <t>P10+P20</t>
  </si>
  <si>
    <t>조정률</t>
  </si>
  <si>
    <t/>
  </si>
  <si>
    <t>8013150001001080</t>
  </si>
  <si>
    <t>목재문, 재료비 별도</t>
  </si>
  <si>
    <t>해체재 재사용 안함</t>
  </si>
  <si>
    <t>H:200*W:200</t>
  </si>
  <si>
    <t>3016160420162660</t>
  </si>
  <si>
    <t>사인공사</t>
  </si>
  <si>
    <t>ZA00000000000001</t>
  </si>
  <si>
    <t>구름벽 쿠션B</t>
  </si>
  <si>
    <t>T</t>
  </si>
  <si>
    <t>0.800 * 3.200 = 2.560</t>
  </si>
  <si>
    <t>공종코드</t>
  </si>
  <si>
    <t>JUK6</t>
  </si>
  <si>
    <t>30×30×1.4@600×600</t>
  </si>
  <si>
    <t>건강보험료*12.95%</t>
  </si>
  <si>
    <t>ZZB140100000</t>
  </si>
  <si>
    <t>F70</t>
  </si>
  <si>
    <t>[ 경기창작캠퍼스 고객편의시설 조성공사 ]</t>
  </si>
  <si>
    <t>4934</t>
  </si>
  <si>
    <t>2.3</t>
  </si>
  <si>
    <t>1MM/노출</t>
  </si>
  <si>
    <t>갯벌책방 돌출형간판</t>
  </si>
  <si>
    <t>노무비단가적용</t>
  </si>
  <si>
    <t>XW0000000050</t>
  </si>
  <si>
    <t>간  접  재  료  비</t>
  </si>
  <si>
    <t>노무비 * 1.01%</t>
  </si>
  <si>
    <t>AAD150103700</t>
  </si>
  <si>
    <t>ZZB200100000</t>
  </si>
  <si>
    <t>XX0000000020</t>
  </si>
  <si>
    <t>P40</t>
  </si>
  <si>
    <t>개</t>
  </si>
  <si>
    <t>P10</t>
  </si>
  <si>
    <t>JUK13</t>
  </si>
  <si>
    <t>A10+A20-A30</t>
  </si>
  <si>
    <t>AOC600010200</t>
  </si>
  <si>
    <t>조</t>
  </si>
  <si>
    <t>3800*3000*490</t>
  </si>
  <si>
    <t>용접철망, 와이어메시, #8-100×100</t>
  </si>
  <si>
    <t>6</t>
  </si>
  <si>
    <t>추정금액 1억원이상 건설공사</t>
  </si>
  <si>
    <t>ZA00000000000040</t>
  </si>
  <si>
    <t>공 종 별 내 역 서</t>
  </si>
  <si>
    <t>3117180422617063</t>
  </si>
  <si>
    <t>산  재  보  험  료</t>
  </si>
  <si>
    <t>개소</t>
  </si>
  <si>
    <t>ZA00000000000008</t>
  </si>
  <si>
    <t>EA</t>
  </si>
  <si>
    <t>0103</t>
  </si>
  <si>
    <t>경량벽체철골틀 설치(C-50)</t>
  </si>
  <si>
    <t>경량철골천장틀</t>
  </si>
  <si>
    <t>[ 소          계 ]</t>
  </si>
  <si>
    <t>0.3</t>
  </si>
  <si>
    <t>3016160420162659</t>
  </si>
  <si>
    <t>010112</t>
  </si>
  <si>
    <t>[7등급+7등급미만] 130억 미만 ~ 81억(고시금액) 이상</t>
  </si>
  <si>
    <t>E10</t>
  </si>
  <si>
    <t>010109</t>
  </si>
  <si>
    <t>설정</t>
  </si>
  <si>
    <t>경비 할증 계수</t>
  </si>
  <si>
    <t>A10</t>
  </si>
  <si>
    <t>5</t>
  </si>
  <si>
    <t>식</t>
  </si>
  <si>
    <t>AQA80000300S</t>
  </si>
  <si>
    <t>산출경비(기계경비)</t>
  </si>
  <si>
    <t>XX0000000060</t>
  </si>
  <si>
    <t>YZS007000000</t>
  </si>
  <si>
    <t>4014239620124646</t>
  </si>
  <si>
    <t>(AZZ+BZZ)*%%</t>
  </si>
  <si>
    <t>목공사</t>
  </si>
  <si>
    <t>YZS001000000</t>
  </si>
  <si>
    <t>15</t>
  </si>
  <si>
    <t>경량철골천장틀, 달대볼트, 상9×1000mm</t>
  </si>
  <si>
    <t>퇴직  공제  부금비</t>
  </si>
  <si>
    <t xml:space="preserve">나비힌지 </t>
  </si>
  <si>
    <t>B10*%%</t>
  </si>
  <si>
    <t>YZS005000000</t>
  </si>
  <si>
    <t>YZS003000000</t>
  </si>
  <si>
    <t>시간당작업량</t>
  </si>
  <si>
    <t>환율</t>
  </si>
  <si>
    <t>(재료비+직노+기계경비) * 0%</t>
  </si>
  <si>
    <t>단  가</t>
  </si>
  <si>
    <t>원내역</t>
  </si>
  <si>
    <t>조달청가격</t>
  </si>
  <si>
    <t>CH0</t>
  </si>
  <si>
    <t>내역,일위대가 품명,규격,단위 따로적용</t>
  </si>
  <si>
    <t>ZZA000100000</t>
  </si>
  <si>
    <t>계</t>
  </si>
  <si>
    <t>987.11.240</t>
  </si>
  <si>
    <t>AGG302210000</t>
  </si>
  <si>
    <t>ZZB110100000</t>
  </si>
  <si>
    <t>각파이프구조틀</t>
  </si>
  <si>
    <t>AOH180620810</t>
  </si>
  <si>
    <t>테라조 바닥 커팅</t>
  </si>
  <si>
    <t>W10</t>
  </si>
  <si>
    <t>모르타르바름</t>
  </si>
  <si>
    <t xml:space="preserve">헤펠레 가구경첩 매립형 힌지 </t>
  </si>
  <si>
    <t>유아휴게실 돌출간판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</si>
</sst>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;\-#,###;#;"/>
    <numFmt numFmtId="177" formatCode="#,###;\-#,###;#"/>
    <numFmt numFmtId="178" formatCode="#,##0.00#;\-#,##0.00#;#"/>
    <numFmt numFmtId="179" formatCode="#,###"/>
  </numFmts>
  <fonts count="6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11"/>
      <color theme="1"/>
      <name val="맑은 고딕"/>
      <family val="3"/>
    </font>
    <font>
      <b/>
      <u/>
      <sz val="16"/>
      <color theme="1"/>
      <name val="돋움체"/>
      <family val="3"/>
    </font>
    <font>
      <b/>
      <sz val="11"/>
      <color theme="1"/>
      <name val="맑은 고딕"/>
      <family val="3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 shrinkToFit="1"/>
    </xf>
    <xf numFmtId="178" fontId="2" fillId="0" borderId="1" xfId="0" applyNumberFormat="1" applyFont="1" applyBorder="1" applyAlignment="1">
      <alignment horizontal="right" vertical="center" shrinkToFit="1"/>
    </xf>
    <xf numFmtId="179" fontId="2" fillId="0" borderId="1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 shrinkToFit="1"/>
    </xf>
    <xf numFmtId="177" fontId="2" fillId="0" borderId="1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0" fillId="0" borderId="7" xfId="0" applyNumberForma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O33"/>
  <sheetViews>
    <sheetView tabSelected="1" topLeftCell="B1" zoomScaleNormal="100" workbookViewId="0">
      <selection sqref="A1:G1"/>
    </sheetView>
  </sheetViews>
  <sheetFormatPr defaultColWidth="9.125" defaultRowHeight="16.5" x14ac:dyDescent="0.3"/>
  <cols>
    <col min="1" max="1" width="9.125" hidden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  <col min="8" max="15" width="9.125" hidden="1"/>
  </cols>
  <sheetData>
    <row r="1" spans="1:15" ht="24" customHeight="1" x14ac:dyDescent="0.3">
      <c r="A1" s="19" t="s">
        <v>64</v>
      </c>
      <c r="B1" s="19"/>
      <c r="C1" s="19"/>
      <c r="D1" s="19"/>
      <c r="E1" s="19"/>
      <c r="F1" s="19"/>
      <c r="G1" s="19"/>
    </row>
    <row r="2" spans="1:15" ht="21.95" customHeight="1" x14ac:dyDescent="0.3">
      <c r="A2" s="20" t="s">
        <v>448</v>
      </c>
      <c r="B2" s="20"/>
      <c r="C2" s="20"/>
      <c r="D2" s="20"/>
      <c r="E2" s="20"/>
      <c r="F2" s="30" t="str">
        <f>"금액: 일금  "&amp;NUMBERSTRING(E32,1)&amp;"원정("&amp;TEXT(E32,"#,###원")&amp;")"</f>
        <v>금액: 일금  영원정(원)</v>
      </c>
      <c r="G2" s="30"/>
    </row>
    <row r="3" spans="1:15" ht="21.95" customHeight="1" x14ac:dyDescent="0.3">
      <c r="A3" s="3" t="s">
        <v>431</v>
      </c>
      <c r="B3" s="21" t="s">
        <v>137</v>
      </c>
      <c r="C3" s="22"/>
      <c r="D3" s="23"/>
      <c r="E3" s="3" t="s">
        <v>310</v>
      </c>
      <c r="F3" s="3" t="s">
        <v>52</v>
      </c>
      <c r="G3" s="3" t="s">
        <v>362</v>
      </c>
      <c r="H3" s="3" t="s">
        <v>41</v>
      </c>
      <c r="I3" s="3" t="s">
        <v>206</v>
      </c>
    </row>
    <row r="4" spans="1:15" ht="21.95" customHeight="1" x14ac:dyDescent="0.3">
      <c r="A4" s="10" t="s">
        <v>490</v>
      </c>
      <c r="B4" s="24" t="s">
        <v>338</v>
      </c>
      <c r="C4" s="24" t="s">
        <v>111</v>
      </c>
      <c r="D4" s="4" t="s">
        <v>95</v>
      </c>
      <c r="E4" s="13">
        <f>TRUNC(공종별집계표!F5, 0)</f>
        <v>0</v>
      </c>
      <c r="F4" s="10"/>
      <c r="G4" s="10"/>
      <c r="H4" s="8">
        <v>100</v>
      </c>
      <c r="I4" s="10" t="s">
        <v>95</v>
      </c>
      <c r="J4" s="10" t="s">
        <v>341</v>
      </c>
      <c r="K4" s="10" t="s">
        <v>207</v>
      </c>
      <c r="L4" s="8">
        <v>67636789</v>
      </c>
      <c r="M4" s="10" t="s">
        <v>341</v>
      </c>
      <c r="N4" s="10" t="s">
        <v>21</v>
      </c>
      <c r="O4" s="10" t="s">
        <v>168</v>
      </c>
    </row>
    <row r="5" spans="1:15" ht="21.95" customHeight="1" x14ac:dyDescent="0.3">
      <c r="A5" s="10" t="s">
        <v>25</v>
      </c>
      <c r="B5" s="25"/>
      <c r="C5" s="25"/>
      <c r="D5" s="4" t="s">
        <v>455</v>
      </c>
      <c r="E5" s="13">
        <v>0</v>
      </c>
      <c r="F5" s="10"/>
      <c r="G5" s="10"/>
      <c r="H5" s="8">
        <v>110</v>
      </c>
      <c r="I5" s="10" t="s">
        <v>455</v>
      </c>
      <c r="J5" s="10" t="s">
        <v>341</v>
      </c>
      <c r="K5" s="10" t="s">
        <v>431</v>
      </c>
      <c r="L5" s="8">
        <v>0</v>
      </c>
      <c r="M5" s="10" t="s">
        <v>341</v>
      </c>
      <c r="N5" s="10"/>
      <c r="O5" s="10" t="s">
        <v>46</v>
      </c>
    </row>
    <row r="6" spans="1:15" ht="21.95" customHeight="1" x14ac:dyDescent="0.3">
      <c r="A6" s="10" t="s">
        <v>354</v>
      </c>
      <c r="B6" s="25"/>
      <c r="C6" s="25"/>
      <c r="D6" s="4" t="s">
        <v>198</v>
      </c>
      <c r="E6" s="13">
        <v>0</v>
      </c>
      <c r="F6" s="10"/>
      <c r="G6" s="10"/>
      <c r="H6" s="8">
        <v>120</v>
      </c>
      <c r="I6" s="10" t="s">
        <v>198</v>
      </c>
      <c r="J6" s="10" t="s">
        <v>341</v>
      </c>
      <c r="K6" s="10" t="s">
        <v>431</v>
      </c>
      <c r="L6" s="8">
        <v>0</v>
      </c>
      <c r="M6" s="10" t="s">
        <v>341</v>
      </c>
      <c r="N6" s="10"/>
      <c r="O6" s="10" t="s">
        <v>271</v>
      </c>
    </row>
    <row r="7" spans="1:15" ht="21.95" customHeight="1" x14ac:dyDescent="0.3">
      <c r="A7" s="10" t="s">
        <v>249</v>
      </c>
      <c r="B7" s="25"/>
      <c r="C7" s="26"/>
      <c r="D7" s="4" t="s">
        <v>481</v>
      </c>
      <c r="E7" s="13">
        <f>TRUNC(E4+E5-E6, 0)</f>
        <v>0</v>
      </c>
      <c r="F7" s="10"/>
      <c r="G7" s="10"/>
      <c r="H7" s="8">
        <v>190</v>
      </c>
      <c r="I7" s="10" t="s">
        <v>481</v>
      </c>
      <c r="J7" s="10" t="s">
        <v>341</v>
      </c>
      <c r="K7" s="10" t="s">
        <v>464</v>
      </c>
      <c r="L7" s="8">
        <v>67636789</v>
      </c>
      <c r="M7" s="10" t="s">
        <v>341</v>
      </c>
      <c r="N7" s="10"/>
      <c r="O7" s="10" t="s">
        <v>500</v>
      </c>
    </row>
    <row r="8" spans="1:15" ht="21.95" customHeight="1" x14ac:dyDescent="0.3">
      <c r="A8" s="10" t="s">
        <v>171</v>
      </c>
      <c r="B8" s="25"/>
      <c r="C8" s="24" t="s">
        <v>61</v>
      </c>
      <c r="D8" s="4" t="s">
        <v>393</v>
      </c>
      <c r="E8" s="13">
        <f>TRUNC(공종별집계표!H5, 0)</f>
        <v>0</v>
      </c>
      <c r="F8" s="10"/>
      <c r="G8" s="10"/>
      <c r="H8" s="8">
        <v>200</v>
      </c>
      <c r="I8" s="10" t="s">
        <v>393</v>
      </c>
      <c r="J8" s="10" t="s">
        <v>341</v>
      </c>
      <c r="K8" s="10" t="s">
        <v>196</v>
      </c>
      <c r="L8" s="8">
        <v>65860026</v>
      </c>
      <c r="M8" s="10" t="s">
        <v>341</v>
      </c>
      <c r="N8" s="10"/>
      <c r="O8" s="10" t="s">
        <v>516</v>
      </c>
    </row>
    <row r="9" spans="1:15" ht="21.95" customHeight="1" x14ac:dyDescent="0.3">
      <c r="A9" s="10" t="s">
        <v>9</v>
      </c>
      <c r="B9" s="25"/>
      <c r="C9" s="25"/>
      <c r="D9" s="4" t="s">
        <v>363</v>
      </c>
      <c r="E9" s="13">
        <f>TRUNC(E8*0.15, 0)</f>
        <v>0</v>
      </c>
      <c r="F9" s="10" t="s">
        <v>376</v>
      </c>
      <c r="G9" s="10"/>
      <c r="H9" s="8">
        <v>210</v>
      </c>
      <c r="I9" s="10" t="s">
        <v>363</v>
      </c>
      <c r="J9" s="10" t="s">
        <v>501</v>
      </c>
      <c r="K9" s="10" t="s">
        <v>505</v>
      </c>
      <c r="L9" s="8">
        <v>9879003</v>
      </c>
      <c r="M9" s="10" t="s">
        <v>341</v>
      </c>
      <c r="N9" s="10"/>
      <c r="O9" s="10" t="s">
        <v>45</v>
      </c>
    </row>
    <row r="10" spans="1:15" ht="21.95" customHeight="1" x14ac:dyDescent="0.3">
      <c r="A10" s="10" t="s">
        <v>98</v>
      </c>
      <c r="B10" s="25"/>
      <c r="C10" s="26"/>
      <c r="D10" s="4" t="s">
        <v>481</v>
      </c>
      <c r="E10" s="13">
        <f>TRUNC(E8+E9, 0)</f>
        <v>0</v>
      </c>
      <c r="F10" s="10"/>
      <c r="G10" s="10"/>
      <c r="H10" s="8">
        <v>290</v>
      </c>
      <c r="I10" s="10" t="s">
        <v>481</v>
      </c>
      <c r="J10" s="10" t="s">
        <v>341</v>
      </c>
      <c r="K10" s="10" t="s">
        <v>321</v>
      </c>
      <c r="L10" s="8">
        <v>75739029</v>
      </c>
      <c r="M10" s="10" t="s">
        <v>341</v>
      </c>
      <c r="N10" s="10"/>
      <c r="O10" s="10" t="s">
        <v>377</v>
      </c>
    </row>
    <row r="11" spans="1:15" ht="21.95" customHeight="1" x14ac:dyDescent="0.3">
      <c r="A11" s="10" t="s">
        <v>67</v>
      </c>
      <c r="B11" s="25"/>
      <c r="C11" s="24" t="s">
        <v>397</v>
      </c>
      <c r="D11" s="4" t="s">
        <v>494</v>
      </c>
      <c r="E11" s="13">
        <f>TRUNC(공종별집계표!J5, 0)</f>
        <v>0</v>
      </c>
      <c r="F11" s="10"/>
      <c r="G11" s="10"/>
      <c r="H11" s="8">
        <v>3100</v>
      </c>
      <c r="I11" s="10" t="s">
        <v>494</v>
      </c>
      <c r="J11" s="10" t="s">
        <v>341</v>
      </c>
      <c r="K11" s="10" t="s">
        <v>449</v>
      </c>
      <c r="L11" s="8">
        <v>4934</v>
      </c>
      <c r="M11" s="10" t="s">
        <v>341</v>
      </c>
      <c r="N11" s="10"/>
      <c r="O11" s="10" t="s">
        <v>177</v>
      </c>
    </row>
    <row r="12" spans="1:15" ht="21.95" customHeight="1" x14ac:dyDescent="0.3">
      <c r="A12" s="10" t="s">
        <v>11</v>
      </c>
      <c r="B12" s="25"/>
      <c r="C12" s="25"/>
      <c r="D12" s="4" t="s">
        <v>474</v>
      </c>
      <c r="E12" s="13">
        <f>TRUNC(E10*0.0356, 0)</f>
        <v>0</v>
      </c>
      <c r="F12" s="10" t="s">
        <v>117</v>
      </c>
      <c r="G12" s="10" t="s">
        <v>298</v>
      </c>
      <c r="H12" s="8">
        <v>3300</v>
      </c>
      <c r="I12" s="10" t="s">
        <v>474</v>
      </c>
      <c r="J12" s="10" t="s">
        <v>322</v>
      </c>
      <c r="K12" s="10" t="s">
        <v>165</v>
      </c>
      <c r="L12" s="8">
        <v>2696309</v>
      </c>
      <c r="M12" s="10" t="s">
        <v>341</v>
      </c>
      <c r="N12" s="10"/>
      <c r="O12" s="10" t="s">
        <v>520</v>
      </c>
    </row>
    <row r="13" spans="1:15" ht="21.95" customHeight="1" x14ac:dyDescent="0.3">
      <c r="A13" s="10" t="s">
        <v>405</v>
      </c>
      <c r="B13" s="25"/>
      <c r="C13" s="25"/>
      <c r="D13" s="4" t="s">
        <v>413</v>
      </c>
      <c r="E13" s="13">
        <f>TRUNC(E10*0.0101, 0)</f>
        <v>0</v>
      </c>
      <c r="F13" s="10" t="s">
        <v>456</v>
      </c>
      <c r="G13" s="10" t="s">
        <v>485</v>
      </c>
      <c r="H13" s="8">
        <v>3400</v>
      </c>
      <c r="I13" s="10" t="s">
        <v>413</v>
      </c>
      <c r="J13" s="10" t="s">
        <v>4</v>
      </c>
      <c r="K13" s="10" t="s">
        <v>165</v>
      </c>
      <c r="L13" s="8">
        <v>764964</v>
      </c>
      <c r="M13" s="10" t="s">
        <v>341</v>
      </c>
      <c r="N13" s="10"/>
      <c r="O13" s="10" t="s">
        <v>283</v>
      </c>
    </row>
    <row r="14" spans="1:15" ht="21.95" customHeight="1" x14ac:dyDescent="0.3">
      <c r="A14" s="10" t="s">
        <v>40</v>
      </c>
      <c r="B14" s="25"/>
      <c r="C14" s="25"/>
      <c r="D14" s="4" t="s">
        <v>330</v>
      </c>
      <c r="E14" s="13">
        <f>TRUNC(E8*0.03545, 0)</f>
        <v>0</v>
      </c>
      <c r="F14" s="10" t="s">
        <v>266</v>
      </c>
      <c r="G14" s="10" t="s">
        <v>160</v>
      </c>
      <c r="H14" s="8">
        <v>3500</v>
      </c>
      <c r="I14" s="10" t="s">
        <v>330</v>
      </c>
      <c r="J14" s="10" t="s">
        <v>35</v>
      </c>
      <c r="K14" s="10" t="s">
        <v>505</v>
      </c>
      <c r="L14" s="8">
        <v>2334737</v>
      </c>
      <c r="M14" s="10" t="s">
        <v>341</v>
      </c>
      <c r="N14" s="10"/>
      <c r="O14" s="10" t="s">
        <v>74</v>
      </c>
    </row>
    <row r="15" spans="1:15" ht="21.95" customHeight="1" x14ac:dyDescent="0.3">
      <c r="A15" s="10" t="s">
        <v>307</v>
      </c>
      <c r="B15" s="25"/>
      <c r="C15" s="25"/>
      <c r="D15" s="4" t="s">
        <v>312</v>
      </c>
      <c r="E15" s="13">
        <f>TRUNC(E8*0.045, 0)</f>
        <v>0</v>
      </c>
      <c r="F15" s="10" t="s">
        <v>71</v>
      </c>
      <c r="G15" s="10" t="s">
        <v>160</v>
      </c>
      <c r="H15" s="8">
        <v>3600</v>
      </c>
      <c r="I15" s="10" t="s">
        <v>312</v>
      </c>
      <c r="J15" s="10" t="s">
        <v>331</v>
      </c>
      <c r="K15" s="10" t="s">
        <v>505</v>
      </c>
      <c r="L15" s="8">
        <v>2963701</v>
      </c>
      <c r="M15" s="10" t="s">
        <v>341</v>
      </c>
      <c r="N15" s="10"/>
      <c r="O15" s="10" t="s">
        <v>446</v>
      </c>
    </row>
    <row r="16" spans="1:15" ht="21.95" customHeight="1" x14ac:dyDescent="0.3">
      <c r="A16" s="10" t="s">
        <v>142</v>
      </c>
      <c r="B16" s="25"/>
      <c r="C16" s="25"/>
      <c r="D16" s="4" t="s">
        <v>398</v>
      </c>
      <c r="E16" s="13">
        <f>TRUNC(E14*0.1295, 0)</f>
        <v>0</v>
      </c>
      <c r="F16" s="10" t="s">
        <v>445</v>
      </c>
      <c r="G16" s="10" t="s">
        <v>160</v>
      </c>
      <c r="H16" s="8">
        <v>3750</v>
      </c>
      <c r="I16" s="10" t="s">
        <v>398</v>
      </c>
      <c r="J16" s="10" t="s">
        <v>388</v>
      </c>
      <c r="K16" s="10" t="s">
        <v>254</v>
      </c>
      <c r="L16" s="8">
        <v>302348</v>
      </c>
      <c r="M16" s="10" t="s">
        <v>341</v>
      </c>
      <c r="N16" s="10"/>
      <c r="O16" s="10" t="s">
        <v>179</v>
      </c>
    </row>
    <row r="17" spans="1:15" ht="21.95" customHeight="1" x14ac:dyDescent="0.3">
      <c r="A17" s="10" t="s">
        <v>216</v>
      </c>
      <c r="B17" s="25"/>
      <c r="C17" s="25"/>
      <c r="D17" s="4" t="s">
        <v>503</v>
      </c>
      <c r="E17" s="13">
        <f>TRUNC(E8*0.023, 0)</f>
        <v>0</v>
      </c>
      <c r="F17" s="10" t="s">
        <v>416</v>
      </c>
      <c r="G17" s="10" t="s">
        <v>470</v>
      </c>
      <c r="H17" s="8">
        <v>3775</v>
      </c>
      <c r="I17" s="10" t="s">
        <v>503</v>
      </c>
      <c r="J17" s="10" t="s">
        <v>450</v>
      </c>
      <c r="K17" s="10" t="s">
        <v>505</v>
      </c>
      <c r="L17" s="8">
        <v>1514780</v>
      </c>
      <c r="M17" s="10" t="s">
        <v>341</v>
      </c>
      <c r="N17" s="10"/>
      <c r="O17" s="10" t="s">
        <v>458</v>
      </c>
    </row>
    <row r="18" spans="1:15" ht="21.95" customHeight="1" x14ac:dyDescent="0.3">
      <c r="A18" s="10" t="s">
        <v>514</v>
      </c>
      <c r="B18" s="25"/>
      <c r="C18" s="25"/>
      <c r="D18" s="4" t="s">
        <v>375</v>
      </c>
      <c r="E18" s="13">
        <f>TRUNC((E7+E8+0/1.1)*0.0311, 0)</f>
        <v>0</v>
      </c>
      <c r="F18" s="10" t="s">
        <v>88</v>
      </c>
      <c r="G18" s="10" t="s">
        <v>147</v>
      </c>
      <c r="H18" s="8">
        <v>3900</v>
      </c>
      <c r="I18" s="10" t="s">
        <v>375</v>
      </c>
      <c r="J18" s="10" t="s">
        <v>367</v>
      </c>
      <c r="K18" s="10" t="s">
        <v>99</v>
      </c>
      <c r="L18" s="8">
        <v>4151750</v>
      </c>
      <c r="M18" s="10" t="s">
        <v>341</v>
      </c>
      <c r="N18" s="10"/>
      <c r="O18" s="10" t="s">
        <v>79</v>
      </c>
    </row>
    <row r="19" spans="1:15" ht="21.95" customHeight="1" x14ac:dyDescent="0.3">
      <c r="A19" s="10" t="s">
        <v>55</v>
      </c>
      <c r="B19" s="25"/>
      <c r="C19" s="25"/>
      <c r="D19" s="4" t="s">
        <v>124</v>
      </c>
      <c r="E19" s="13">
        <f>TRUNC((E7+E8+E11)*0.003, 0)</f>
        <v>0</v>
      </c>
      <c r="F19" s="10" t="s">
        <v>51</v>
      </c>
      <c r="G19" s="10"/>
      <c r="H19" s="8">
        <v>4600</v>
      </c>
      <c r="I19" s="10" t="s">
        <v>124</v>
      </c>
      <c r="J19" s="10" t="s">
        <v>482</v>
      </c>
      <c r="K19" s="10" t="s">
        <v>181</v>
      </c>
      <c r="L19" s="8">
        <v>400505</v>
      </c>
      <c r="M19" s="10" t="s">
        <v>341</v>
      </c>
      <c r="N19" s="10"/>
      <c r="O19" s="10" t="s">
        <v>106</v>
      </c>
    </row>
    <row r="20" spans="1:15" ht="21.95" customHeight="1" x14ac:dyDescent="0.3">
      <c r="A20" s="10" t="s">
        <v>345</v>
      </c>
      <c r="B20" s="25"/>
      <c r="C20" s="25"/>
      <c r="D20" s="4" t="s">
        <v>180</v>
      </c>
      <c r="E20" s="13">
        <f>TRUNC((E7+E10)*0.046, 0)</f>
        <v>0</v>
      </c>
      <c r="F20" s="10" t="s">
        <v>335</v>
      </c>
      <c r="G20" s="10"/>
      <c r="H20" s="8">
        <v>4700</v>
      </c>
      <c r="I20" s="10" t="s">
        <v>180</v>
      </c>
      <c r="J20" s="10" t="s">
        <v>42</v>
      </c>
      <c r="K20" s="10" t="s">
        <v>498</v>
      </c>
      <c r="L20" s="8">
        <v>6595287</v>
      </c>
      <c r="M20" s="10" t="s">
        <v>341</v>
      </c>
      <c r="N20" s="10"/>
      <c r="O20" s="10" t="s">
        <v>80</v>
      </c>
    </row>
    <row r="21" spans="1:15" ht="21.95" customHeight="1" x14ac:dyDescent="0.3">
      <c r="A21" s="10" t="s">
        <v>392</v>
      </c>
      <c r="B21" s="25"/>
      <c r="C21" s="25"/>
      <c r="D21" s="4" t="s">
        <v>156</v>
      </c>
      <c r="E21" s="13">
        <f>TRUNC((E7+E8+E11)*0, 0)</f>
        <v>0</v>
      </c>
      <c r="F21" s="10" t="s">
        <v>510</v>
      </c>
      <c r="G21" s="10"/>
      <c r="H21" s="8">
        <v>7310</v>
      </c>
      <c r="I21" s="10" t="s">
        <v>156</v>
      </c>
      <c r="J21" s="10" t="s">
        <v>341</v>
      </c>
      <c r="K21" s="10" t="s">
        <v>181</v>
      </c>
      <c r="L21" s="8">
        <v>0</v>
      </c>
      <c r="M21" s="10" t="s">
        <v>341</v>
      </c>
      <c r="N21" s="10"/>
      <c r="O21" s="10" t="s">
        <v>238</v>
      </c>
    </row>
    <row r="22" spans="1:15" ht="21.95" customHeight="1" x14ac:dyDescent="0.3">
      <c r="A22" s="10" t="s">
        <v>170</v>
      </c>
      <c r="B22" s="25"/>
      <c r="C22" s="25"/>
      <c r="D22" s="4" t="s">
        <v>295</v>
      </c>
      <c r="E22" s="13">
        <f>TRUNC((E7+E8+E11)*0.001, 0)</f>
        <v>0</v>
      </c>
      <c r="F22" s="10" t="s">
        <v>118</v>
      </c>
      <c r="G22" s="10"/>
      <c r="H22" s="8">
        <v>7410</v>
      </c>
      <c r="I22" s="10" t="s">
        <v>295</v>
      </c>
      <c r="J22" s="10" t="s">
        <v>324</v>
      </c>
      <c r="K22" s="10" t="s">
        <v>181</v>
      </c>
      <c r="L22" s="8">
        <v>133501</v>
      </c>
      <c r="M22" s="10" t="s">
        <v>341</v>
      </c>
      <c r="N22" s="10"/>
      <c r="O22" s="10" t="s">
        <v>93</v>
      </c>
    </row>
    <row r="23" spans="1:15" ht="21.95" customHeight="1" x14ac:dyDescent="0.3">
      <c r="A23" s="10" t="s">
        <v>320</v>
      </c>
      <c r="B23" s="26"/>
      <c r="C23" s="26"/>
      <c r="D23" s="4" t="s">
        <v>481</v>
      </c>
      <c r="E23" s="13">
        <f>TRUNC(0+E11+0+E12+E13+E14+E15+E17+0+E18+E16+0+0+E19+E20+0+E21+E22, 0)</f>
        <v>0</v>
      </c>
      <c r="F23" s="10"/>
      <c r="G23" s="10"/>
      <c r="H23" s="8">
        <v>9910</v>
      </c>
      <c r="I23" s="10" t="s">
        <v>481</v>
      </c>
      <c r="J23" s="10" t="s">
        <v>341</v>
      </c>
      <c r="K23" s="10" t="s">
        <v>420</v>
      </c>
      <c r="L23" s="8">
        <v>21862816</v>
      </c>
      <c r="M23" s="10" t="s">
        <v>341</v>
      </c>
      <c r="N23" s="10"/>
      <c r="O23" s="10" t="s">
        <v>507</v>
      </c>
    </row>
    <row r="24" spans="1:15" ht="21.95" customHeight="1" x14ac:dyDescent="0.3">
      <c r="A24" s="10" t="s">
        <v>84</v>
      </c>
      <c r="B24" s="27" t="s">
        <v>517</v>
      </c>
      <c r="C24" s="28"/>
      <c r="D24" s="29"/>
      <c r="E24" s="13">
        <f>TRUNC(E7+E10+E23, 0)</f>
        <v>0</v>
      </c>
      <c r="F24" s="10"/>
      <c r="G24" s="10"/>
      <c r="H24" s="8">
        <v>900710</v>
      </c>
      <c r="I24" s="10" t="s">
        <v>517</v>
      </c>
      <c r="J24" s="10" t="s">
        <v>341</v>
      </c>
      <c r="K24" s="10" t="s">
        <v>274</v>
      </c>
      <c r="L24" s="8">
        <v>165238634</v>
      </c>
      <c r="M24" s="10" t="s">
        <v>341</v>
      </c>
      <c r="N24" s="10"/>
      <c r="O24" s="10" t="s">
        <v>3</v>
      </c>
    </row>
    <row r="25" spans="1:15" ht="21.95" customHeight="1" x14ac:dyDescent="0.3">
      <c r="A25" s="10" t="s">
        <v>486</v>
      </c>
      <c r="B25" s="27" t="s">
        <v>189</v>
      </c>
      <c r="C25" s="28"/>
      <c r="D25" s="29"/>
      <c r="E25" s="13">
        <f>TRUNC(E24*0.08, 0)</f>
        <v>0</v>
      </c>
      <c r="F25" s="10" t="s">
        <v>185</v>
      </c>
      <c r="G25" s="10"/>
      <c r="H25" s="8">
        <v>900810</v>
      </c>
      <c r="I25" s="10" t="s">
        <v>189</v>
      </c>
      <c r="J25" s="10" t="s">
        <v>206</v>
      </c>
      <c r="K25" s="10" t="s">
        <v>371</v>
      </c>
      <c r="L25" s="8">
        <v>13219090</v>
      </c>
      <c r="M25" s="10" t="s">
        <v>341</v>
      </c>
      <c r="N25" s="10"/>
      <c r="O25" s="10" t="s">
        <v>68</v>
      </c>
    </row>
    <row r="26" spans="1:15" ht="21.95" customHeight="1" x14ac:dyDescent="0.3">
      <c r="A26" s="10" t="s">
        <v>235</v>
      </c>
      <c r="B26" s="27" t="s">
        <v>176</v>
      </c>
      <c r="C26" s="28"/>
      <c r="D26" s="29"/>
      <c r="E26" s="13">
        <f>TRUNC((E10+E23+E25)*0.15, 0)</f>
        <v>0</v>
      </c>
      <c r="F26" s="10" t="s">
        <v>222</v>
      </c>
      <c r="G26" s="10"/>
      <c r="H26" s="8">
        <v>900820</v>
      </c>
      <c r="I26" s="10" t="s">
        <v>176</v>
      </c>
      <c r="J26" s="10" t="s">
        <v>501</v>
      </c>
      <c r="K26" s="10" t="s">
        <v>191</v>
      </c>
      <c r="L26" s="8">
        <v>16623140</v>
      </c>
      <c r="M26" s="10" t="s">
        <v>341</v>
      </c>
      <c r="N26" s="10"/>
      <c r="O26" s="10" t="s">
        <v>285</v>
      </c>
    </row>
    <row r="27" spans="1:15" ht="21.95" customHeight="1" x14ac:dyDescent="0.3">
      <c r="A27" s="10" t="s">
        <v>447</v>
      </c>
      <c r="B27" s="27" t="s">
        <v>173</v>
      </c>
      <c r="C27" s="28"/>
      <c r="D27" s="29"/>
      <c r="E27" s="13">
        <f>TRUNC(공종별집계표!L20, 0)</f>
        <v>0</v>
      </c>
      <c r="F27" s="10"/>
      <c r="G27" s="10"/>
      <c r="H27" s="8">
        <v>900880</v>
      </c>
      <c r="I27" s="10" t="s">
        <v>173</v>
      </c>
      <c r="J27" s="10" t="s">
        <v>341</v>
      </c>
      <c r="K27" s="10" t="s">
        <v>107</v>
      </c>
      <c r="L27" s="8">
        <v>536748</v>
      </c>
      <c r="M27" s="10" t="s">
        <v>341</v>
      </c>
      <c r="N27" s="10"/>
      <c r="O27" s="10" t="s">
        <v>294</v>
      </c>
    </row>
    <row r="28" spans="1:15" ht="21.95" customHeight="1" x14ac:dyDescent="0.3">
      <c r="A28" s="10" t="s">
        <v>462</v>
      </c>
      <c r="B28" s="27" t="s">
        <v>60</v>
      </c>
      <c r="C28" s="28"/>
      <c r="D28" s="29"/>
      <c r="E28" s="13">
        <f>TRUNC(E24+E25+E26+0+0+0+0+0+E27, 0)</f>
        <v>0</v>
      </c>
      <c r="F28" s="10"/>
      <c r="G28" s="10"/>
      <c r="H28" s="8">
        <v>900900</v>
      </c>
      <c r="I28" s="10" t="s">
        <v>60</v>
      </c>
      <c r="J28" s="10" t="s">
        <v>341</v>
      </c>
      <c r="K28" s="10" t="s">
        <v>47</v>
      </c>
      <c r="L28" s="8">
        <v>195617612</v>
      </c>
      <c r="M28" s="10" t="s">
        <v>341</v>
      </c>
      <c r="N28" s="10"/>
      <c r="O28" s="10" t="s">
        <v>289</v>
      </c>
    </row>
    <row r="29" spans="1:15" ht="21.95" customHeight="1" x14ac:dyDescent="0.3">
      <c r="A29" s="10" t="s">
        <v>348</v>
      </c>
      <c r="B29" s="27" t="s">
        <v>109</v>
      </c>
      <c r="C29" s="28"/>
      <c r="D29" s="29"/>
      <c r="E29" s="13">
        <f>TRUNC(E28*0.1, 0)</f>
        <v>0</v>
      </c>
      <c r="F29" s="10" t="s">
        <v>112</v>
      </c>
      <c r="G29" s="10"/>
      <c r="H29" s="8">
        <v>900920</v>
      </c>
      <c r="I29" s="10" t="s">
        <v>109</v>
      </c>
      <c r="J29" s="10" t="s">
        <v>135</v>
      </c>
      <c r="K29" s="10" t="s">
        <v>204</v>
      </c>
      <c r="L29" s="8">
        <v>19561761</v>
      </c>
      <c r="M29" s="10" t="s">
        <v>341</v>
      </c>
      <c r="N29" s="10"/>
      <c r="O29" s="10" t="s">
        <v>1</v>
      </c>
    </row>
    <row r="30" spans="1:15" ht="21.95" customHeight="1" x14ac:dyDescent="0.3">
      <c r="A30" s="10" t="s">
        <v>242</v>
      </c>
      <c r="B30" s="27" t="s">
        <v>309</v>
      </c>
      <c r="C30" s="28"/>
      <c r="D30" s="29"/>
      <c r="E30" s="13">
        <f>TRUNC(E28+E29, 0)</f>
        <v>0</v>
      </c>
      <c r="F30" s="10"/>
      <c r="G30" s="10"/>
      <c r="H30" s="8">
        <v>900990</v>
      </c>
      <c r="I30" s="10" t="s">
        <v>309</v>
      </c>
      <c r="J30" s="10" t="s">
        <v>341</v>
      </c>
      <c r="K30" s="10" t="s">
        <v>429</v>
      </c>
      <c r="L30" s="8">
        <v>215179373</v>
      </c>
      <c r="M30" s="10" t="s">
        <v>341</v>
      </c>
      <c r="N30" s="10"/>
      <c r="O30" s="10" t="s">
        <v>275</v>
      </c>
    </row>
    <row r="31" spans="1:15" ht="21.95" customHeight="1" x14ac:dyDescent="0.3">
      <c r="A31" s="10" t="s">
        <v>460</v>
      </c>
      <c r="B31" s="27" t="s">
        <v>200</v>
      </c>
      <c r="C31" s="28"/>
      <c r="D31" s="29"/>
      <c r="E31" s="13">
        <v>0</v>
      </c>
      <c r="F31" s="10"/>
      <c r="G31" s="10"/>
      <c r="H31" s="8">
        <v>900910</v>
      </c>
      <c r="I31" s="10" t="s">
        <v>200</v>
      </c>
      <c r="J31" s="10" t="s">
        <v>341</v>
      </c>
      <c r="K31" s="10" t="s">
        <v>431</v>
      </c>
      <c r="L31" s="8">
        <v>0</v>
      </c>
      <c r="M31" s="10" t="s">
        <v>341</v>
      </c>
      <c r="N31" s="10"/>
      <c r="O31" s="10" t="s">
        <v>220</v>
      </c>
    </row>
    <row r="32" spans="1:15" ht="21.95" customHeight="1" x14ac:dyDescent="0.3">
      <c r="A32" s="10" t="s">
        <v>524</v>
      </c>
      <c r="B32" s="27" t="s">
        <v>299</v>
      </c>
      <c r="C32" s="28"/>
      <c r="D32" s="29"/>
      <c r="E32" s="13">
        <f>TRUNC(E30+0+0+0+0+0+0, -3)</f>
        <v>0</v>
      </c>
      <c r="F32" s="10"/>
      <c r="G32" s="10"/>
      <c r="H32" s="8">
        <v>1001100</v>
      </c>
      <c r="I32" s="10" t="s">
        <v>299</v>
      </c>
      <c r="J32" s="10" t="s">
        <v>341</v>
      </c>
      <c r="K32" s="10" t="s">
        <v>243</v>
      </c>
      <c r="L32" s="8">
        <v>215179000</v>
      </c>
      <c r="M32" s="10" t="s">
        <v>341</v>
      </c>
      <c r="N32" s="10"/>
      <c r="O32" s="10" t="s">
        <v>506</v>
      </c>
    </row>
    <row r="33" spans="1:15" ht="21.95" customHeight="1" x14ac:dyDescent="0.3">
      <c r="A33" s="10" t="s">
        <v>277</v>
      </c>
      <c r="B33" s="27" t="s">
        <v>161</v>
      </c>
      <c r="C33" s="28"/>
      <c r="D33" s="29"/>
      <c r="E33" s="13">
        <v>0</v>
      </c>
      <c r="F33" s="10"/>
      <c r="G33" s="10"/>
      <c r="H33" s="8">
        <v>1001300</v>
      </c>
      <c r="I33" s="10" t="s">
        <v>161</v>
      </c>
      <c r="J33" s="10" t="s">
        <v>341</v>
      </c>
      <c r="K33" s="10" t="s">
        <v>431</v>
      </c>
      <c r="L33" s="8">
        <v>0</v>
      </c>
      <c r="M33" s="10" t="s">
        <v>341</v>
      </c>
      <c r="N33" s="10"/>
      <c r="O33" s="10" t="s">
        <v>496</v>
      </c>
    </row>
  </sheetData>
  <mergeCells count="18"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A1:G1"/>
    <mergeCell ref="A2:E2"/>
    <mergeCell ref="B3:D3"/>
    <mergeCell ref="B4:B23"/>
    <mergeCell ref="C4:C7"/>
    <mergeCell ref="C8:C10"/>
    <mergeCell ref="C11:C23"/>
    <mergeCell ref="F2:G2"/>
  </mergeCells>
  <phoneticPr fontId="5" type="noConversion"/>
  <pageMargins left="0.78740157480314954" right="0" top="0.39370078740157477" bottom="0.37735849056603776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29"/>
  <sheetViews>
    <sheetView zoomScaleNormal="100" workbookViewId="0">
      <selection activeCell="M20" sqref="M20"/>
    </sheetView>
  </sheetViews>
  <sheetFormatPr defaultColWidth="9.125"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17" width="9.125" hidden="1"/>
  </cols>
  <sheetData>
    <row r="1" spans="1:16" ht="28.5" customHeight="1" x14ac:dyDescent="0.3">
      <c r="A1" s="19" t="s">
        <v>178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6" ht="28.5" customHeight="1" x14ac:dyDescent="0.3">
      <c r="A2" s="20" t="s">
        <v>448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6" ht="28.5" customHeight="1" x14ac:dyDescent="0.3">
      <c r="A3" s="31" t="s">
        <v>325</v>
      </c>
      <c r="B3" s="31" t="s">
        <v>257</v>
      </c>
      <c r="C3" s="31" t="s">
        <v>37</v>
      </c>
      <c r="D3" s="31" t="s">
        <v>419</v>
      </c>
      <c r="E3" s="21" t="s">
        <v>43</v>
      </c>
      <c r="F3" s="23"/>
      <c r="G3" s="21" t="s">
        <v>248</v>
      </c>
      <c r="H3" s="23"/>
      <c r="I3" s="21" t="s">
        <v>138</v>
      </c>
      <c r="J3" s="23"/>
      <c r="K3" s="21" t="s">
        <v>311</v>
      </c>
      <c r="L3" s="23"/>
      <c r="M3" s="31" t="s">
        <v>395</v>
      </c>
    </row>
    <row r="4" spans="1:16" ht="28.5" customHeight="1" x14ac:dyDescent="0.3">
      <c r="A4" s="32"/>
      <c r="B4" s="32"/>
      <c r="C4" s="32"/>
      <c r="D4" s="32"/>
      <c r="E4" s="3" t="s">
        <v>511</v>
      </c>
      <c r="F4" s="3" t="s">
        <v>6</v>
      </c>
      <c r="G4" s="3" t="s">
        <v>511</v>
      </c>
      <c r="H4" s="3" t="s">
        <v>6</v>
      </c>
      <c r="I4" s="3" t="s">
        <v>511</v>
      </c>
      <c r="J4" s="3" t="s">
        <v>6</v>
      </c>
      <c r="K4" s="3" t="s">
        <v>511</v>
      </c>
      <c r="L4" s="3" t="s">
        <v>6</v>
      </c>
      <c r="M4" s="32"/>
    </row>
    <row r="5" spans="1:16" ht="28.5" customHeight="1" x14ac:dyDescent="0.3">
      <c r="A5" s="1" t="s">
        <v>262</v>
      </c>
      <c r="B5" s="10"/>
      <c r="C5" s="10"/>
      <c r="D5" s="8">
        <v>1</v>
      </c>
      <c r="E5" s="13">
        <f>F6+F19</f>
        <v>0</v>
      </c>
      <c r="F5" s="13">
        <f t="shared" ref="F5:F20" si="0">D5*E5</f>
        <v>0</v>
      </c>
      <c r="G5" s="13">
        <f>H6+H19</f>
        <v>0</v>
      </c>
      <c r="H5" s="13">
        <f t="shared" ref="H5:H20" si="1">D5*G5</f>
        <v>0</v>
      </c>
      <c r="I5" s="13">
        <f>J6+J19</f>
        <v>0</v>
      </c>
      <c r="J5" s="13">
        <f t="shared" ref="J5:J20" si="2">D5*I5</f>
        <v>0</v>
      </c>
      <c r="K5" s="13">
        <f t="shared" ref="K5:K20" si="3">E5+G5+I5</f>
        <v>0</v>
      </c>
      <c r="L5" s="13">
        <f t="shared" ref="L5:L20" si="4">F5+H5+J5</f>
        <v>0</v>
      </c>
      <c r="M5" s="7"/>
      <c r="N5" s="9" t="s">
        <v>205</v>
      </c>
      <c r="O5" s="11">
        <v>100000</v>
      </c>
      <c r="P5" s="15"/>
    </row>
    <row r="6" spans="1:16" ht="28.5" customHeight="1" x14ac:dyDescent="0.3">
      <c r="A6" s="1" t="s">
        <v>326</v>
      </c>
      <c r="B6" s="10"/>
      <c r="C6" s="10"/>
      <c r="D6" s="8">
        <v>1</v>
      </c>
      <c r="E6" s="13">
        <f>F7+F8+F9+F10+F11+F12+F13+F14+F15+F16+F17+F18</f>
        <v>0</v>
      </c>
      <c r="F6" s="13">
        <f t="shared" si="0"/>
        <v>0</v>
      </c>
      <c r="G6" s="13">
        <f>H7+H8+H9+H10+H11+H12+H13+H14+H15+H16+H17+H18</f>
        <v>0</v>
      </c>
      <c r="H6" s="13">
        <f t="shared" si="1"/>
        <v>0</v>
      </c>
      <c r="I6" s="13">
        <f>J7+J8+J9+J10+J11+J12+J13+J14+J15+J16+J17+J18</f>
        <v>0</v>
      </c>
      <c r="J6" s="13">
        <f t="shared" si="2"/>
        <v>0</v>
      </c>
      <c r="K6" s="13">
        <f t="shared" si="3"/>
        <v>0</v>
      </c>
      <c r="L6" s="13">
        <f t="shared" si="4"/>
        <v>0</v>
      </c>
      <c r="M6" s="7"/>
      <c r="N6" s="9" t="s">
        <v>33</v>
      </c>
      <c r="O6" s="11">
        <v>152825</v>
      </c>
      <c r="P6" s="15"/>
    </row>
    <row r="7" spans="1:16" ht="28.5" customHeight="1" x14ac:dyDescent="0.3">
      <c r="A7" s="1" t="s">
        <v>357</v>
      </c>
      <c r="B7" s="10"/>
      <c r="C7" s="10"/>
      <c r="D7" s="8">
        <v>1</v>
      </c>
      <c r="E7" s="13">
        <f>공종별내역서!F30</f>
        <v>0</v>
      </c>
      <c r="F7" s="13">
        <f t="shared" si="0"/>
        <v>0</v>
      </c>
      <c r="G7" s="13">
        <f>공종별내역서!H30</f>
        <v>0</v>
      </c>
      <c r="H7" s="13">
        <f t="shared" si="1"/>
        <v>0</v>
      </c>
      <c r="I7" s="13">
        <f>공종별내역서!J30</f>
        <v>0</v>
      </c>
      <c r="J7" s="13">
        <f t="shared" si="2"/>
        <v>0</v>
      </c>
      <c r="K7" s="13">
        <f t="shared" si="3"/>
        <v>0</v>
      </c>
      <c r="L7" s="13">
        <f t="shared" si="4"/>
        <v>0</v>
      </c>
      <c r="M7" s="7"/>
      <c r="N7" s="9" t="s">
        <v>288</v>
      </c>
      <c r="O7" s="11">
        <v>265717</v>
      </c>
      <c r="P7" s="15"/>
    </row>
    <row r="8" spans="1:16" ht="28.5" customHeight="1" x14ac:dyDescent="0.3">
      <c r="A8" s="1" t="s">
        <v>101</v>
      </c>
      <c r="B8" s="10"/>
      <c r="C8" s="10"/>
      <c r="D8" s="8">
        <v>1</v>
      </c>
      <c r="E8" s="13">
        <f>공종별내역서!F56</f>
        <v>0</v>
      </c>
      <c r="F8" s="13">
        <f t="shared" si="0"/>
        <v>0</v>
      </c>
      <c r="G8" s="13">
        <f>공종별내역서!H56</f>
        <v>0</v>
      </c>
      <c r="H8" s="13">
        <f t="shared" si="1"/>
        <v>0</v>
      </c>
      <c r="I8" s="13">
        <f>공종별내역서!J56</f>
        <v>0</v>
      </c>
      <c r="J8" s="13">
        <f t="shared" si="2"/>
        <v>0</v>
      </c>
      <c r="K8" s="13">
        <f t="shared" si="3"/>
        <v>0</v>
      </c>
      <c r="L8" s="13">
        <f t="shared" si="4"/>
        <v>0</v>
      </c>
      <c r="M8" s="7"/>
      <c r="N8" s="9" t="s">
        <v>230</v>
      </c>
      <c r="O8" s="11">
        <v>395495</v>
      </c>
      <c r="P8" s="15"/>
    </row>
    <row r="9" spans="1:16" ht="28.5" customHeight="1" x14ac:dyDescent="0.3">
      <c r="A9" s="1" t="s">
        <v>499</v>
      </c>
      <c r="B9" s="10"/>
      <c r="C9" s="10"/>
      <c r="D9" s="8">
        <v>1</v>
      </c>
      <c r="E9" s="13">
        <f>공종별내역서!F82</f>
        <v>0</v>
      </c>
      <c r="F9" s="13">
        <f t="shared" si="0"/>
        <v>0</v>
      </c>
      <c r="G9" s="13">
        <f>공종별내역서!H82</f>
        <v>0</v>
      </c>
      <c r="H9" s="13">
        <f t="shared" si="1"/>
        <v>0</v>
      </c>
      <c r="I9" s="13">
        <f>공종별내역서!J82</f>
        <v>0</v>
      </c>
      <c r="J9" s="13">
        <f t="shared" si="2"/>
        <v>0</v>
      </c>
      <c r="K9" s="13">
        <f t="shared" si="3"/>
        <v>0</v>
      </c>
      <c r="L9" s="13">
        <f t="shared" si="4"/>
        <v>0</v>
      </c>
      <c r="M9" s="7"/>
      <c r="N9" s="9" t="s">
        <v>87</v>
      </c>
      <c r="O9" s="11">
        <v>491479</v>
      </c>
      <c r="P9" s="15"/>
    </row>
    <row r="10" spans="1:16" ht="28.5" customHeight="1" x14ac:dyDescent="0.3">
      <c r="A10" s="1" t="s">
        <v>269</v>
      </c>
      <c r="B10" s="10"/>
      <c r="C10" s="10"/>
      <c r="D10" s="8">
        <v>1</v>
      </c>
      <c r="E10" s="13">
        <f>공종별내역서!F108</f>
        <v>0</v>
      </c>
      <c r="F10" s="13">
        <f t="shared" si="0"/>
        <v>0</v>
      </c>
      <c r="G10" s="13">
        <f>공종별내역서!H108</f>
        <v>0</v>
      </c>
      <c r="H10" s="13">
        <f t="shared" si="1"/>
        <v>0</v>
      </c>
      <c r="I10" s="13">
        <f>공종별내역서!J108</f>
        <v>0</v>
      </c>
      <c r="J10" s="13">
        <f t="shared" si="2"/>
        <v>0</v>
      </c>
      <c r="K10" s="13">
        <f t="shared" si="3"/>
        <v>0</v>
      </c>
      <c r="L10" s="13">
        <f t="shared" si="4"/>
        <v>0</v>
      </c>
      <c r="M10" s="7"/>
      <c r="N10" s="9" t="s">
        <v>116</v>
      </c>
      <c r="O10" s="11">
        <v>551743</v>
      </c>
      <c r="P10" s="15"/>
    </row>
    <row r="11" spans="1:16" ht="28.5" customHeight="1" x14ac:dyDescent="0.3">
      <c r="A11" s="1" t="s">
        <v>303</v>
      </c>
      <c r="B11" s="10"/>
      <c r="C11" s="10"/>
      <c r="D11" s="8">
        <v>1</v>
      </c>
      <c r="E11" s="13">
        <f>공종별내역서!F134</f>
        <v>0</v>
      </c>
      <c r="F11" s="13">
        <f t="shared" si="0"/>
        <v>0</v>
      </c>
      <c r="G11" s="13">
        <f>공종별내역서!H134</f>
        <v>0</v>
      </c>
      <c r="H11" s="13">
        <f t="shared" si="1"/>
        <v>0</v>
      </c>
      <c r="I11" s="13">
        <f>공종별내역서!J134</f>
        <v>0</v>
      </c>
      <c r="J11" s="13">
        <f t="shared" si="2"/>
        <v>0</v>
      </c>
      <c r="K11" s="13">
        <f t="shared" si="3"/>
        <v>0</v>
      </c>
      <c r="L11" s="13">
        <f t="shared" si="4"/>
        <v>0</v>
      </c>
      <c r="M11" s="7"/>
      <c r="N11" s="9" t="s">
        <v>302</v>
      </c>
      <c r="O11" s="11">
        <v>690319</v>
      </c>
      <c r="P11" s="15"/>
    </row>
    <row r="12" spans="1:16" ht="28.5" customHeight="1" x14ac:dyDescent="0.3">
      <c r="A12" s="1" t="s">
        <v>234</v>
      </c>
      <c r="B12" s="10"/>
      <c r="C12" s="10"/>
      <c r="D12" s="8">
        <v>1</v>
      </c>
      <c r="E12" s="13">
        <f>공종별내역서!F160</f>
        <v>0</v>
      </c>
      <c r="F12" s="13">
        <f t="shared" si="0"/>
        <v>0</v>
      </c>
      <c r="G12" s="13">
        <f>공종별내역서!H160</f>
        <v>0</v>
      </c>
      <c r="H12" s="13">
        <f t="shared" si="1"/>
        <v>0</v>
      </c>
      <c r="I12" s="13">
        <f>공종별내역서!J160</f>
        <v>0</v>
      </c>
      <c r="J12" s="13">
        <f t="shared" si="2"/>
        <v>0</v>
      </c>
      <c r="K12" s="13">
        <f t="shared" si="3"/>
        <v>0</v>
      </c>
      <c r="L12" s="13">
        <f t="shared" si="4"/>
        <v>0</v>
      </c>
      <c r="M12" s="7"/>
      <c r="N12" s="9" t="s">
        <v>227</v>
      </c>
      <c r="O12" s="11">
        <v>819048</v>
      </c>
      <c r="P12" s="15"/>
    </row>
    <row r="13" spans="1:16" ht="28.5" customHeight="1" x14ac:dyDescent="0.3">
      <c r="A13" s="1" t="s">
        <v>96</v>
      </c>
      <c r="B13" s="10"/>
      <c r="C13" s="10"/>
      <c r="D13" s="8">
        <v>1</v>
      </c>
      <c r="E13" s="13">
        <f>공종별내역서!F186</f>
        <v>0</v>
      </c>
      <c r="F13" s="13">
        <f t="shared" si="0"/>
        <v>0</v>
      </c>
      <c r="G13" s="13">
        <f>공종별내역서!H186</f>
        <v>0</v>
      </c>
      <c r="H13" s="13">
        <f t="shared" si="1"/>
        <v>0</v>
      </c>
      <c r="I13" s="13">
        <f>공종별내역서!J186</f>
        <v>0</v>
      </c>
      <c r="J13" s="13">
        <f t="shared" si="2"/>
        <v>0</v>
      </c>
      <c r="K13" s="13">
        <f t="shared" si="3"/>
        <v>0</v>
      </c>
      <c r="L13" s="13">
        <f t="shared" si="4"/>
        <v>0</v>
      </c>
      <c r="M13" s="7"/>
      <c r="N13" s="9" t="s">
        <v>69</v>
      </c>
      <c r="O13" s="11">
        <v>877600</v>
      </c>
      <c r="P13" s="15"/>
    </row>
    <row r="14" spans="1:16" ht="28.5" customHeight="1" x14ac:dyDescent="0.3">
      <c r="A14" s="1" t="s">
        <v>336</v>
      </c>
      <c r="B14" s="10"/>
      <c r="C14" s="10"/>
      <c r="D14" s="8">
        <v>1</v>
      </c>
      <c r="E14" s="13">
        <f>공종별내역서!F212</f>
        <v>0</v>
      </c>
      <c r="F14" s="13">
        <f t="shared" si="0"/>
        <v>0</v>
      </c>
      <c r="G14" s="13">
        <f>공종별내역서!H212</f>
        <v>0</v>
      </c>
      <c r="H14" s="13">
        <f t="shared" si="1"/>
        <v>0</v>
      </c>
      <c r="I14" s="13">
        <f>공종별내역서!J212</f>
        <v>0</v>
      </c>
      <c r="J14" s="13">
        <f t="shared" si="2"/>
        <v>0</v>
      </c>
      <c r="K14" s="13">
        <f t="shared" si="3"/>
        <v>0</v>
      </c>
      <c r="L14" s="13">
        <f t="shared" si="4"/>
        <v>0</v>
      </c>
      <c r="M14" s="7"/>
      <c r="N14" s="9" t="s">
        <v>169</v>
      </c>
      <c r="O14" s="11">
        <v>1020142</v>
      </c>
      <c r="P14" s="15"/>
    </row>
    <row r="15" spans="1:16" ht="28.5" customHeight="1" x14ac:dyDescent="0.3">
      <c r="A15" s="1" t="s">
        <v>130</v>
      </c>
      <c r="B15" s="10"/>
      <c r="C15" s="10"/>
      <c r="D15" s="8">
        <v>1</v>
      </c>
      <c r="E15" s="13">
        <f>공종별내역서!F238</f>
        <v>0</v>
      </c>
      <c r="F15" s="13">
        <f t="shared" si="0"/>
        <v>0</v>
      </c>
      <c r="G15" s="13">
        <f>공종별내역서!H238</f>
        <v>0</v>
      </c>
      <c r="H15" s="13">
        <f t="shared" si="1"/>
        <v>0</v>
      </c>
      <c r="I15" s="13">
        <f>공종별내역서!J238</f>
        <v>0</v>
      </c>
      <c r="J15" s="13">
        <f t="shared" si="2"/>
        <v>0</v>
      </c>
      <c r="K15" s="13">
        <f t="shared" si="3"/>
        <v>0</v>
      </c>
      <c r="L15" s="13">
        <f t="shared" si="4"/>
        <v>0</v>
      </c>
      <c r="M15" s="7"/>
      <c r="N15" s="9" t="s">
        <v>487</v>
      </c>
      <c r="O15" s="11">
        <v>1072404</v>
      </c>
      <c r="P15" s="15"/>
    </row>
    <row r="16" spans="1:16" ht="28.5" customHeight="1" x14ac:dyDescent="0.3">
      <c r="A16" s="1" t="s">
        <v>155</v>
      </c>
      <c r="B16" s="10"/>
      <c r="C16" s="10"/>
      <c r="D16" s="8">
        <v>1</v>
      </c>
      <c r="E16" s="13">
        <f>공종별내역서!F264</f>
        <v>0</v>
      </c>
      <c r="F16" s="13">
        <f t="shared" si="0"/>
        <v>0</v>
      </c>
      <c r="G16" s="13">
        <f>공종별내역서!H264</f>
        <v>0</v>
      </c>
      <c r="H16" s="13">
        <f t="shared" si="1"/>
        <v>0</v>
      </c>
      <c r="I16" s="13">
        <f>공종별내역서!J264</f>
        <v>0</v>
      </c>
      <c r="J16" s="13">
        <f t="shared" si="2"/>
        <v>0</v>
      </c>
      <c r="K16" s="13">
        <f t="shared" si="3"/>
        <v>0</v>
      </c>
      <c r="L16" s="13">
        <f t="shared" si="4"/>
        <v>0</v>
      </c>
      <c r="M16" s="7"/>
      <c r="N16" s="9" t="s">
        <v>396</v>
      </c>
      <c r="O16" s="11">
        <v>1176810</v>
      </c>
      <c r="P16" s="15"/>
    </row>
    <row r="17" spans="1:16" ht="28.5" customHeight="1" x14ac:dyDescent="0.3">
      <c r="A17" s="1" t="s">
        <v>188</v>
      </c>
      <c r="B17" s="10"/>
      <c r="C17" s="10"/>
      <c r="D17" s="8">
        <v>1</v>
      </c>
      <c r="E17" s="13">
        <f>공종별내역서!F290</f>
        <v>0</v>
      </c>
      <c r="F17" s="13">
        <f t="shared" si="0"/>
        <v>0</v>
      </c>
      <c r="G17" s="13">
        <f>공종별내역서!H290</f>
        <v>0</v>
      </c>
      <c r="H17" s="13">
        <f t="shared" si="1"/>
        <v>0</v>
      </c>
      <c r="I17" s="13">
        <f>공종별내역서!J290</f>
        <v>0</v>
      </c>
      <c r="J17" s="13">
        <f t="shared" si="2"/>
        <v>0</v>
      </c>
      <c r="K17" s="13">
        <f t="shared" si="3"/>
        <v>0</v>
      </c>
      <c r="L17" s="13">
        <f t="shared" si="4"/>
        <v>0</v>
      </c>
      <c r="M17" s="7"/>
      <c r="N17" s="9" t="s">
        <v>339</v>
      </c>
      <c r="O17" s="11">
        <v>1195815</v>
      </c>
      <c r="P17" s="15"/>
    </row>
    <row r="18" spans="1:16" ht="28.5" customHeight="1" x14ac:dyDescent="0.3">
      <c r="A18" s="1" t="s">
        <v>437</v>
      </c>
      <c r="B18" s="10"/>
      <c r="C18" s="10"/>
      <c r="D18" s="8">
        <v>1</v>
      </c>
      <c r="E18" s="13">
        <f>공종별내역서!F316</f>
        <v>0</v>
      </c>
      <c r="F18" s="13">
        <f t="shared" si="0"/>
        <v>0</v>
      </c>
      <c r="G18" s="13">
        <f>공종별내역서!H316</f>
        <v>0</v>
      </c>
      <c r="H18" s="13">
        <f t="shared" si="1"/>
        <v>0</v>
      </c>
      <c r="I18" s="13">
        <f>공종별내역서!J316</f>
        <v>0</v>
      </c>
      <c r="J18" s="13">
        <f t="shared" si="2"/>
        <v>0</v>
      </c>
      <c r="K18" s="13">
        <f t="shared" si="3"/>
        <v>0</v>
      </c>
      <c r="L18" s="13">
        <f t="shared" si="4"/>
        <v>0</v>
      </c>
      <c r="M18" s="7"/>
      <c r="N18" s="9" t="s">
        <v>484</v>
      </c>
      <c r="O18" s="11">
        <v>1281340</v>
      </c>
      <c r="P18" s="15"/>
    </row>
    <row r="19" spans="1:16" ht="28.5" customHeight="1" x14ac:dyDescent="0.3">
      <c r="A19" s="1" t="s">
        <v>184</v>
      </c>
      <c r="B19" s="10"/>
      <c r="C19" s="10"/>
      <c r="D19" s="8">
        <v>1</v>
      </c>
      <c r="E19" s="13">
        <f>공종별내역서!F342</f>
        <v>0</v>
      </c>
      <c r="F19" s="13">
        <f t="shared" si="0"/>
        <v>0</v>
      </c>
      <c r="G19" s="13">
        <f>공종별내역서!H342</f>
        <v>0</v>
      </c>
      <c r="H19" s="13">
        <f t="shared" si="1"/>
        <v>0</v>
      </c>
      <c r="I19" s="13">
        <f>공종별내역서!J342</f>
        <v>0</v>
      </c>
      <c r="J19" s="13">
        <f t="shared" si="2"/>
        <v>0</v>
      </c>
      <c r="K19" s="13">
        <f t="shared" si="3"/>
        <v>0</v>
      </c>
      <c r="L19" s="13">
        <f t="shared" si="4"/>
        <v>0</v>
      </c>
      <c r="M19" s="7"/>
      <c r="N19" s="9" t="s">
        <v>212</v>
      </c>
      <c r="O19" s="11">
        <v>1366866</v>
      </c>
      <c r="P19" s="15"/>
    </row>
    <row r="20" spans="1:16" ht="28.5" customHeight="1" x14ac:dyDescent="0.3">
      <c r="A20" s="1" t="s">
        <v>173</v>
      </c>
      <c r="B20" s="10"/>
      <c r="C20" s="10"/>
      <c r="D20" s="8">
        <v>1</v>
      </c>
      <c r="E20" s="13">
        <f>공종별내역서!F368</f>
        <v>0</v>
      </c>
      <c r="F20" s="13">
        <f t="shared" si="0"/>
        <v>0</v>
      </c>
      <c r="G20" s="13">
        <f>공종별내역서!H368</f>
        <v>0</v>
      </c>
      <c r="H20" s="13">
        <f t="shared" si="1"/>
        <v>0</v>
      </c>
      <c r="I20" s="13">
        <f>공종별내역서!J368</f>
        <v>0</v>
      </c>
      <c r="J20" s="13">
        <f t="shared" si="2"/>
        <v>0</v>
      </c>
      <c r="K20" s="13">
        <f t="shared" si="3"/>
        <v>0</v>
      </c>
      <c r="L20" s="13">
        <f t="shared" si="4"/>
        <v>0</v>
      </c>
      <c r="M20" s="7" t="s">
        <v>340</v>
      </c>
      <c r="N20" s="9" t="s">
        <v>478</v>
      </c>
      <c r="O20" s="11">
        <v>1628855</v>
      </c>
      <c r="P20" s="15" t="s">
        <v>469</v>
      </c>
    </row>
    <row r="21" spans="1:16" ht="28.5" customHeight="1" x14ac:dyDescent="0.3">
      <c r="A21" s="10" t="s">
        <v>431</v>
      </c>
      <c r="B21" s="10" t="s">
        <v>431</v>
      </c>
      <c r="C21" s="10" t="s">
        <v>431</v>
      </c>
      <c r="D21" s="10" t="s">
        <v>431</v>
      </c>
      <c r="E21" s="10" t="s">
        <v>431</v>
      </c>
      <c r="F21" s="10" t="s">
        <v>431</v>
      </c>
      <c r="G21" s="10" t="s">
        <v>431</v>
      </c>
      <c r="H21" s="10" t="s">
        <v>431</v>
      </c>
      <c r="I21" s="10" t="s">
        <v>431</v>
      </c>
      <c r="J21" s="10" t="s">
        <v>431</v>
      </c>
      <c r="K21" s="10" t="s">
        <v>431</v>
      </c>
      <c r="L21" s="10" t="s">
        <v>431</v>
      </c>
      <c r="M21" s="10" t="s">
        <v>431</v>
      </c>
    </row>
    <row r="22" spans="1:16" ht="28.5" customHeight="1" x14ac:dyDescent="0.3">
      <c r="A22" s="10" t="s">
        <v>431</v>
      </c>
      <c r="B22" s="10" t="s">
        <v>431</v>
      </c>
      <c r="C22" s="10" t="s">
        <v>431</v>
      </c>
      <c r="D22" s="10" t="s">
        <v>431</v>
      </c>
      <c r="E22" s="10" t="s">
        <v>431</v>
      </c>
      <c r="F22" s="10" t="s">
        <v>431</v>
      </c>
      <c r="G22" s="10" t="s">
        <v>431</v>
      </c>
      <c r="H22" s="10" t="s">
        <v>431</v>
      </c>
      <c r="I22" s="10" t="s">
        <v>431</v>
      </c>
      <c r="J22" s="10" t="s">
        <v>431</v>
      </c>
      <c r="K22" s="10" t="s">
        <v>431</v>
      </c>
      <c r="L22" s="10" t="s">
        <v>431</v>
      </c>
      <c r="M22" s="10" t="s">
        <v>431</v>
      </c>
    </row>
    <row r="23" spans="1:16" ht="28.5" customHeight="1" x14ac:dyDescent="0.3">
      <c r="A23" s="10" t="s">
        <v>431</v>
      </c>
      <c r="B23" s="10" t="s">
        <v>431</v>
      </c>
      <c r="C23" s="10" t="s">
        <v>431</v>
      </c>
      <c r="D23" s="10" t="s">
        <v>431</v>
      </c>
      <c r="E23" s="10" t="s">
        <v>431</v>
      </c>
      <c r="F23" s="10" t="s">
        <v>431</v>
      </c>
      <c r="G23" s="10" t="s">
        <v>431</v>
      </c>
      <c r="H23" s="10" t="s">
        <v>431</v>
      </c>
      <c r="I23" s="10" t="s">
        <v>431</v>
      </c>
      <c r="J23" s="10" t="s">
        <v>431</v>
      </c>
      <c r="K23" s="10" t="s">
        <v>431</v>
      </c>
      <c r="L23" s="10" t="s">
        <v>431</v>
      </c>
      <c r="M23" s="10" t="s">
        <v>431</v>
      </c>
    </row>
    <row r="24" spans="1:16" ht="28.5" customHeight="1" x14ac:dyDescent="0.3">
      <c r="A24" s="10" t="s">
        <v>431</v>
      </c>
      <c r="B24" s="10" t="s">
        <v>431</v>
      </c>
      <c r="C24" s="10" t="s">
        <v>431</v>
      </c>
      <c r="D24" s="10" t="s">
        <v>431</v>
      </c>
      <c r="E24" s="10" t="s">
        <v>431</v>
      </c>
      <c r="F24" s="10" t="s">
        <v>431</v>
      </c>
      <c r="G24" s="10" t="s">
        <v>431</v>
      </c>
      <c r="H24" s="10" t="s">
        <v>431</v>
      </c>
      <c r="I24" s="10" t="s">
        <v>431</v>
      </c>
      <c r="J24" s="10" t="s">
        <v>431</v>
      </c>
      <c r="K24" s="10" t="s">
        <v>431</v>
      </c>
      <c r="L24" s="10" t="s">
        <v>431</v>
      </c>
      <c r="M24" s="10" t="s">
        <v>431</v>
      </c>
    </row>
    <row r="25" spans="1:16" ht="28.5" customHeight="1" x14ac:dyDescent="0.3">
      <c r="A25" s="10" t="s">
        <v>431</v>
      </c>
      <c r="B25" s="10" t="s">
        <v>431</v>
      </c>
      <c r="C25" s="10" t="s">
        <v>431</v>
      </c>
      <c r="D25" s="10" t="s">
        <v>431</v>
      </c>
      <c r="E25" s="10" t="s">
        <v>431</v>
      </c>
      <c r="F25" s="10" t="s">
        <v>431</v>
      </c>
      <c r="G25" s="10" t="s">
        <v>431</v>
      </c>
      <c r="H25" s="10" t="s">
        <v>431</v>
      </c>
      <c r="I25" s="10" t="s">
        <v>431</v>
      </c>
      <c r="J25" s="10" t="s">
        <v>431</v>
      </c>
      <c r="K25" s="10" t="s">
        <v>431</v>
      </c>
      <c r="L25" s="10" t="s">
        <v>431</v>
      </c>
      <c r="M25" s="10" t="s">
        <v>431</v>
      </c>
    </row>
    <row r="26" spans="1:16" ht="28.5" customHeight="1" x14ac:dyDescent="0.3">
      <c r="A26" s="10" t="s">
        <v>431</v>
      </c>
      <c r="B26" s="10" t="s">
        <v>431</v>
      </c>
      <c r="C26" s="10" t="s">
        <v>431</v>
      </c>
      <c r="D26" s="10" t="s">
        <v>431</v>
      </c>
      <c r="E26" s="10" t="s">
        <v>431</v>
      </c>
      <c r="F26" s="10" t="s">
        <v>431</v>
      </c>
      <c r="G26" s="10" t="s">
        <v>431</v>
      </c>
      <c r="H26" s="10" t="s">
        <v>431</v>
      </c>
      <c r="I26" s="10" t="s">
        <v>431</v>
      </c>
      <c r="J26" s="10" t="s">
        <v>431</v>
      </c>
      <c r="K26" s="10" t="s">
        <v>431</v>
      </c>
      <c r="L26" s="10" t="s">
        <v>431</v>
      </c>
      <c r="M26" s="10" t="s">
        <v>431</v>
      </c>
    </row>
    <row r="27" spans="1:16" ht="28.5" customHeight="1" x14ac:dyDescent="0.3">
      <c r="A27" s="10" t="s">
        <v>431</v>
      </c>
      <c r="B27" s="10" t="s">
        <v>431</v>
      </c>
      <c r="C27" s="10" t="s">
        <v>431</v>
      </c>
      <c r="D27" s="10" t="s">
        <v>431</v>
      </c>
      <c r="E27" s="10" t="s">
        <v>431</v>
      </c>
      <c r="F27" s="10" t="s">
        <v>431</v>
      </c>
      <c r="G27" s="10" t="s">
        <v>431</v>
      </c>
      <c r="H27" s="10" t="s">
        <v>431</v>
      </c>
      <c r="I27" s="10" t="s">
        <v>431</v>
      </c>
      <c r="J27" s="10" t="s">
        <v>431</v>
      </c>
      <c r="K27" s="10" t="s">
        <v>431</v>
      </c>
      <c r="L27" s="10" t="s">
        <v>431</v>
      </c>
      <c r="M27" s="10" t="s">
        <v>431</v>
      </c>
    </row>
    <row r="28" spans="1:16" ht="28.5" customHeight="1" x14ac:dyDescent="0.3">
      <c r="A28" s="10" t="s">
        <v>431</v>
      </c>
      <c r="B28" s="10" t="s">
        <v>431</v>
      </c>
      <c r="C28" s="10" t="s">
        <v>431</v>
      </c>
      <c r="D28" s="10" t="s">
        <v>431</v>
      </c>
      <c r="E28" s="10" t="s">
        <v>431</v>
      </c>
      <c r="F28" s="10" t="s">
        <v>431</v>
      </c>
      <c r="G28" s="10" t="s">
        <v>431</v>
      </c>
      <c r="H28" s="10" t="s">
        <v>431</v>
      </c>
      <c r="I28" s="10" t="s">
        <v>431</v>
      </c>
      <c r="J28" s="10" t="s">
        <v>431</v>
      </c>
      <c r="K28" s="10" t="s">
        <v>431</v>
      </c>
      <c r="L28" s="10" t="s">
        <v>431</v>
      </c>
      <c r="M28" s="10" t="s">
        <v>431</v>
      </c>
    </row>
    <row r="29" spans="1:16" ht="28.5" customHeight="1" x14ac:dyDescent="0.3">
      <c r="A29" s="10" t="s">
        <v>258</v>
      </c>
      <c r="B29" s="10" t="s">
        <v>431</v>
      </c>
      <c r="C29" s="10" t="s">
        <v>431</v>
      </c>
      <c r="D29" s="10" t="s">
        <v>431</v>
      </c>
      <c r="E29" s="10" t="s">
        <v>431</v>
      </c>
      <c r="F29" s="13">
        <f>F5</f>
        <v>0</v>
      </c>
      <c r="G29" s="10" t="s">
        <v>431</v>
      </c>
      <c r="H29" s="13">
        <f>H5</f>
        <v>0</v>
      </c>
      <c r="I29" s="10" t="s">
        <v>431</v>
      </c>
      <c r="J29" s="13">
        <f>J5</f>
        <v>0</v>
      </c>
      <c r="K29" s="10" t="s">
        <v>431</v>
      </c>
      <c r="L29" s="13">
        <f>L5</f>
        <v>0</v>
      </c>
      <c r="M29" s="10" t="s">
        <v>431</v>
      </c>
    </row>
  </sheetData>
  <mergeCells count="11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5" type="noConversion"/>
  <pageMargins left="0.78740157480314954" right="0" top="0.39370078740157477" bottom="0.37735849056603776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V368"/>
  <sheetViews>
    <sheetView view="pageBreakPreview" topLeftCell="A325" zoomScale="60" zoomScaleNormal="100" workbookViewId="0">
      <selection activeCell="I344" sqref="I344:I347"/>
    </sheetView>
  </sheetViews>
  <sheetFormatPr defaultColWidth="9.125"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8" width="9.125" hidden="1"/>
  </cols>
  <sheetData>
    <row r="1" spans="1:48" ht="30" customHeight="1" x14ac:dyDescent="0.3">
      <c r="A1" s="19" t="s">
        <v>472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</row>
    <row r="2" spans="1:48" ht="28.5" customHeight="1" x14ac:dyDescent="0.3">
      <c r="A2" s="20" t="s">
        <v>448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</row>
    <row r="3" spans="1:48" ht="28.5" customHeight="1" x14ac:dyDescent="0.3">
      <c r="A3" s="31" t="s">
        <v>325</v>
      </c>
      <c r="B3" s="31" t="s">
        <v>257</v>
      </c>
      <c r="C3" s="31" t="s">
        <v>37</v>
      </c>
      <c r="D3" s="31" t="s">
        <v>419</v>
      </c>
      <c r="E3" s="21" t="s">
        <v>43</v>
      </c>
      <c r="F3" s="23"/>
      <c r="G3" s="21" t="s">
        <v>248</v>
      </c>
      <c r="H3" s="23"/>
      <c r="I3" s="21" t="s">
        <v>138</v>
      </c>
      <c r="J3" s="23"/>
      <c r="K3" s="21" t="s">
        <v>311</v>
      </c>
      <c r="L3" s="23"/>
      <c r="M3" s="31" t="s">
        <v>395</v>
      </c>
      <c r="N3" s="33" t="s">
        <v>263</v>
      </c>
      <c r="O3" s="34" t="s">
        <v>102</v>
      </c>
      <c r="P3" s="34" t="s">
        <v>488</v>
      </c>
      <c r="Q3" s="34" t="s">
        <v>442</v>
      </c>
      <c r="R3" s="34" t="s">
        <v>210</v>
      </c>
      <c r="S3" s="34" t="s">
        <v>192</v>
      </c>
      <c r="T3" s="34" t="s">
        <v>217</v>
      </c>
      <c r="U3" s="34" t="s">
        <v>282</v>
      </c>
      <c r="V3" s="34" t="s">
        <v>365</v>
      </c>
      <c r="W3" s="34" t="s">
        <v>56</v>
      </c>
      <c r="X3" s="34" t="s">
        <v>81</v>
      </c>
      <c r="Y3" s="34" t="s">
        <v>379</v>
      </c>
      <c r="Z3" s="34" t="s">
        <v>104</v>
      </c>
      <c r="AA3" s="34" t="s">
        <v>349</v>
      </c>
      <c r="AB3" s="34" t="s">
        <v>291</v>
      </c>
      <c r="AC3" s="34" t="s">
        <v>154</v>
      </c>
      <c r="AD3" s="34" t="s">
        <v>360</v>
      </c>
      <c r="AE3" s="34" t="s">
        <v>284</v>
      </c>
      <c r="AF3" s="34" t="s">
        <v>443</v>
      </c>
      <c r="AG3" s="34" t="s">
        <v>261</v>
      </c>
      <c r="AH3" s="34" t="s">
        <v>194</v>
      </c>
      <c r="AI3" s="34" t="s">
        <v>143</v>
      </c>
      <c r="AJ3" s="34" t="s">
        <v>187</v>
      </c>
      <c r="AK3" s="34" t="s">
        <v>359</v>
      </c>
      <c r="AL3" s="34" t="s">
        <v>296</v>
      </c>
      <c r="AM3" s="34" t="s">
        <v>463</v>
      </c>
      <c r="AN3" s="34" t="s">
        <v>199</v>
      </c>
      <c r="AO3" s="34" t="s">
        <v>26</v>
      </c>
      <c r="AP3" s="34" t="s">
        <v>62</v>
      </c>
      <c r="AQ3" s="34" t="s">
        <v>240</v>
      </c>
      <c r="AR3" s="34" t="s">
        <v>414</v>
      </c>
      <c r="AS3" s="34" t="s">
        <v>364</v>
      </c>
      <c r="AT3" s="34" t="s">
        <v>346</v>
      </c>
      <c r="AU3" s="34" t="s">
        <v>172</v>
      </c>
      <c r="AV3" s="34" t="s">
        <v>430</v>
      </c>
    </row>
    <row r="4" spans="1:48" ht="28.5" customHeight="1" x14ac:dyDescent="0.3">
      <c r="A4" s="32"/>
      <c r="B4" s="32"/>
      <c r="C4" s="32"/>
      <c r="D4" s="32"/>
      <c r="E4" s="3" t="s">
        <v>511</v>
      </c>
      <c r="F4" s="3" t="s">
        <v>6</v>
      </c>
      <c r="G4" s="3" t="s">
        <v>511</v>
      </c>
      <c r="H4" s="3" t="s">
        <v>6</v>
      </c>
      <c r="I4" s="3" t="s">
        <v>511</v>
      </c>
      <c r="J4" s="3" t="s">
        <v>6</v>
      </c>
      <c r="K4" s="3" t="s">
        <v>511</v>
      </c>
      <c r="L4" s="3" t="s">
        <v>6</v>
      </c>
      <c r="M4" s="32"/>
      <c r="N4" s="3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</row>
    <row r="5" spans="1:48" ht="28.5" customHeight="1" x14ac:dyDescent="0.3">
      <c r="A5" s="1" t="s">
        <v>357</v>
      </c>
      <c r="B5" s="10"/>
      <c r="C5" s="10"/>
      <c r="D5" s="10" t="s">
        <v>431</v>
      </c>
      <c r="E5" s="10" t="s">
        <v>431</v>
      </c>
      <c r="F5" s="10" t="s">
        <v>431</v>
      </c>
      <c r="G5" s="10" t="s">
        <v>431</v>
      </c>
      <c r="H5" s="10" t="s">
        <v>431</v>
      </c>
      <c r="I5" s="10" t="s">
        <v>431</v>
      </c>
      <c r="J5" s="10" t="s">
        <v>431</v>
      </c>
      <c r="K5" s="10" t="s">
        <v>431</v>
      </c>
      <c r="L5" s="10" t="s">
        <v>431</v>
      </c>
      <c r="M5" s="10" t="s">
        <v>431</v>
      </c>
      <c r="N5" s="2" t="s">
        <v>431</v>
      </c>
      <c r="Q5" s="15" t="s">
        <v>288</v>
      </c>
      <c r="R5" s="11">
        <v>265717</v>
      </c>
      <c r="S5" s="11">
        <v>0</v>
      </c>
      <c r="AH5" s="15"/>
    </row>
    <row r="6" spans="1:48" ht="28.5" customHeight="1" x14ac:dyDescent="0.3">
      <c r="A6" s="10" t="s">
        <v>361</v>
      </c>
      <c r="B6" s="7" t="s">
        <v>22</v>
      </c>
      <c r="C6" s="10" t="s">
        <v>73</v>
      </c>
      <c r="D6" s="8">
        <v>350.08</v>
      </c>
      <c r="E6" s="16">
        <f>TRUNC(TRUNC(0,0)*AV6/100,0)</f>
        <v>0</v>
      </c>
      <c r="F6" s="14">
        <f t="shared" ref="F6:F29" si="0">TRUNC(D6*E6,0)</f>
        <v>0</v>
      </c>
      <c r="G6" s="16"/>
      <c r="H6" s="14">
        <f t="shared" ref="H6:H29" si="1">TRUNC(D6*G6,0)</f>
        <v>0</v>
      </c>
      <c r="I6" s="16">
        <f>TRUNC(TRUNC(0,0)*AV6/100,0)</f>
        <v>0</v>
      </c>
      <c r="J6" s="14">
        <f t="shared" ref="J6:J29" si="2">TRUNC(D6*I6,0)</f>
        <v>0</v>
      </c>
      <c r="K6" s="16">
        <f t="shared" ref="K6:K29" si="3">TRUNC(E6+G6+I6,0)</f>
        <v>0</v>
      </c>
      <c r="L6" s="14">
        <f t="shared" ref="L6:L29" si="4">TRUNC(F6+H6+J6,0)</f>
        <v>0</v>
      </c>
      <c r="M6" s="7"/>
      <c r="N6" s="9" t="s">
        <v>202</v>
      </c>
      <c r="O6" s="15" t="s">
        <v>431</v>
      </c>
      <c r="P6" s="15" t="s">
        <v>431</v>
      </c>
      <c r="Q6" s="15" t="s">
        <v>288</v>
      </c>
      <c r="R6" s="11">
        <v>265717</v>
      </c>
      <c r="S6" s="11">
        <v>10</v>
      </c>
      <c r="T6" s="15" t="s">
        <v>440</v>
      </c>
      <c r="U6" s="15" t="s">
        <v>350</v>
      </c>
      <c r="V6" s="15" t="s">
        <v>350</v>
      </c>
      <c r="W6" s="15" t="s">
        <v>431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3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5"/>
      <c r="AV6" s="11">
        <v>100</v>
      </c>
    </row>
    <row r="7" spans="1:48" ht="28.5" customHeight="1" x14ac:dyDescent="0.3">
      <c r="A7" s="10" t="s">
        <v>347</v>
      </c>
      <c r="B7" s="7" t="s">
        <v>431</v>
      </c>
      <c r="C7" s="10" t="s">
        <v>73</v>
      </c>
      <c r="D7" s="8">
        <v>350.08</v>
      </c>
      <c r="E7" s="16">
        <f>TRUNC(TRUNC(0,0)*AV7/100,0)</f>
        <v>0</v>
      </c>
      <c r="F7" s="14">
        <f t="shared" si="0"/>
        <v>0</v>
      </c>
      <c r="G7" s="16"/>
      <c r="H7" s="14">
        <f t="shared" si="1"/>
        <v>0</v>
      </c>
      <c r="I7" s="16">
        <f>TRUNC(TRUNC(0,0)*AV7/100,0)</f>
        <v>0</v>
      </c>
      <c r="J7" s="14">
        <f t="shared" si="2"/>
        <v>0</v>
      </c>
      <c r="K7" s="16">
        <f t="shared" si="3"/>
        <v>0</v>
      </c>
      <c r="L7" s="14">
        <f t="shared" si="4"/>
        <v>0</v>
      </c>
      <c r="M7" s="7"/>
      <c r="N7" s="9" t="s">
        <v>53</v>
      </c>
      <c r="O7" s="15" t="s">
        <v>431</v>
      </c>
      <c r="P7" s="15" t="s">
        <v>431</v>
      </c>
      <c r="Q7" s="15" t="s">
        <v>288</v>
      </c>
      <c r="R7" s="11">
        <v>265717</v>
      </c>
      <c r="S7" s="11">
        <v>20</v>
      </c>
      <c r="T7" s="15" t="s">
        <v>440</v>
      </c>
      <c r="U7" s="15" t="s">
        <v>350</v>
      </c>
      <c r="V7" s="15" t="s">
        <v>350</v>
      </c>
      <c r="W7" s="15" t="s">
        <v>431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3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5"/>
      <c r="AV7" s="11">
        <v>100</v>
      </c>
    </row>
    <row r="8" spans="1:48" ht="28.5" customHeight="1" x14ac:dyDescent="0.3">
      <c r="A8" s="10" t="s">
        <v>132</v>
      </c>
      <c r="B8" s="7" t="s">
        <v>276</v>
      </c>
      <c r="C8" s="10" t="s">
        <v>73</v>
      </c>
      <c r="D8" s="8">
        <v>350.08</v>
      </c>
      <c r="E8" s="16">
        <f>TRUNC(TRUNC(0,0)*AV8/100,0)</f>
        <v>0</v>
      </c>
      <c r="F8" s="14">
        <f t="shared" si="0"/>
        <v>0</v>
      </c>
      <c r="G8" s="16"/>
      <c r="H8" s="14">
        <f t="shared" si="1"/>
        <v>0</v>
      </c>
      <c r="I8" s="16">
        <f>TRUNC(TRUNC(0,0)*AV8/100,0)</f>
        <v>0</v>
      </c>
      <c r="J8" s="14">
        <f t="shared" si="2"/>
        <v>0</v>
      </c>
      <c r="K8" s="16">
        <f t="shared" si="3"/>
        <v>0</v>
      </c>
      <c r="L8" s="14">
        <f t="shared" si="4"/>
        <v>0</v>
      </c>
      <c r="M8" s="7"/>
      <c r="N8" s="18" t="s">
        <v>355</v>
      </c>
      <c r="O8" s="6" t="s">
        <v>431</v>
      </c>
      <c r="P8" s="6" t="s">
        <v>431</v>
      </c>
      <c r="Q8" s="15" t="s">
        <v>288</v>
      </c>
      <c r="R8" s="11">
        <v>265717</v>
      </c>
      <c r="S8" s="11">
        <v>30</v>
      </c>
      <c r="T8" s="15" t="s">
        <v>440</v>
      </c>
      <c r="U8" s="15" t="s">
        <v>350</v>
      </c>
      <c r="V8" s="15" t="s">
        <v>350</v>
      </c>
      <c r="W8" s="15" t="s">
        <v>431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3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5"/>
      <c r="AV8" s="11">
        <v>100</v>
      </c>
    </row>
    <row r="9" spans="1:48" ht="28.5" customHeight="1" x14ac:dyDescent="0.3">
      <c r="A9" s="10" t="s">
        <v>431</v>
      </c>
      <c r="B9" s="10" t="s">
        <v>431</v>
      </c>
      <c r="C9" s="10" t="s">
        <v>431</v>
      </c>
      <c r="D9" s="14">
        <v>0</v>
      </c>
      <c r="E9" s="16">
        <v>0</v>
      </c>
      <c r="F9" s="14">
        <f t="shared" si="0"/>
        <v>0</v>
      </c>
      <c r="G9" s="16"/>
      <c r="H9" s="14">
        <f t="shared" si="1"/>
        <v>0</v>
      </c>
      <c r="I9" s="16">
        <v>0</v>
      </c>
      <c r="J9" s="14">
        <f t="shared" si="2"/>
        <v>0</v>
      </c>
      <c r="K9" s="16">
        <f t="shared" si="3"/>
        <v>0</v>
      </c>
      <c r="L9" s="14">
        <f t="shared" si="4"/>
        <v>0</v>
      </c>
      <c r="M9" s="5" t="s">
        <v>431</v>
      </c>
      <c r="N9" s="10" t="s">
        <v>431</v>
      </c>
      <c r="O9" s="10" t="s">
        <v>431</v>
      </c>
      <c r="P9" s="10" t="s">
        <v>431</v>
      </c>
      <c r="AU9" s="15"/>
      <c r="AV9" s="11">
        <v>0</v>
      </c>
    </row>
    <row r="10" spans="1:48" ht="28.5" customHeight="1" x14ac:dyDescent="0.3">
      <c r="A10" s="10" t="s">
        <v>431</v>
      </c>
      <c r="B10" s="10" t="s">
        <v>431</v>
      </c>
      <c r="C10" s="10" t="s">
        <v>431</v>
      </c>
      <c r="D10" s="14">
        <v>0</v>
      </c>
      <c r="E10" s="16">
        <v>0</v>
      </c>
      <c r="F10" s="14">
        <f t="shared" si="0"/>
        <v>0</v>
      </c>
      <c r="G10" s="16"/>
      <c r="H10" s="14">
        <f t="shared" si="1"/>
        <v>0</v>
      </c>
      <c r="I10" s="16">
        <v>0</v>
      </c>
      <c r="J10" s="14">
        <f t="shared" si="2"/>
        <v>0</v>
      </c>
      <c r="K10" s="16">
        <f t="shared" si="3"/>
        <v>0</v>
      </c>
      <c r="L10" s="14">
        <f t="shared" si="4"/>
        <v>0</v>
      </c>
      <c r="M10" s="5" t="s">
        <v>431</v>
      </c>
      <c r="N10" s="10" t="s">
        <v>431</v>
      </c>
      <c r="O10" s="10" t="s">
        <v>431</v>
      </c>
      <c r="P10" s="10" t="s">
        <v>431</v>
      </c>
      <c r="AU10" s="15"/>
      <c r="AV10" s="11">
        <v>0</v>
      </c>
    </row>
    <row r="11" spans="1:48" ht="28.5" customHeight="1" x14ac:dyDescent="0.3">
      <c r="A11" s="10" t="s">
        <v>431</v>
      </c>
      <c r="B11" s="10" t="s">
        <v>431</v>
      </c>
      <c r="C11" s="10" t="s">
        <v>431</v>
      </c>
      <c r="D11" s="14">
        <v>0</v>
      </c>
      <c r="E11" s="16">
        <v>0</v>
      </c>
      <c r="F11" s="14">
        <f t="shared" si="0"/>
        <v>0</v>
      </c>
      <c r="G11" s="16"/>
      <c r="H11" s="14">
        <f t="shared" si="1"/>
        <v>0</v>
      </c>
      <c r="I11" s="16">
        <v>0</v>
      </c>
      <c r="J11" s="14">
        <f t="shared" si="2"/>
        <v>0</v>
      </c>
      <c r="K11" s="16">
        <f t="shared" si="3"/>
        <v>0</v>
      </c>
      <c r="L11" s="14">
        <f t="shared" si="4"/>
        <v>0</v>
      </c>
      <c r="M11" s="5" t="s">
        <v>431</v>
      </c>
      <c r="N11" s="10" t="s">
        <v>431</v>
      </c>
      <c r="O11" s="10" t="s">
        <v>431</v>
      </c>
      <c r="P11" s="10" t="s">
        <v>431</v>
      </c>
      <c r="AU11" s="15"/>
      <c r="AV11" s="11">
        <v>0</v>
      </c>
    </row>
    <row r="12" spans="1:48" ht="28.5" customHeight="1" x14ac:dyDescent="0.3">
      <c r="A12" s="10" t="s">
        <v>431</v>
      </c>
      <c r="B12" s="10" t="s">
        <v>431</v>
      </c>
      <c r="C12" s="10" t="s">
        <v>431</v>
      </c>
      <c r="D12" s="14">
        <v>0</v>
      </c>
      <c r="E12" s="16">
        <v>0</v>
      </c>
      <c r="F12" s="14">
        <f t="shared" si="0"/>
        <v>0</v>
      </c>
      <c r="G12" s="16"/>
      <c r="H12" s="14">
        <f t="shared" si="1"/>
        <v>0</v>
      </c>
      <c r="I12" s="16">
        <v>0</v>
      </c>
      <c r="J12" s="14">
        <f t="shared" si="2"/>
        <v>0</v>
      </c>
      <c r="K12" s="16">
        <f t="shared" si="3"/>
        <v>0</v>
      </c>
      <c r="L12" s="14">
        <f t="shared" si="4"/>
        <v>0</v>
      </c>
      <c r="M12" s="5" t="s">
        <v>431</v>
      </c>
      <c r="N12" s="10" t="s">
        <v>431</v>
      </c>
      <c r="O12" s="10" t="s">
        <v>431</v>
      </c>
      <c r="P12" s="10" t="s">
        <v>431</v>
      </c>
      <c r="AU12" s="15"/>
      <c r="AV12" s="11">
        <v>0</v>
      </c>
    </row>
    <row r="13" spans="1:48" ht="28.5" customHeight="1" x14ac:dyDescent="0.3">
      <c r="A13" s="10" t="s">
        <v>431</v>
      </c>
      <c r="B13" s="10" t="s">
        <v>431</v>
      </c>
      <c r="C13" s="10" t="s">
        <v>431</v>
      </c>
      <c r="D13" s="14">
        <v>0</v>
      </c>
      <c r="E13" s="16">
        <v>0</v>
      </c>
      <c r="F13" s="14">
        <f t="shared" si="0"/>
        <v>0</v>
      </c>
      <c r="G13" s="16"/>
      <c r="H13" s="14">
        <f t="shared" si="1"/>
        <v>0</v>
      </c>
      <c r="I13" s="16">
        <v>0</v>
      </c>
      <c r="J13" s="14">
        <f t="shared" si="2"/>
        <v>0</v>
      </c>
      <c r="K13" s="16">
        <f t="shared" si="3"/>
        <v>0</v>
      </c>
      <c r="L13" s="14">
        <f t="shared" si="4"/>
        <v>0</v>
      </c>
      <c r="M13" s="5" t="s">
        <v>431</v>
      </c>
      <c r="N13" s="10" t="s">
        <v>431</v>
      </c>
      <c r="O13" s="10" t="s">
        <v>431</v>
      </c>
      <c r="P13" s="10" t="s">
        <v>431</v>
      </c>
      <c r="AU13" s="15"/>
      <c r="AV13" s="11">
        <v>0</v>
      </c>
    </row>
    <row r="14" spans="1:48" ht="28.5" customHeight="1" x14ac:dyDescent="0.3">
      <c r="A14" s="10" t="s">
        <v>431</v>
      </c>
      <c r="B14" s="10" t="s">
        <v>431</v>
      </c>
      <c r="C14" s="10" t="s">
        <v>431</v>
      </c>
      <c r="D14" s="14">
        <v>0</v>
      </c>
      <c r="E14" s="16">
        <v>0</v>
      </c>
      <c r="F14" s="14">
        <f t="shared" si="0"/>
        <v>0</v>
      </c>
      <c r="G14" s="16"/>
      <c r="H14" s="14">
        <f t="shared" si="1"/>
        <v>0</v>
      </c>
      <c r="I14" s="16">
        <v>0</v>
      </c>
      <c r="J14" s="14">
        <f t="shared" si="2"/>
        <v>0</v>
      </c>
      <c r="K14" s="16">
        <f t="shared" si="3"/>
        <v>0</v>
      </c>
      <c r="L14" s="14">
        <f t="shared" si="4"/>
        <v>0</v>
      </c>
      <c r="M14" s="5" t="s">
        <v>431</v>
      </c>
      <c r="N14" s="10" t="s">
        <v>431</v>
      </c>
      <c r="O14" s="10" t="s">
        <v>431</v>
      </c>
      <c r="P14" s="10" t="s">
        <v>431</v>
      </c>
      <c r="AU14" s="15"/>
      <c r="AV14" s="11">
        <v>0</v>
      </c>
    </row>
    <row r="15" spans="1:48" ht="28.5" customHeight="1" x14ac:dyDescent="0.3">
      <c r="A15" s="10" t="s">
        <v>431</v>
      </c>
      <c r="B15" s="10" t="s">
        <v>431</v>
      </c>
      <c r="C15" s="10" t="s">
        <v>431</v>
      </c>
      <c r="D15" s="14">
        <v>0</v>
      </c>
      <c r="E15" s="16">
        <v>0</v>
      </c>
      <c r="F15" s="14">
        <f t="shared" si="0"/>
        <v>0</v>
      </c>
      <c r="G15" s="16"/>
      <c r="H15" s="14">
        <f t="shared" si="1"/>
        <v>0</v>
      </c>
      <c r="I15" s="16">
        <v>0</v>
      </c>
      <c r="J15" s="14">
        <f t="shared" si="2"/>
        <v>0</v>
      </c>
      <c r="K15" s="16">
        <f t="shared" si="3"/>
        <v>0</v>
      </c>
      <c r="L15" s="14">
        <f t="shared" si="4"/>
        <v>0</v>
      </c>
      <c r="M15" s="5" t="s">
        <v>431</v>
      </c>
      <c r="N15" s="10" t="s">
        <v>431</v>
      </c>
      <c r="O15" s="10" t="s">
        <v>431</v>
      </c>
      <c r="P15" s="10" t="s">
        <v>431</v>
      </c>
      <c r="AU15" s="15"/>
      <c r="AV15" s="11">
        <v>0</v>
      </c>
    </row>
    <row r="16" spans="1:48" ht="28.5" customHeight="1" x14ac:dyDescent="0.3">
      <c r="A16" s="10" t="s">
        <v>431</v>
      </c>
      <c r="B16" s="10" t="s">
        <v>431</v>
      </c>
      <c r="C16" s="10" t="s">
        <v>431</v>
      </c>
      <c r="D16" s="14">
        <v>0</v>
      </c>
      <c r="E16" s="16">
        <v>0</v>
      </c>
      <c r="F16" s="14">
        <f t="shared" si="0"/>
        <v>0</v>
      </c>
      <c r="G16" s="16"/>
      <c r="H16" s="14">
        <f t="shared" si="1"/>
        <v>0</v>
      </c>
      <c r="I16" s="16">
        <v>0</v>
      </c>
      <c r="J16" s="14">
        <f t="shared" si="2"/>
        <v>0</v>
      </c>
      <c r="K16" s="16">
        <f t="shared" si="3"/>
        <v>0</v>
      </c>
      <c r="L16" s="14">
        <f t="shared" si="4"/>
        <v>0</v>
      </c>
      <c r="M16" s="5" t="s">
        <v>431</v>
      </c>
      <c r="N16" s="10" t="s">
        <v>431</v>
      </c>
      <c r="O16" s="10" t="s">
        <v>431</v>
      </c>
      <c r="P16" s="10" t="s">
        <v>431</v>
      </c>
      <c r="AU16" s="15"/>
      <c r="AV16" s="11">
        <v>0</v>
      </c>
    </row>
    <row r="17" spans="1:48" ht="28.5" customHeight="1" x14ac:dyDescent="0.3">
      <c r="A17" s="10" t="s">
        <v>431</v>
      </c>
      <c r="B17" s="10" t="s">
        <v>431</v>
      </c>
      <c r="C17" s="10" t="s">
        <v>431</v>
      </c>
      <c r="D17" s="14">
        <v>0</v>
      </c>
      <c r="E17" s="16">
        <v>0</v>
      </c>
      <c r="F17" s="14">
        <f t="shared" si="0"/>
        <v>0</v>
      </c>
      <c r="G17" s="16"/>
      <c r="H17" s="14">
        <f t="shared" si="1"/>
        <v>0</v>
      </c>
      <c r="I17" s="16">
        <v>0</v>
      </c>
      <c r="J17" s="14">
        <f t="shared" si="2"/>
        <v>0</v>
      </c>
      <c r="K17" s="16">
        <f t="shared" si="3"/>
        <v>0</v>
      </c>
      <c r="L17" s="14">
        <f t="shared" si="4"/>
        <v>0</v>
      </c>
      <c r="M17" s="5" t="s">
        <v>431</v>
      </c>
      <c r="N17" s="10" t="s">
        <v>431</v>
      </c>
      <c r="O17" s="10" t="s">
        <v>431</v>
      </c>
      <c r="P17" s="10" t="s">
        <v>431</v>
      </c>
      <c r="AU17" s="15"/>
      <c r="AV17" s="11">
        <v>0</v>
      </c>
    </row>
    <row r="18" spans="1:48" ht="28.5" customHeight="1" x14ac:dyDescent="0.3">
      <c r="A18" s="10" t="s">
        <v>431</v>
      </c>
      <c r="B18" s="10" t="s">
        <v>431</v>
      </c>
      <c r="C18" s="10" t="s">
        <v>431</v>
      </c>
      <c r="D18" s="14">
        <v>0</v>
      </c>
      <c r="E18" s="16">
        <v>0</v>
      </c>
      <c r="F18" s="14">
        <f t="shared" si="0"/>
        <v>0</v>
      </c>
      <c r="G18" s="16"/>
      <c r="H18" s="14">
        <f t="shared" si="1"/>
        <v>0</v>
      </c>
      <c r="I18" s="16">
        <v>0</v>
      </c>
      <c r="J18" s="14">
        <f t="shared" si="2"/>
        <v>0</v>
      </c>
      <c r="K18" s="16">
        <f t="shared" si="3"/>
        <v>0</v>
      </c>
      <c r="L18" s="14">
        <f t="shared" si="4"/>
        <v>0</v>
      </c>
      <c r="M18" s="5" t="s">
        <v>431</v>
      </c>
      <c r="N18" s="10" t="s">
        <v>431</v>
      </c>
      <c r="O18" s="10" t="s">
        <v>431</v>
      </c>
      <c r="P18" s="10" t="s">
        <v>431</v>
      </c>
      <c r="AU18" s="15"/>
      <c r="AV18" s="11">
        <v>0</v>
      </c>
    </row>
    <row r="19" spans="1:48" ht="28.5" customHeight="1" x14ac:dyDescent="0.3">
      <c r="A19" s="10" t="s">
        <v>431</v>
      </c>
      <c r="B19" s="10" t="s">
        <v>431</v>
      </c>
      <c r="C19" s="10" t="s">
        <v>431</v>
      </c>
      <c r="D19" s="14">
        <v>0</v>
      </c>
      <c r="E19" s="16">
        <v>0</v>
      </c>
      <c r="F19" s="14">
        <f t="shared" si="0"/>
        <v>0</v>
      </c>
      <c r="G19" s="16"/>
      <c r="H19" s="14">
        <f t="shared" si="1"/>
        <v>0</v>
      </c>
      <c r="I19" s="16">
        <v>0</v>
      </c>
      <c r="J19" s="14">
        <f t="shared" si="2"/>
        <v>0</v>
      </c>
      <c r="K19" s="16">
        <f t="shared" si="3"/>
        <v>0</v>
      </c>
      <c r="L19" s="14">
        <f t="shared" si="4"/>
        <v>0</v>
      </c>
      <c r="M19" s="5" t="s">
        <v>431</v>
      </c>
      <c r="N19" s="10" t="s">
        <v>431</v>
      </c>
      <c r="O19" s="10" t="s">
        <v>431</v>
      </c>
      <c r="P19" s="10" t="s">
        <v>431</v>
      </c>
      <c r="AU19" s="15"/>
      <c r="AV19" s="11">
        <v>0</v>
      </c>
    </row>
    <row r="20" spans="1:48" ht="28.5" customHeight="1" x14ac:dyDescent="0.3">
      <c r="A20" s="10" t="s">
        <v>431</v>
      </c>
      <c r="B20" s="10" t="s">
        <v>431</v>
      </c>
      <c r="C20" s="10" t="s">
        <v>431</v>
      </c>
      <c r="D20" s="14">
        <v>0</v>
      </c>
      <c r="E20" s="16">
        <v>0</v>
      </c>
      <c r="F20" s="14">
        <f t="shared" si="0"/>
        <v>0</v>
      </c>
      <c r="G20" s="16"/>
      <c r="H20" s="14">
        <f t="shared" si="1"/>
        <v>0</v>
      </c>
      <c r="I20" s="16">
        <v>0</v>
      </c>
      <c r="J20" s="14">
        <f t="shared" si="2"/>
        <v>0</v>
      </c>
      <c r="K20" s="16">
        <f t="shared" si="3"/>
        <v>0</v>
      </c>
      <c r="L20" s="14">
        <f t="shared" si="4"/>
        <v>0</v>
      </c>
      <c r="M20" s="5" t="s">
        <v>431</v>
      </c>
      <c r="N20" s="10" t="s">
        <v>431</v>
      </c>
      <c r="O20" s="10" t="s">
        <v>431</v>
      </c>
      <c r="P20" s="10" t="s">
        <v>431</v>
      </c>
      <c r="AU20" s="15"/>
      <c r="AV20" s="11">
        <v>0</v>
      </c>
    </row>
    <row r="21" spans="1:48" ht="28.5" customHeight="1" x14ac:dyDescent="0.3">
      <c r="A21" s="10" t="s">
        <v>431</v>
      </c>
      <c r="B21" s="10" t="s">
        <v>431</v>
      </c>
      <c r="C21" s="10" t="s">
        <v>431</v>
      </c>
      <c r="D21" s="14">
        <v>0</v>
      </c>
      <c r="E21" s="16">
        <v>0</v>
      </c>
      <c r="F21" s="14">
        <f t="shared" si="0"/>
        <v>0</v>
      </c>
      <c r="G21" s="16"/>
      <c r="H21" s="14">
        <f t="shared" si="1"/>
        <v>0</v>
      </c>
      <c r="I21" s="16">
        <v>0</v>
      </c>
      <c r="J21" s="14">
        <f t="shared" si="2"/>
        <v>0</v>
      </c>
      <c r="K21" s="16">
        <f t="shared" si="3"/>
        <v>0</v>
      </c>
      <c r="L21" s="14">
        <f t="shared" si="4"/>
        <v>0</v>
      </c>
      <c r="M21" s="5" t="s">
        <v>431</v>
      </c>
      <c r="N21" s="10" t="s">
        <v>431</v>
      </c>
      <c r="O21" s="10" t="s">
        <v>431</v>
      </c>
      <c r="P21" s="10" t="s">
        <v>431</v>
      </c>
      <c r="AU21" s="15"/>
      <c r="AV21" s="11">
        <v>0</v>
      </c>
    </row>
    <row r="22" spans="1:48" ht="28.5" customHeight="1" x14ac:dyDescent="0.3">
      <c r="A22" s="10" t="s">
        <v>431</v>
      </c>
      <c r="B22" s="10" t="s">
        <v>431</v>
      </c>
      <c r="C22" s="10" t="s">
        <v>431</v>
      </c>
      <c r="D22" s="14">
        <v>0</v>
      </c>
      <c r="E22" s="16">
        <v>0</v>
      </c>
      <c r="F22" s="14">
        <f t="shared" si="0"/>
        <v>0</v>
      </c>
      <c r="G22" s="16"/>
      <c r="H22" s="14">
        <f t="shared" si="1"/>
        <v>0</v>
      </c>
      <c r="I22" s="16">
        <v>0</v>
      </c>
      <c r="J22" s="14">
        <f t="shared" si="2"/>
        <v>0</v>
      </c>
      <c r="K22" s="16">
        <f t="shared" si="3"/>
        <v>0</v>
      </c>
      <c r="L22" s="14">
        <f t="shared" si="4"/>
        <v>0</v>
      </c>
      <c r="M22" s="5" t="s">
        <v>431</v>
      </c>
      <c r="N22" s="10" t="s">
        <v>431</v>
      </c>
      <c r="O22" s="10" t="s">
        <v>431</v>
      </c>
      <c r="P22" s="10" t="s">
        <v>431</v>
      </c>
      <c r="AU22" s="15"/>
      <c r="AV22" s="11">
        <v>0</v>
      </c>
    </row>
    <row r="23" spans="1:48" ht="28.5" customHeight="1" x14ac:dyDescent="0.3">
      <c r="A23" s="10" t="s">
        <v>431</v>
      </c>
      <c r="B23" s="10" t="s">
        <v>431</v>
      </c>
      <c r="C23" s="10" t="s">
        <v>431</v>
      </c>
      <c r="D23" s="14">
        <v>0</v>
      </c>
      <c r="E23" s="16">
        <v>0</v>
      </c>
      <c r="F23" s="14">
        <f t="shared" si="0"/>
        <v>0</v>
      </c>
      <c r="G23" s="16"/>
      <c r="H23" s="14">
        <f t="shared" si="1"/>
        <v>0</v>
      </c>
      <c r="I23" s="16">
        <v>0</v>
      </c>
      <c r="J23" s="14">
        <f t="shared" si="2"/>
        <v>0</v>
      </c>
      <c r="K23" s="16">
        <f t="shared" si="3"/>
        <v>0</v>
      </c>
      <c r="L23" s="14">
        <f t="shared" si="4"/>
        <v>0</v>
      </c>
      <c r="M23" s="5" t="s">
        <v>431</v>
      </c>
      <c r="N23" s="10" t="s">
        <v>431</v>
      </c>
      <c r="O23" s="10" t="s">
        <v>431</v>
      </c>
      <c r="P23" s="10" t="s">
        <v>431</v>
      </c>
      <c r="AU23" s="15"/>
      <c r="AV23" s="11">
        <v>0</v>
      </c>
    </row>
    <row r="24" spans="1:48" ht="28.5" customHeight="1" x14ac:dyDescent="0.3">
      <c r="A24" s="10" t="s">
        <v>431</v>
      </c>
      <c r="B24" s="10" t="s">
        <v>431</v>
      </c>
      <c r="C24" s="10" t="s">
        <v>431</v>
      </c>
      <c r="D24" s="14">
        <v>0</v>
      </c>
      <c r="E24" s="16">
        <v>0</v>
      </c>
      <c r="F24" s="14">
        <f t="shared" si="0"/>
        <v>0</v>
      </c>
      <c r="G24" s="16"/>
      <c r="H24" s="14">
        <f t="shared" si="1"/>
        <v>0</v>
      </c>
      <c r="I24" s="16">
        <v>0</v>
      </c>
      <c r="J24" s="14">
        <f t="shared" si="2"/>
        <v>0</v>
      </c>
      <c r="K24" s="16">
        <f t="shared" si="3"/>
        <v>0</v>
      </c>
      <c r="L24" s="14">
        <f t="shared" si="4"/>
        <v>0</v>
      </c>
      <c r="M24" s="5" t="s">
        <v>431</v>
      </c>
      <c r="N24" s="10" t="s">
        <v>431</v>
      </c>
      <c r="O24" s="10" t="s">
        <v>431</v>
      </c>
      <c r="P24" s="10" t="s">
        <v>431</v>
      </c>
      <c r="AU24" s="15"/>
      <c r="AV24" s="11">
        <v>0</v>
      </c>
    </row>
    <row r="25" spans="1:48" ht="28.5" customHeight="1" x14ac:dyDescent="0.3">
      <c r="A25" s="10" t="s">
        <v>431</v>
      </c>
      <c r="B25" s="10" t="s">
        <v>431</v>
      </c>
      <c r="C25" s="10" t="s">
        <v>431</v>
      </c>
      <c r="D25" s="14">
        <v>0</v>
      </c>
      <c r="E25" s="16">
        <v>0</v>
      </c>
      <c r="F25" s="14">
        <f t="shared" si="0"/>
        <v>0</v>
      </c>
      <c r="G25" s="16"/>
      <c r="H25" s="14">
        <f t="shared" si="1"/>
        <v>0</v>
      </c>
      <c r="I25" s="16">
        <v>0</v>
      </c>
      <c r="J25" s="14">
        <f t="shared" si="2"/>
        <v>0</v>
      </c>
      <c r="K25" s="16">
        <f t="shared" si="3"/>
        <v>0</v>
      </c>
      <c r="L25" s="14">
        <f t="shared" si="4"/>
        <v>0</v>
      </c>
      <c r="M25" s="5" t="s">
        <v>431</v>
      </c>
      <c r="N25" s="10" t="s">
        <v>431</v>
      </c>
      <c r="O25" s="10" t="s">
        <v>431</v>
      </c>
      <c r="P25" s="10" t="s">
        <v>431</v>
      </c>
      <c r="AU25" s="15"/>
      <c r="AV25" s="11">
        <v>0</v>
      </c>
    </row>
    <row r="26" spans="1:48" ht="28.5" customHeight="1" x14ac:dyDescent="0.3">
      <c r="A26" s="10" t="s">
        <v>431</v>
      </c>
      <c r="B26" s="10" t="s">
        <v>431</v>
      </c>
      <c r="C26" s="10" t="s">
        <v>431</v>
      </c>
      <c r="D26" s="14">
        <v>0</v>
      </c>
      <c r="E26" s="16">
        <v>0</v>
      </c>
      <c r="F26" s="14">
        <f t="shared" si="0"/>
        <v>0</v>
      </c>
      <c r="G26" s="16"/>
      <c r="H26" s="14">
        <f t="shared" si="1"/>
        <v>0</v>
      </c>
      <c r="I26" s="16">
        <v>0</v>
      </c>
      <c r="J26" s="14">
        <f t="shared" si="2"/>
        <v>0</v>
      </c>
      <c r="K26" s="16">
        <f t="shared" si="3"/>
        <v>0</v>
      </c>
      <c r="L26" s="14">
        <f t="shared" si="4"/>
        <v>0</v>
      </c>
      <c r="M26" s="5" t="s">
        <v>431</v>
      </c>
      <c r="N26" s="10" t="s">
        <v>431</v>
      </c>
      <c r="O26" s="10" t="s">
        <v>431</v>
      </c>
      <c r="P26" s="10" t="s">
        <v>431</v>
      </c>
      <c r="AU26" s="15"/>
      <c r="AV26" s="11">
        <v>0</v>
      </c>
    </row>
    <row r="27" spans="1:48" ht="28.5" customHeight="1" x14ac:dyDescent="0.3">
      <c r="A27" s="10" t="s">
        <v>431</v>
      </c>
      <c r="B27" s="10" t="s">
        <v>431</v>
      </c>
      <c r="C27" s="10" t="s">
        <v>431</v>
      </c>
      <c r="D27" s="14">
        <v>0</v>
      </c>
      <c r="E27" s="16">
        <v>0</v>
      </c>
      <c r="F27" s="14">
        <f t="shared" si="0"/>
        <v>0</v>
      </c>
      <c r="G27" s="16"/>
      <c r="H27" s="14">
        <f t="shared" si="1"/>
        <v>0</v>
      </c>
      <c r="I27" s="16">
        <v>0</v>
      </c>
      <c r="J27" s="14">
        <f t="shared" si="2"/>
        <v>0</v>
      </c>
      <c r="K27" s="16">
        <f t="shared" si="3"/>
        <v>0</v>
      </c>
      <c r="L27" s="14">
        <f t="shared" si="4"/>
        <v>0</v>
      </c>
      <c r="M27" s="5" t="s">
        <v>431</v>
      </c>
      <c r="N27" s="10" t="s">
        <v>431</v>
      </c>
      <c r="O27" s="10" t="s">
        <v>431</v>
      </c>
      <c r="P27" s="10" t="s">
        <v>431</v>
      </c>
      <c r="AU27" s="15"/>
      <c r="AV27" s="11">
        <v>0</v>
      </c>
    </row>
    <row r="28" spans="1:48" ht="28.5" customHeight="1" x14ac:dyDescent="0.3">
      <c r="A28" s="10" t="s">
        <v>431</v>
      </c>
      <c r="B28" s="10" t="s">
        <v>431</v>
      </c>
      <c r="C28" s="10" t="s">
        <v>431</v>
      </c>
      <c r="D28" s="14">
        <v>0</v>
      </c>
      <c r="E28" s="16">
        <v>0</v>
      </c>
      <c r="F28" s="14">
        <f t="shared" si="0"/>
        <v>0</v>
      </c>
      <c r="G28" s="16"/>
      <c r="H28" s="14">
        <f t="shared" si="1"/>
        <v>0</v>
      </c>
      <c r="I28" s="16">
        <v>0</v>
      </c>
      <c r="J28" s="14">
        <f t="shared" si="2"/>
        <v>0</v>
      </c>
      <c r="K28" s="16">
        <f t="shared" si="3"/>
        <v>0</v>
      </c>
      <c r="L28" s="14">
        <f t="shared" si="4"/>
        <v>0</v>
      </c>
      <c r="M28" s="5" t="s">
        <v>431</v>
      </c>
      <c r="N28" s="10" t="s">
        <v>431</v>
      </c>
      <c r="O28" s="10" t="s">
        <v>431</v>
      </c>
      <c r="P28" s="10" t="s">
        <v>431</v>
      </c>
      <c r="AU28" s="15"/>
      <c r="AV28" s="11">
        <v>0</v>
      </c>
    </row>
    <row r="29" spans="1:48" ht="28.5" customHeight="1" x14ac:dyDescent="0.3">
      <c r="A29" s="10" t="s">
        <v>431</v>
      </c>
      <c r="B29" s="10" t="s">
        <v>431</v>
      </c>
      <c r="C29" s="10" t="s">
        <v>431</v>
      </c>
      <c r="D29" s="14">
        <v>0</v>
      </c>
      <c r="E29" s="16">
        <v>0</v>
      </c>
      <c r="F29" s="14">
        <f t="shared" si="0"/>
        <v>0</v>
      </c>
      <c r="G29" s="16"/>
      <c r="H29" s="14">
        <f t="shared" si="1"/>
        <v>0</v>
      </c>
      <c r="I29" s="16">
        <v>0</v>
      </c>
      <c r="J29" s="14">
        <f t="shared" si="2"/>
        <v>0</v>
      </c>
      <c r="K29" s="16">
        <f t="shared" si="3"/>
        <v>0</v>
      </c>
      <c r="L29" s="14">
        <f t="shared" si="4"/>
        <v>0</v>
      </c>
      <c r="M29" s="5" t="s">
        <v>431</v>
      </c>
      <c r="N29" s="10" t="s">
        <v>431</v>
      </c>
      <c r="O29" s="10" t="s">
        <v>431</v>
      </c>
      <c r="P29" s="10" t="s">
        <v>431</v>
      </c>
      <c r="AU29" s="15"/>
      <c r="AV29" s="11">
        <v>0</v>
      </c>
    </row>
    <row r="30" spans="1:48" ht="28.5" customHeight="1" x14ac:dyDescent="0.3">
      <c r="A30" s="10" t="s">
        <v>258</v>
      </c>
      <c r="B30" s="10" t="s">
        <v>431</v>
      </c>
      <c r="C30" s="10" t="s">
        <v>431</v>
      </c>
      <c r="D30" s="10" t="s">
        <v>431</v>
      </c>
      <c r="E30" s="12">
        <v>0</v>
      </c>
      <c r="F30" s="14">
        <f>TRUNC(SUMIF(Q6:Q29, Q5,F6:F29),0)</f>
        <v>0</v>
      </c>
      <c r="G30" s="14"/>
      <c r="H30" s="14">
        <f>TRUNC(SUMIF(Q6:Q29, Q5,H6:H29),0)</f>
        <v>0</v>
      </c>
      <c r="I30" s="14">
        <v>0</v>
      </c>
      <c r="J30" s="14">
        <f>TRUNC(SUMIF(Q6:Q29, Q5,J6:J29),0)</f>
        <v>0</v>
      </c>
      <c r="K30" s="17" t="s">
        <v>431</v>
      </c>
      <c r="L30" s="14">
        <f>F30+H30+J30</f>
        <v>0</v>
      </c>
      <c r="M30" s="10"/>
    </row>
    <row r="31" spans="1:48" ht="28.5" customHeight="1" x14ac:dyDescent="0.3">
      <c r="A31" s="1" t="s">
        <v>101</v>
      </c>
      <c r="B31" s="10"/>
      <c r="C31" s="10"/>
      <c r="D31" s="10" t="s">
        <v>431</v>
      </c>
      <c r="E31" s="10" t="s">
        <v>431</v>
      </c>
      <c r="F31" s="10" t="s">
        <v>431</v>
      </c>
      <c r="G31" s="10"/>
      <c r="H31" s="10" t="s">
        <v>431</v>
      </c>
      <c r="I31" s="10" t="s">
        <v>431</v>
      </c>
      <c r="J31" s="10" t="s">
        <v>431</v>
      </c>
      <c r="K31" s="10" t="s">
        <v>431</v>
      </c>
      <c r="L31" s="10" t="s">
        <v>431</v>
      </c>
      <c r="M31" s="10" t="s">
        <v>431</v>
      </c>
      <c r="N31" s="2" t="s">
        <v>431</v>
      </c>
      <c r="Q31" s="15" t="s">
        <v>230</v>
      </c>
      <c r="R31" s="11">
        <v>395495</v>
      </c>
      <c r="S31" s="11">
        <v>0</v>
      </c>
      <c r="AH31" s="15"/>
    </row>
    <row r="32" spans="1:48" ht="28.5" customHeight="1" x14ac:dyDescent="0.3">
      <c r="A32" s="10" t="s">
        <v>382</v>
      </c>
      <c r="B32" s="7" t="s">
        <v>237</v>
      </c>
      <c r="C32" s="10" t="s">
        <v>145</v>
      </c>
      <c r="D32" s="8">
        <v>5</v>
      </c>
      <c r="E32" s="16"/>
      <c r="F32" s="14">
        <f t="shared" ref="F32:F55" si="5">TRUNC(D32*E32,0)</f>
        <v>0</v>
      </c>
      <c r="G32" s="16"/>
      <c r="H32" s="14">
        <f t="shared" ref="H32:H55" si="6">TRUNC(D32*G32,0)</f>
        <v>0</v>
      </c>
      <c r="I32" s="16">
        <f>TRUNC(TRUNC(0,0)*AV32/100,0)</f>
        <v>0</v>
      </c>
      <c r="J32" s="14">
        <f t="shared" ref="J32:J55" si="7">TRUNC(D32*I32,0)</f>
        <v>0</v>
      </c>
      <c r="K32" s="16">
        <f t="shared" ref="K32:K55" si="8">TRUNC(E32+G32+I32,0)</f>
        <v>0</v>
      </c>
      <c r="L32" s="14">
        <f t="shared" ref="L32:L55" si="9">TRUNC(F32+H32+J32,0)</f>
        <v>0</v>
      </c>
      <c r="M32" s="7" t="s">
        <v>431</v>
      </c>
      <c r="N32" s="18" t="s">
        <v>253</v>
      </c>
      <c r="O32" s="6" t="s">
        <v>431</v>
      </c>
      <c r="P32" s="6" t="s">
        <v>431</v>
      </c>
      <c r="Q32" s="15" t="s">
        <v>230</v>
      </c>
      <c r="R32" s="11">
        <v>395495</v>
      </c>
      <c r="S32" s="11">
        <v>10</v>
      </c>
      <c r="T32" s="15" t="s">
        <v>440</v>
      </c>
      <c r="U32" s="15" t="s">
        <v>350</v>
      </c>
      <c r="V32" s="15" t="s">
        <v>350</v>
      </c>
      <c r="W32" s="15" t="s">
        <v>431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6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5"/>
      <c r="AV32" s="11">
        <v>100</v>
      </c>
    </row>
    <row r="33" spans="1:48" ht="28.5" customHeight="1" x14ac:dyDescent="0.3">
      <c r="A33" s="10" t="s">
        <v>431</v>
      </c>
      <c r="B33" s="10" t="s">
        <v>431</v>
      </c>
      <c r="C33" s="10" t="s">
        <v>431</v>
      </c>
      <c r="D33" s="14">
        <v>0</v>
      </c>
      <c r="E33" s="16"/>
      <c r="F33" s="14">
        <f t="shared" si="5"/>
        <v>0</v>
      </c>
      <c r="G33" s="16"/>
      <c r="H33" s="14">
        <f t="shared" si="6"/>
        <v>0</v>
      </c>
      <c r="I33" s="16">
        <v>0</v>
      </c>
      <c r="J33" s="14">
        <f t="shared" si="7"/>
        <v>0</v>
      </c>
      <c r="K33" s="16">
        <f t="shared" si="8"/>
        <v>0</v>
      </c>
      <c r="L33" s="14">
        <f t="shared" si="9"/>
        <v>0</v>
      </c>
      <c r="M33" s="5" t="s">
        <v>431</v>
      </c>
      <c r="N33" s="10" t="s">
        <v>431</v>
      </c>
      <c r="O33" s="10" t="s">
        <v>431</v>
      </c>
      <c r="P33" s="10" t="s">
        <v>431</v>
      </c>
      <c r="AU33" s="15"/>
      <c r="AV33" s="11">
        <v>0</v>
      </c>
    </row>
    <row r="34" spans="1:48" ht="28.5" customHeight="1" x14ac:dyDescent="0.3">
      <c r="A34" s="10" t="s">
        <v>431</v>
      </c>
      <c r="B34" s="10" t="s">
        <v>431</v>
      </c>
      <c r="C34" s="10" t="s">
        <v>431</v>
      </c>
      <c r="D34" s="14">
        <v>0</v>
      </c>
      <c r="E34" s="16"/>
      <c r="F34" s="14">
        <f t="shared" si="5"/>
        <v>0</v>
      </c>
      <c r="G34" s="16"/>
      <c r="H34" s="14">
        <f t="shared" si="6"/>
        <v>0</v>
      </c>
      <c r="I34" s="16">
        <v>0</v>
      </c>
      <c r="J34" s="14">
        <f t="shared" si="7"/>
        <v>0</v>
      </c>
      <c r="K34" s="16">
        <f t="shared" si="8"/>
        <v>0</v>
      </c>
      <c r="L34" s="14">
        <f t="shared" si="9"/>
        <v>0</v>
      </c>
      <c r="M34" s="5" t="s">
        <v>431</v>
      </c>
      <c r="N34" s="10" t="s">
        <v>431</v>
      </c>
      <c r="O34" s="10" t="s">
        <v>431</v>
      </c>
      <c r="P34" s="10" t="s">
        <v>431</v>
      </c>
      <c r="AU34" s="15"/>
      <c r="AV34" s="11">
        <v>0</v>
      </c>
    </row>
    <row r="35" spans="1:48" ht="28.5" customHeight="1" x14ac:dyDescent="0.3">
      <c r="A35" s="10" t="s">
        <v>431</v>
      </c>
      <c r="B35" s="10" t="s">
        <v>431</v>
      </c>
      <c r="C35" s="10" t="s">
        <v>431</v>
      </c>
      <c r="D35" s="14">
        <v>0</v>
      </c>
      <c r="E35" s="16"/>
      <c r="F35" s="14">
        <f t="shared" si="5"/>
        <v>0</v>
      </c>
      <c r="G35" s="16"/>
      <c r="H35" s="14">
        <f t="shared" si="6"/>
        <v>0</v>
      </c>
      <c r="I35" s="16">
        <v>0</v>
      </c>
      <c r="J35" s="14">
        <f t="shared" si="7"/>
        <v>0</v>
      </c>
      <c r="K35" s="16">
        <f t="shared" si="8"/>
        <v>0</v>
      </c>
      <c r="L35" s="14">
        <f t="shared" si="9"/>
        <v>0</v>
      </c>
      <c r="M35" s="5" t="s">
        <v>431</v>
      </c>
      <c r="N35" s="10" t="s">
        <v>431</v>
      </c>
      <c r="O35" s="10" t="s">
        <v>431</v>
      </c>
      <c r="P35" s="10" t="s">
        <v>431</v>
      </c>
      <c r="AU35" s="15"/>
      <c r="AV35" s="11">
        <v>0</v>
      </c>
    </row>
    <row r="36" spans="1:48" ht="28.5" customHeight="1" x14ac:dyDescent="0.3">
      <c r="A36" s="10" t="s">
        <v>431</v>
      </c>
      <c r="B36" s="10" t="s">
        <v>431</v>
      </c>
      <c r="C36" s="10" t="s">
        <v>431</v>
      </c>
      <c r="D36" s="14">
        <v>0</v>
      </c>
      <c r="E36" s="16"/>
      <c r="F36" s="14">
        <f t="shared" si="5"/>
        <v>0</v>
      </c>
      <c r="G36" s="16"/>
      <c r="H36" s="14">
        <f t="shared" si="6"/>
        <v>0</v>
      </c>
      <c r="I36" s="16">
        <v>0</v>
      </c>
      <c r="J36" s="14">
        <f t="shared" si="7"/>
        <v>0</v>
      </c>
      <c r="K36" s="16">
        <f t="shared" si="8"/>
        <v>0</v>
      </c>
      <c r="L36" s="14">
        <f t="shared" si="9"/>
        <v>0</v>
      </c>
      <c r="M36" s="5" t="s">
        <v>431</v>
      </c>
      <c r="N36" s="10" t="s">
        <v>431</v>
      </c>
      <c r="O36" s="10" t="s">
        <v>431</v>
      </c>
      <c r="P36" s="10" t="s">
        <v>431</v>
      </c>
      <c r="AU36" s="15"/>
      <c r="AV36" s="11">
        <v>0</v>
      </c>
    </row>
    <row r="37" spans="1:48" ht="28.5" customHeight="1" x14ac:dyDescent="0.3">
      <c r="A37" s="10" t="s">
        <v>431</v>
      </c>
      <c r="B37" s="10" t="s">
        <v>431</v>
      </c>
      <c r="C37" s="10" t="s">
        <v>431</v>
      </c>
      <c r="D37" s="14">
        <v>0</v>
      </c>
      <c r="E37" s="16"/>
      <c r="F37" s="14">
        <f t="shared" si="5"/>
        <v>0</v>
      </c>
      <c r="G37" s="16"/>
      <c r="H37" s="14">
        <f t="shared" si="6"/>
        <v>0</v>
      </c>
      <c r="I37" s="16">
        <v>0</v>
      </c>
      <c r="J37" s="14">
        <f t="shared" si="7"/>
        <v>0</v>
      </c>
      <c r="K37" s="16">
        <f t="shared" si="8"/>
        <v>0</v>
      </c>
      <c r="L37" s="14">
        <f t="shared" si="9"/>
        <v>0</v>
      </c>
      <c r="M37" s="5" t="s">
        <v>431</v>
      </c>
      <c r="N37" s="10" t="s">
        <v>431</v>
      </c>
      <c r="O37" s="10" t="s">
        <v>431</v>
      </c>
      <c r="P37" s="10" t="s">
        <v>431</v>
      </c>
      <c r="AU37" s="15"/>
      <c r="AV37" s="11">
        <v>0</v>
      </c>
    </row>
    <row r="38" spans="1:48" ht="28.5" customHeight="1" x14ac:dyDescent="0.3">
      <c r="A38" s="10" t="s">
        <v>431</v>
      </c>
      <c r="B38" s="10" t="s">
        <v>431</v>
      </c>
      <c r="C38" s="10" t="s">
        <v>431</v>
      </c>
      <c r="D38" s="14">
        <v>0</v>
      </c>
      <c r="E38" s="16"/>
      <c r="F38" s="14">
        <f t="shared" si="5"/>
        <v>0</v>
      </c>
      <c r="G38" s="16"/>
      <c r="H38" s="14">
        <f t="shared" si="6"/>
        <v>0</v>
      </c>
      <c r="I38" s="16">
        <v>0</v>
      </c>
      <c r="J38" s="14">
        <f t="shared" si="7"/>
        <v>0</v>
      </c>
      <c r="K38" s="16">
        <f t="shared" si="8"/>
        <v>0</v>
      </c>
      <c r="L38" s="14">
        <f t="shared" si="9"/>
        <v>0</v>
      </c>
      <c r="M38" s="5" t="s">
        <v>431</v>
      </c>
      <c r="N38" s="10" t="s">
        <v>431</v>
      </c>
      <c r="O38" s="10" t="s">
        <v>431</v>
      </c>
      <c r="P38" s="10" t="s">
        <v>431</v>
      </c>
      <c r="AU38" s="15"/>
      <c r="AV38" s="11">
        <v>0</v>
      </c>
    </row>
    <row r="39" spans="1:48" ht="28.5" customHeight="1" x14ac:dyDescent="0.3">
      <c r="A39" s="10" t="s">
        <v>431</v>
      </c>
      <c r="B39" s="10" t="s">
        <v>431</v>
      </c>
      <c r="C39" s="10" t="s">
        <v>431</v>
      </c>
      <c r="D39" s="14">
        <v>0</v>
      </c>
      <c r="E39" s="16"/>
      <c r="F39" s="14">
        <f t="shared" si="5"/>
        <v>0</v>
      </c>
      <c r="G39" s="16"/>
      <c r="H39" s="14">
        <f t="shared" si="6"/>
        <v>0</v>
      </c>
      <c r="I39" s="16">
        <v>0</v>
      </c>
      <c r="J39" s="14">
        <f t="shared" si="7"/>
        <v>0</v>
      </c>
      <c r="K39" s="16">
        <f t="shared" si="8"/>
        <v>0</v>
      </c>
      <c r="L39" s="14">
        <f t="shared" si="9"/>
        <v>0</v>
      </c>
      <c r="M39" s="5" t="s">
        <v>431</v>
      </c>
      <c r="N39" s="10" t="s">
        <v>431</v>
      </c>
      <c r="O39" s="10" t="s">
        <v>431</v>
      </c>
      <c r="P39" s="10" t="s">
        <v>431</v>
      </c>
      <c r="AU39" s="15"/>
      <c r="AV39" s="11">
        <v>0</v>
      </c>
    </row>
    <row r="40" spans="1:48" ht="28.5" customHeight="1" x14ac:dyDescent="0.3">
      <c r="A40" s="10" t="s">
        <v>431</v>
      </c>
      <c r="B40" s="10" t="s">
        <v>431</v>
      </c>
      <c r="C40" s="10" t="s">
        <v>431</v>
      </c>
      <c r="D40" s="14">
        <v>0</v>
      </c>
      <c r="E40" s="16"/>
      <c r="F40" s="14">
        <f t="shared" si="5"/>
        <v>0</v>
      </c>
      <c r="G40" s="16"/>
      <c r="H40" s="14">
        <f t="shared" si="6"/>
        <v>0</v>
      </c>
      <c r="I40" s="16">
        <v>0</v>
      </c>
      <c r="J40" s="14">
        <f t="shared" si="7"/>
        <v>0</v>
      </c>
      <c r="K40" s="16">
        <f t="shared" si="8"/>
        <v>0</v>
      </c>
      <c r="L40" s="14">
        <f t="shared" si="9"/>
        <v>0</v>
      </c>
      <c r="M40" s="5" t="s">
        <v>431</v>
      </c>
      <c r="N40" s="10" t="s">
        <v>431</v>
      </c>
      <c r="O40" s="10" t="s">
        <v>431</v>
      </c>
      <c r="P40" s="10" t="s">
        <v>431</v>
      </c>
      <c r="AU40" s="15"/>
      <c r="AV40" s="11">
        <v>0</v>
      </c>
    </row>
    <row r="41" spans="1:48" ht="28.5" customHeight="1" x14ac:dyDescent="0.3">
      <c r="A41" s="10" t="s">
        <v>431</v>
      </c>
      <c r="B41" s="10" t="s">
        <v>431</v>
      </c>
      <c r="C41" s="10" t="s">
        <v>431</v>
      </c>
      <c r="D41" s="14">
        <v>0</v>
      </c>
      <c r="E41" s="16"/>
      <c r="F41" s="14">
        <f t="shared" si="5"/>
        <v>0</v>
      </c>
      <c r="G41" s="16"/>
      <c r="H41" s="14">
        <f t="shared" si="6"/>
        <v>0</v>
      </c>
      <c r="I41" s="16">
        <v>0</v>
      </c>
      <c r="J41" s="14">
        <f t="shared" si="7"/>
        <v>0</v>
      </c>
      <c r="K41" s="16">
        <f t="shared" si="8"/>
        <v>0</v>
      </c>
      <c r="L41" s="14">
        <f t="shared" si="9"/>
        <v>0</v>
      </c>
      <c r="M41" s="5" t="s">
        <v>431</v>
      </c>
      <c r="N41" s="10" t="s">
        <v>431</v>
      </c>
      <c r="O41" s="10" t="s">
        <v>431</v>
      </c>
      <c r="P41" s="10" t="s">
        <v>431</v>
      </c>
      <c r="AU41" s="15"/>
      <c r="AV41" s="11">
        <v>0</v>
      </c>
    </row>
    <row r="42" spans="1:48" ht="28.5" customHeight="1" x14ac:dyDescent="0.3">
      <c r="A42" s="10" t="s">
        <v>431</v>
      </c>
      <c r="B42" s="10" t="s">
        <v>431</v>
      </c>
      <c r="C42" s="10" t="s">
        <v>431</v>
      </c>
      <c r="D42" s="14">
        <v>0</v>
      </c>
      <c r="E42" s="16"/>
      <c r="F42" s="14">
        <f t="shared" si="5"/>
        <v>0</v>
      </c>
      <c r="G42" s="16"/>
      <c r="H42" s="14">
        <f t="shared" si="6"/>
        <v>0</v>
      </c>
      <c r="I42" s="16">
        <v>0</v>
      </c>
      <c r="J42" s="14">
        <f t="shared" si="7"/>
        <v>0</v>
      </c>
      <c r="K42" s="16">
        <f t="shared" si="8"/>
        <v>0</v>
      </c>
      <c r="L42" s="14">
        <f t="shared" si="9"/>
        <v>0</v>
      </c>
      <c r="M42" s="5" t="s">
        <v>431</v>
      </c>
      <c r="N42" s="10" t="s">
        <v>431</v>
      </c>
      <c r="O42" s="10" t="s">
        <v>431</v>
      </c>
      <c r="P42" s="10" t="s">
        <v>431</v>
      </c>
      <c r="AU42" s="15"/>
      <c r="AV42" s="11">
        <v>0</v>
      </c>
    </row>
    <row r="43" spans="1:48" ht="28.5" customHeight="1" x14ac:dyDescent="0.3">
      <c r="A43" s="10" t="s">
        <v>431</v>
      </c>
      <c r="B43" s="10" t="s">
        <v>431</v>
      </c>
      <c r="C43" s="10" t="s">
        <v>431</v>
      </c>
      <c r="D43" s="14">
        <v>0</v>
      </c>
      <c r="E43" s="16"/>
      <c r="F43" s="14">
        <f t="shared" si="5"/>
        <v>0</v>
      </c>
      <c r="G43" s="16"/>
      <c r="H43" s="14">
        <f t="shared" si="6"/>
        <v>0</v>
      </c>
      <c r="I43" s="16">
        <v>0</v>
      </c>
      <c r="J43" s="14">
        <f t="shared" si="7"/>
        <v>0</v>
      </c>
      <c r="K43" s="16">
        <f t="shared" si="8"/>
        <v>0</v>
      </c>
      <c r="L43" s="14">
        <f t="shared" si="9"/>
        <v>0</v>
      </c>
      <c r="M43" s="5" t="s">
        <v>431</v>
      </c>
      <c r="N43" s="10" t="s">
        <v>431</v>
      </c>
      <c r="O43" s="10" t="s">
        <v>431</v>
      </c>
      <c r="P43" s="10" t="s">
        <v>431</v>
      </c>
      <c r="AU43" s="15"/>
      <c r="AV43" s="11">
        <v>0</v>
      </c>
    </row>
    <row r="44" spans="1:48" ht="28.5" customHeight="1" x14ac:dyDescent="0.3">
      <c r="A44" s="10" t="s">
        <v>431</v>
      </c>
      <c r="B44" s="10" t="s">
        <v>431</v>
      </c>
      <c r="C44" s="10" t="s">
        <v>431</v>
      </c>
      <c r="D44" s="14">
        <v>0</v>
      </c>
      <c r="E44" s="16"/>
      <c r="F44" s="14">
        <f t="shared" si="5"/>
        <v>0</v>
      </c>
      <c r="G44" s="16"/>
      <c r="H44" s="14">
        <f t="shared" si="6"/>
        <v>0</v>
      </c>
      <c r="I44" s="16">
        <v>0</v>
      </c>
      <c r="J44" s="14">
        <f t="shared" si="7"/>
        <v>0</v>
      </c>
      <c r="K44" s="16">
        <f t="shared" si="8"/>
        <v>0</v>
      </c>
      <c r="L44" s="14">
        <f t="shared" si="9"/>
        <v>0</v>
      </c>
      <c r="M44" s="5" t="s">
        <v>431</v>
      </c>
      <c r="N44" s="10" t="s">
        <v>431</v>
      </c>
      <c r="O44" s="10" t="s">
        <v>431</v>
      </c>
      <c r="P44" s="10" t="s">
        <v>431</v>
      </c>
      <c r="AU44" s="15"/>
      <c r="AV44" s="11">
        <v>0</v>
      </c>
    </row>
    <row r="45" spans="1:48" ht="28.5" customHeight="1" x14ac:dyDescent="0.3">
      <c r="A45" s="10" t="s">
        <v>431</v>
      </c>
      <c r="B45" s="10" t="s">
        <v>431</v>
      </c>
      <c r="C45" s="10" t="s">
        <v>431</v>
      </c>
      <c r="D45" s="14">
        <v>0</v>
      </c>
      <c r="E45" s="16"/>
      <c r="F45" s="14">
        <f t="shared" si="5"/>
        <v>0</v>
      </c>
      <c r="G45" s="16"/>
      <c r="H45" s="14">
        <f t="shared" si="6"/>
        <v>0</v>
      </c>
      <c r="I45" s="16">
        <v>0</v>
      </c>
      <c r="J45" s="14">
        <f t="shared" si="7"/>
        <v>0</v>
      </c>
      <c r="K45" s="16">
        <f t="shared" si="8"/>
        <v>0</v>
      </c>
      <c r="L45" s="14">
        <f t="shared" si="9"/>
        <v>0</v>
      </c>
      <c r="M45" s="5" t="s">
        <v>431</v>
      </c>
      <c r="N45" s="10" t="s">
        <v>431</v>
      </c>
      <c r="O45" s="10" t="s">
        <v>431</v>
      </c>
      <c r="P45" s="10" t="s">
        <v>431</v>
      </c>
      <c r="AU45" s="15"/>
      <c r="AV45" s="11">
        <v>0</v>
      </c>
    </row>
    <row r="46" spans="1:48" ht="28.5" customHeight="1" x14ac:dyDescent="0.3">
      <c r="A46" s="10" t="s">
        <v>431</v>
      </c>
      <c r="B46" s="10" t="s">
        <v>431</v>
      </c>
      <c r="C46" s="10" t="s">
        <v>431</v>
      </c>
      <c r="D46" s="14">
        <v>0</v>
      </c>
      <c r="E46" s="16"/>
      <c r="F46" s="14">
        <f t="shared" si="5"/>
        <v>0</v>
      </c>
      <c r="G46" s="16"/>
      <c r="H46" s="14">
        <f t="shared" si="6"/>
        <v>0</v>
      </c>
      <c r="I46" s="16">
        <v>0</v>
      </c>
      <c r="J46" s="14">
        <f t="shared" si="7"/>
        <v>0</v>
      </c>
      <c r="K46" s="16">
        <f t="shared" si="8"/>
        <v>0</v>
      </c>
      <c r="L46" s="14">
        <f t="shared" si="9"/>
        <v>0</v>
      </c>
      <c r="M46" s="5" t="s">
        <v>431</v>
      </c>
      <c r="N46" s="10" t="s">
        <v>431</v>
      </c>
      <c r="O46" s="10" t="s">
        <v>431</v>
      </c>
      <c r="P46" s="10" t="s">
        <v>431</v>
      </c>
      <c r="AU46" s="15"/>
      <c r="AV46" s="11">
        <v>0</v>
      </c>
    </row>
    <row r="47" spans="1:48" ht="28.5" customHeight="1" x14ac:dyDescent="0.3">
      <c r="A47" s="10" t="s">
        <v>431</v>
      </c>
      <c r="B47" s="10" t="s">
        <v>431</v>
      </c>
      <c r="C47" s="10" t="s">
        <v>431</v>
      </c>
      <c r="D47" s="14">
        <v>0</v>
      </c>
      <c r="E47" s="16"/>
      <c r="F47" s="14">
        <f t="shared" si="5"/>
        <v>0</v>
      </c>
      <c r="G47" s="16"/>
      <c r="H47" s="14">
        <f t="shared" si="6"/>
        <v>0</v>
      </c>
      <c r="I47" s="16">
        <v>0</v>
      </c>
      <c r="J47" s="14">
        <f t="shared" si="7"/>
        <v>0</v>
      </c>
      <c r="K47" s="16">
        <f t="shared" si="8"/>
        <v>0</v>
      </c>
      <c r="L47" s="14">
        <f t="shared" si="9"/>
        <v>0</v>
      </c>
      <c r="M47" s="5" t="s">
        <v>431</v>
      </c>
      <c r="N47" s="10" t="s">
        <v>431</v>
      </c>
      <c r="O47" s="10" t="s">
        <v>431</v>
      </c>
      <c r="P47" s="10" t="s">
        <v>431</v>
      </c>
      <c r="AU47" s="15"/>
      <c r="AV47" s="11">
        <v>0</v>
      </c>
    </row>
    <row r="48" spans="1:48" ht="28.5" customHeight="1" x14ac:dyDescent="0.3">
      <c r="A48" s="10" t="s">
        <v>431</v>
      </c>
      <c r="B48" s="10" t="s">
        <v>431</v>
      </c>
      <c r="C48" s="10" t="s">
        <v>431</v>
      </c>
      <c r="D48" s="14">
        <v>0</v>
      </c>
      <c r="E48" s="16"/>
      <c r="F48" s="14">
        <f t="shared" si="5"/>
        <v>0</v>
      </c>
      <c r="G48" s="16"/>
      <c r="H48" s="14">
        <f t="shared" si="6"/>
        <v>0</v>
      </c>
      <c r="I48" s="16">
        <v>0</v>
      </c>
      <c r="J48" s="14">
        <f t="shared" si="7"/>
        <v>0</v>
      </c>
      <c r="K48" s="16">
        <f t="shared" si="8"/>
        <v>0</v>
      </c>
      <c r="L48" s="14">
        <f t="shared" si="9"/>
        <v>0</v>
      </c>
      <c r="M48" s="5" t="s">
        <v>431</v>
      </c>
      <c r="N48" s="10" t="s">
        <v>431</v>
      </c>
      <c r="O48" s="10" t="s">
        <v>431</v>
      </c>
      <c r="P48" s="10" t="s">
        <v>431</v>
      </c>
      <c r="AU48" s="15"/>
      <c r="AV48" s="11">
        <v>0</v>
      </c>
    </row>
    <row r="49" spans="1:48" ht="28.5" customHeight="1" x14ac:dyDescent="0.3">
      <c r="A49" s="10" t="s">
        <v>431</v>
      </c>
      <c r="B49" s="10" t="s">
        <v>431</v>
      </c>
      <c r="C49" s="10" t="s">
        <v>431</v>
      </c>
      <c r="D49" s="14">
        <v>0</v>
      </c>
      <c r="E49" s="16"/>
      <c r="F49" s="14">
        <f t="shared" si="5"/>
        <v>0</v>
      </c>
      <c r="G49" s="16"/>
      <c r="H49" s="14">
        <f t="shared" si="6"/>
        <v>0</v>
      </c>
      <c r="I49" s="16">
        <v>0</v>
      </c>
      <c r="J49" s="14">
        <f t="shared" si="7"/>
        <v>0</v>
      </c>
      <c r="K49" s="16">
        <f t="shared" si="8"/>
        <v>0</v>
      </c>
      <c r="L49" s="14">
        <f t="shared" si="9"/>
        <v>0</v>
      </c>
      <c r="M49" s="5" t="s">
        <v>431</v>
      </c>
      <c r="N49" s="10" t="s">
        <v>431</v>
      </c>
      <c r="O49" s="10" t="s">
        <v>431</v>
      </c>
      <c r="P49" s="10" t="s">
        <v>431</v>
      </c>
      <c r="AU49" s="15"/>
      <c r="AV49" s="11">
        <v>0</v>
      </c>
    </row>
    <row r="50" spans="1:48" ht="28.5" customHeight="1" x14ac:dyDescent="0.3">
      <c r="A50" s="10" t="s">
        <v>431</v>
      </c>
      <c r="B50" s="10" t="s">
        <v>431</v>
      </c>
      <c r="C50" s="10" t="s">
        <v>431</v>
      </c>
      <c r="D50" s="14">
        <v>0</v>
      </c>
      <c r="E50" s="16"/>
      <c r="F50" s="14">
        <f t="shared" si="5"/>
        <v>0</v>
      </c>
      <c r="G50" s="16"/>
      <c r="H50" s="14">
        <f t="shared" si="6"/>
        <v>0</v>
      </c>
      <c r="I50" s="16">
        <v>0</v>
      </c>
      <c r="J50" s="14">
        <f t="shared" si="7"/>
        <v>0</v>
      </c>
      <c r="K50" s="16">
        <f t="shared" si="8"/>
        <v>0</v>
      </c>
      <c r="L50" s="14">
        <f t="shared" si="9"/>
        <v>0</v>
      </c>
      <c r="M50" s="5" t="s">
        <v>431</v>
      </c>
      <c r="N50" s="10" t="s">
        <v>431</v>
      </c>
      <c r="O50" s="10" t="s">
        <v>431</v>
      </c>
      <c r="P50" s="10" t="s">
        <v>431</v>
      </c>
      <c r="AU50" s="15"/>
      <c r="AV50" s="11">
        <v>0</v>
      </c>
    </row>
    <row r="51" spans="1:48" ht="28.5" customHeight="1" x14ac:dyDescent="0.3">
      <c r="A51" s="10" t="s">
        <v>431</v>
      </c>
      <c r="B51" s="10" t="s">
        <v>431</v>
      </c>
      <c r="C51" s="10" t="s">
        <v>431</v>
      </c>
      <c r="D51" s="14">
        <v>0</v>
      </c>
      <c r="E51" s="16"/>
      <c r="F51" s="14">
        <f t="shared" si="5"/>
        <v>0</v>
      </c>
      <c r="G51" s="16"/>
      <c r="H51" s="14">
        <f t="shared" si="6"/>
        <v>0</v>
      </c>
      <c r="I51" s="16">
        <v>0</v>
      </c>
      <c r="J51" s="14">
        <f t="shared" si="7"/>
        <v>0</v>
      </c>
      <c r="K51" s="16">
        <f t="shared" si="8"/>
        <v>0</v>
      </c>
      <c r="L51" s="14">
        <f t="shared" si="9"/>
        <v>0</v>
      </c>
      <c r="M51" s="5" t="s">
        <v>431</v>
      </c>
      <c r="N51" s="10" t="s">
        <v>431</v>
      </c>
      <c r="O51" s="10" t="s">
        <v>431</v>
      </c>
      <c r="P51" s="10" t="s">
        <v>431</v>
      </c>
      <c r="AU51" s="15"/>
      <c r="AV51" s="11">
        <v>0</v>
      </c>
    </row>
    <row r="52" spans="1:48" ht="28.5" customHeight="1" x14ac:dyDescent="0.3">
      <c r="A52" s="10" t="s">
        <v>431</v>
      </c>
      <c r="B52" s="10" t="s">
        <v>431</v>
      </c>
      <c r="C52" s="10" t="s">
        <v>431</v>
      </c>
      <c r="D52" s="14">
        <v>0</v>
      </c>
      <c r="E52" s="16"/>
      <c r="F52" s="14">
        <f t="shared" si="5"/>
        <v>0</v>
      </c>
      <c r="G52" s="16"/>
      <c r="H52" s="14">
        <f t="shared" si="6"/>
        <v>0</v>
      </c>
      <c r="I52" s="16">
        <v>0</v>
      </c>
      <c r="J52" s="14">
        <f t="shared" si="7"/>
        <v>0</v>
      </c>
      <c r="K52" s="16">
        <f t="shared" si="8"/>
        <v>0</v>
      </c>
      <c r="L52" s="14">
        <f t="shared" si="9"/>
        <v>0</v>
      </c>
      <c r="M52" s="5" t="s">
        <v>431</v>
      </c>
      <c r="N52" s="10" t="s">
        <v>431</v>
      </c>
      <c r="O52" s="10" t="s">
        <v>431</v>
      </c>
      <c r="P52" s="10" t="s">
        <v>431</v>
      </c>
      <c r="AU52" s="15"/>
      <c r="AV52" s="11">
        <v>0</v>
      </c>
    </row>
    <row r="53" spans="1:48" ht="28.5" customHeight="1" x14ac:dyDescent="0.3">
      <c r="A53" s="10" t="s">
        <v>431</v>
      </c>
      <c r="B53" s="10" t="s">
        <v>431</v>
      </c>
      <c r="C53" s="10" t="s">
        <v>431</v>
      </c>
      <c r="D53" s="14">
        <v>0</v>
      </c>
      <c r="E53" s="16"/>
      <c r="F53" s="14">
        <f t="shared" si="5"/>
        <v>0</v>
      </c>
      <c r="G53" s="16"/>
      <c r="H53" s="14">
        <f t="shared" si="6"/>
        <v>0</v>
      </c>
      <c r="I53" s="16">
        <v>0</v>
      </c>
      <c r="J53" s="14">
        <f t="shared" si="7"/>
        <v>0</v>
      </c>
      <c r="K53" s="16">
        <f t="shared" si="8"/>
        <v>0</v>
      </c>
      <c r="L53" s="14">
        <f t="shared" si="9"/>
        <v>0</v>
      </c>
      <c r="M53" s="5" t="s">
        <v>431</v>
      </c>
      <c r="N53" s="10" t="s">
        <v>431</v>
      </c>
      <c r="O53" s="10" t="s">
        <v>431</v>
      </c>
      <c r="P53" s="10" t="s">
        <v>431</v>
      </c>
      <c r="AU53" s="15"/>
      <c r="AV53" s="11">
        <v>0</v>
      </c>
    </row>
    <row r="54" spans="1:48" ht="28.5" customHeight="1" x14ac:dyDescent="0.3">
      <c r="A54" s="10" t="s">
        <v>431</v>
      </c>
      <c r="B54" s="10" t="s">
        <v>431</v>
      </c>
      <c r="C54" s="10" t="s">
        <v>431</v>
      </c>
      <c r="D54" s="14">
        <v>0</v>
      </c>
      <c r="E54" s="16"/>
      <c r="F54" s="14">
        <f t="shared" si="5"/>
        <v>0</v>
      </c>
      <c r="G54" s="16"/>
      <c r="H54" s="14">
        <f t="shared" si="6"/>
        <v>0</v>
      </c>
      <c r="I54" s="16">
        <v>0</v>
      </c>
      <c r="J54" s="14">
        <f t="shared" si="7"/>
        <v>0</v>
      </c>
      <c r="K54" s="16">
        <f t="shared" si="8"/>
        <v>0</v>
      </c>
      <c r="L54" s="14">
        <f t="shared" si="9"/>
        <v>0</v>
      </c>
      <c r="M54" s="5" t="s">
        <v>431</v>
      </c>
      <c r="N54" s="10" t="s">
        <v>431</v>
      </c>
      <c r="O54" s="10" t="s">
        <v>431</v>
      </c>
      <c r="P54" s="10" t="s">
        <v>431</v>
      </c>
      <c r="AU54" s="15"/>
      <c r="AV54" s="11">
        <v>0</v>
      </c>
    </row>
    <row r="55" spans="1:48" ht="28.5" customHeight="1" x14ac:dyDescent="0.3">
      <c r="A55" s="10" t="s">
        <v>431</v>
      </c>
      <c r="B55" s="10" t="s">
        <v>431</v>
      </c>
      <c r="C55" s="10" t="s">
        <v>431</v>
      </c>
      <c r="D55" s="14">
        <v>0</v>
      </c>
      <c r="E55" s="16"/>
      <c r="F55" s="14">
        <f t="shared" si="5"/>
        <v>0</v>
      </c>
      <c r="G55" s="16"/>
      <c r="H55" s="14">
        <f t="shared" si="6"/>
        <v>0</v>
      </c>
      <c r="I55" s="16">
        <v>0</v>
      </c>
      <c r="J55" s="14">
        <f t="shared" si="7"/>
        <v>0</v>
      </c>
      <c r="K55" s="16">
        <f t="shared" si="8"/>
        <v>0</v>
      </c>
      <c r="L55" s="14">
        <f t="shared" si="9"/>
        <v>0</v>
      </c>
      <c r="M55" s="5" t="s">
        <v>431</v>
      </c>
      <c r="N55" s="10" t="s">
        <v>431</v>
      </c>
      <c r="O55" s="10" t="s">
        <v>431</v>
      </c>
      <c r="P55" s="10" t="s">
        <v>431</v>
      </c>
      <c r="AU55" s="15"/>
      <c r="AV55" s="11">
        <v>0</v>
      </c>
    </row>
    <row r="56" spans="1:48" ht="28.5" customHeight="1" x14ac:dyDescent="0.3">
      <c r="A56" s="10" t="s">
        <v>258</v>
      </c>
      <c r="B56" s="10" t="s">
        <v>431</v>
      </c>
      <c r="C56" s="10" t="s">
        <v>431</v>
      </c>
      <c r="D56" s="10" t="s">
        <v>431</v>
      </c>
      <c r="E56" s="12"/>
      <c r="F56" s="14">
        <f>TRUNC(SUMIF(Q32:Q55, Q31,F32:F55),0)</f>
        <v>0</v>
      </c>
      <c r="G56" s="14"/>
      <c r="H56" s="14">
        <f>TRUNC(SUMIF(Q32:Q55, Q31,H32:H55),0)</f>
        <v>0</v>
      </c>
      <c r="I56" s="14">
        <v>0</v>
      </c>
      <c r="J56" s="14">
        <f>TRUNC(SUMIF(Q32:Q55, Q31,J32:J55),0)</f>
        <v>0</v>
      </c>
      <c r="K56" s="17" t="s">
        <v>431</v>
      </c>
      <c r="L56" s="14">
        <f>F56+H56+J56</f>
        <v>0</v>
      </c>
      <c r="M56" s="10"/>
    </row>
    <row r="57" spans="1:48" ht="28.5" customHeight="1" x14ac:dyDescent="0.3">
      <c r="A57" s="1" t="s">
        <v>499</v>
      </c>
      <c r="B57" s="10"/>
      <c r="C57" s="10"/>
      <c r="D57" s="10" t="s">
        <v>431</v>
      </c>
      <c r="E57" s="10"/>
      <c r="F57" s="10" t="s">
        <v>431</v>
      </c>
      <c r="G57" s="10"/>
      <c r="H57" s="10" t="s">
        <v>431</v>
      </c>
      <c r="I57" s="10" t="s">
        <v>431</v>
      </c>
      <c r="J57" s="10" t="s">
        <v>431</v>
      </c>
      <c r="K57" s="10" t="s">
        <v>431</v>
      </c>
      <c r="L57" s="10" t="s">
        <v>431</v>
      </c>
      <c r="M57" s="10" t="s">
        <v>431</v>
      </c>
      <c r="N57" s="2" t="s">
        <v>431</v>
      </c>
      <c r="Q57" s="15" t="s">
        <v>87</v>
      </c>
      <c r="R57" s="11">
        <v>491479</v>
      </c>
      <c r="S57" s="11">
        <v>0</v>
      </c>
      <c r="AH57" s="15"/>
    </row>
    <row r="58" spans="1:48" ht="28.5" customHeight="1" x14ac:dyDescent="0.3">
      <c r="A58" s="10" t="s">
        <v>164</v>
      </c>
      <c r="B58" s="7" t="s">
        <v>372</v>
      </c>
      <c r="C58" s="10" t="s">
        <v>73</v>
      </c>
      <c r="D58" s="8">
        <v>10.31</v>
      </c>
      <c r="E58" s="16"/>
      <c r="F58" s="14">
        <f t="shared" ref="F58:F81" si="10">TRUNC(D58*E58,0)</f>
        <v>0</v>
      </c>
      <c r="G58" s="16"/>
      <c r="H58" s="14">
        <f t="shared" ref="H58:H81" si="11">TRUNC(D58*G58,0)</f>
        <v>0</v>
      </c>
      <c r="I58" s="16">
        <f>TRUNC(TRUNC(0,0)*AV58/100,0)</f>
        <v>0</v>
      </c>
      <c r="J58" s="14">
        <f t="shared" ref="J58:J81" si="12">TRUNC(D58*I58,0)</f>
        <v>0</v>
      </c>
      <c r="K58" s="16">
        <f t="shared" ref="K58:K81" si="13">TRUNC(E58+G58+I58,0)</f>
        <v>0</v>
      </c>
      <c r="L58" s="14">
        <f t="shared" ref="L58:L81" si="14">TRUNC(F58+H58+J58,0)</f>
        <v>0</v>
      </c>
      <c r="M58" s="7" t="s">
        <v>431</v>
      </c>
      <c r="N58" s="18" t="s">
        <v>211</v>
      </c>
      <c r="O58" s="6" t="s">
        <v>431</v>
      </c>
      <c r="P58" s="6" t="s">
        <v>431</v>
      </c>
      <c r="Q58" s="15" t="s">
        <v>87</v>
      </c>
      <c r="R58" s="11">
        <v>491479</v>
      </c>
      <c r="S58" s="11">
        <v>20</v>
      </c>
      <c r="T58" s="15" t="s">
        <v>440</v>
      </c>
      <c r="U58" s="15" t="s">
        <v>350</v>
      </c>
      <c r="V58" s="15" t="s">
        <v>350</v>
      </c>
      <c r="W58" s="15" t="s">
        <v>431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8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5"/>
      <c r="AV58" s="11">
        <v>100</v>
      </c>
    </row>
    <row r="59" spans="1:48" ht="28.5" customHeight="1" x14ac:dyDescent="0.3">
      <c r="A59" s="10" t="s">
        <v>431</v>
      </c>
      <c r="B59" s="10" t="s">
        <v>431</v>
      </c>
      <c r="C59" s="10" t="s">
        <v>431</v>
      </c>
      <c r="D59" s="14">
        <v>0</v>
      </c>
      <c r="E59" s="16"/>
      <c r="F59" s="14">
        <f t="shared" si="10"/>
        <v>0</v>
      </c>
      <c r="G59" s="16"/>
      <c r="H59" s="14">
        <f t="shared" si="11"/>
        <v>0</v>
      </c>
      <c r="I59" s="16">
        <v>0</v>
      </c>
      <c r="J59" s="14">
        <f t="shared" si="12"/>
        <v>0</v>
      </c>
      <c r="K59" s="16">
        <f t="shared" si="13"/>
        <v>0</v>
      </c>
      <c r="L59" s="14">
        <f t="shared" si="14"/>
        <v>0</v>
      </c>
      <c r="M59" s="5" t="s">
        <v>431</v>
      </c>
      <c r="N59" s="10" t="s">
        <v>431</v>
      </c>
      <c r="O59" s="10" t="s">
        <v>431</v>
      </c>
      <c r="P59" s="10" t="s">
        <v>431</v>
      </c>
      <c r="AU59" s="15"/>
      <c r="AV59" s="11">
        <v>0</v>
      </c>
    </row>
    <row r="60" spans="1:48" ht="28.5" customHeight="1" x14ac:dyDescent="0.3">
      <c r="A60" s="10" t="s">
        <v>431</v>
      </c>
      <c r="B60" s="10" t="s">
        <v>431</v>
      </c>
      <c r="C60" s="10" t="s">
        <v>431</v>
      </c>
      <c r="D60" s="14">
        <v>0</v>
      </c>
      <c r="E60" s="16"/>
      <c r="F60" s="14">
        <f t="shared" si="10"/>
        <v>0</v>
      </c>
      <c r="G60" s="16"/>
      <c r="H60" s="14">
        <f t="shared" si="11"/>
        <v>0</v>
      </c>
      <c r="I60" s="16">
        <v>0</v>
      </c>
      <c r="J60" s="14">
        <f t="shared" si="12"/>
        <v>0</v>
      </c>
      <c r="K60" s="16">
        <f t="shared" si="13"/>
        <v>0</v>
      </c>
      <c r="L60" s="14">
        <f t="shared" si="14"/>
        <v>0</v>
      </c>
      <c r="M60" s="5" t="s">
        <v>431</v>
      </c>
      <c r="N60" s="10" t="s">
        <v>431</v>
      </c>
      <c r="O60" s="10" t="s">
        <v>431</v>
      </c>
      <c r="P60" s="10" t="s">
        <v>431</v>
      </c>
      <c r="AU60" s="15"/>
      <c r="AV60" s="11">
        <v>0</v>
      </c>
    </row>
    <row r="61" spans="1:48" ht="28.5" customHeight="1" x14ac:dyDescent="0.3">
      <c r="A61" s="10" t="s">
        <v>431</v>
      </c>
      <c r="B61" s="10" t="s">
        <v>431</v>
      </c>
      <c r="C61" s="10" t="s">
        <v>431</v>
      </c>
      <c r="D61" s="14">
        <v>0</v>
      </c>
      <c r="E61" s="16"/>
      <c r="F61" s="14">
        <f t="shared" si="10"/>
        <v>0</v>
      </c>
      <c r="G61" s="16"/>
      <c r="H61" s="14">
        <f t="shared" si="11"/>
        <v>0</v>
      </c>
      <c r="I61" s="16">
        <v>0</v>
      </c>
      <c r="J61" s="14">
        <f t="shared" si="12"/>
        <v>0</v>
      </c>
      <c r="K61" s="16">
        <f t="shared" si="13"/>
        <v>0</v>
      </c>
      <c r="L61" s="14">
        <f t="shared" si="14"/>
        <v>0</v>
      </c>
      <c r="M61" s="5" t="s">
        <v>431</v>
      </c>
      <c r="N61" s="10" t="s">
        <v>431</v>
      </c>
      <c r="O61" s="10" t="s">
        <v>431</v>
      </c>
      <c r="P61" s="10" t="s">
        <v>431</v>
      </c>
      <c r="AU61" s="15"/>
      <c r="AV61" s="11">
        <v>0</v>
      </c>
    </row>
    <row r="62" spans="1:48" ht="28.5" customHeight="1" x14ac:dyDescent="0.3">
      <c r="A62" s="10" t="s">
        <v>431</v>
      </c>
      <c r="B62" s="10" t="s">
        <v>431</v>
      </c>
      <c r="C62" s="10" t="s">
        <v>431</v>
      </c>
      <c r="D62" s="14">
        <v>0</v>
      </c>
      <c r="E62" s="16"/>
      <c r="F62" s="14">
        <f t="shared" si="10"/>
        <v>0</v>
      </c>
      <c r="G62" s="16"/>
      <c r="H62" s="14">
        <f t="shared" si="11"/>
        <v>0</v>
      </c>
      <c r="I62" s="16">
        <v>0</v>
      </c>
      <c r="J62" s="14">
        <f t="shared" si="12"/>
        <v>0</v>
      </c>
      <c r="K62" s="16">
        <f t="shared" si="13"/>
        <v>0</v>
      </c>
      <c r="L62" s="14">
        <f t="shared" si="14"/>
        <v>0</v>
      </c>
      <c r="M62" s="5" t="s">
        <v>431</v>
      </c>
      <c r="N62" s="10" t="s">
        <v>431</v>
      </c>
      <c r="O62" s="10" t="s">
        <v>431</v>
      </c>
      <c r="P62" s="10" t="s">
        <v>431</v>
      </c>
      <c r="AU62" s="15"/>
      <c r="AV62" s="11">
        <v>0</v>
      </c>
    </row>
    <row r="63" spans="1:48" ht="28.5" customHeight="1" x14ac:dyDescent="0.3">
      <c r="A63" s="10" t="s">
        <v>431</v>
      </c>
      <c r="B63" s="10" t="s">
        <v>431</v>
      </c>
      <c r="C63" s="10" t="s">
        <v>431</v>
      </c>
      <c r="D63" s="14">
        <v>0</v>
      </c>
      <c r="E63" s="16"/>
      <c r="F63" s="14">
        <f t="shared" si="10"/>
        <v>0</v>
      </c>
      <c r="G63" s="16"/>
      <c r="H63" s="14">
        <f t="shared" si="11"/>
        <v>0</v>
      </c>
      <c r="I63" s="16">
        <v>0</v>
      </c>
      <c r="J63" s="14">
        <f t="shared" si="12"/>
        <v>0</v>
      </c>
      <c r="K63" s="16">
        <f t="shared" si="13"/>
        <v>0</v>
      </c>
      <c r="L63" s="14">
        <f t="shared" si="14"/>
        <v>0</v>
      </c>
      <c r="M63" s="5" t="s">
        <v>431</v>
      </c>
      <c r="N63" s="10" t="s">
        <v>431</v>
      </c>
      <c r="O63" s="10" t="s">
        <v>431</v>
      </c>
      <c r="P63" s="10" t="s">
        <v>431</v>
      </c>
      <c r="AU63" s="15"/>
      <c r="AV63" s="11">
        <v>0</v>
      </c>
    </row>
    <row r="64" spans="1:48" ht="28.5" customHeight="1" x14ac:dyDescent="0.3">
      <c r="A64" s="10" t="s">
        <v>431</v>
      </c>
      <c r="B64" s="10" t="s">
        <v>431</v>
      </c>
      <c r="C64" s="10" t="s">
        <v>431</v>
      </c>
      <c r="D64" s="14">
        <v>0</v>
      </c>
      <c r="E64" s="16"/>
      <c r="F64" s="14">
        <f t="shared" si="10"/>
        <v>0</v>
      </c>
      <c r="G64" s="16"/>
      <c r="H64" s="14">
        <f t="shared" si="11"/>
        <v>0</v>
      </c>
      <c r="I64" s="16">
        <v>0</v>
      </c>
      <c r="J64" s="14">
        <f t="shared" si="12"/>
        <v>0</v>
      </c>
      <c r="K64" s="16">
        <f t="shared" si="13"/>
        <v>0</v>
      </c>
      <c r="L64" s="14">
        <f t="shared" si="14"/>
        <v>0</v>
      </c>
      <c r="M64" s="5" t="s">
        <v>431</v>
      </c>
      <c r="N64" s="10" t="s">
        <v>431</v>
      </c>
      <c r="O64" s="10" t="s">
        <v>431</v>
      </c>
      <c r="P64" s="10" t="s">
        <v>431</v>
      </c>
      <c r="AU64" s="15"/>
      <c r="AV64" s="11">
        <v>0</v>
      </c>
    </row>
    <row r="65" spans="1:48" ht="28.5" customHeight="1" x14ac:dyDescent="0.3">
      <c r="A65" s="10" t="s">
        <v>431</v>
      </c>
      <c r="B65" s="10" t="s">
        <v>431</v>
      </c>
      <c r="C65" s="10" t="s">
        <v>431</v>
      </c>
      <c r="D65" s="14">
        <v>0</v>
      </c>
      <c r="E65" s="16"/>
      <c r="F65" s="14">
        <f t="shared" si="10"/>
        <v>0</v>
      </c>
      <c r="G65" s="16"/>
      <c r="H65" s="14">
        <f t="shared" si="11"/>
        <v>0</v>
      </c>
      <c r="I65" s="16">
        <v>0</v>
      </c>
      <c r="J65" s="14">
        <f t="shared" si="12"/>
        <v>0</v>
      </c>
      <c r="K65" s="16">
        <f t="shared" si="13"/>
        <v>0</v>
      </c>
      <c r="L65" s="14">
        <f t="shared" si="14"/>
        <v>0</v>
      </c>
      <c r="M65" s="5" t="s">
        <v>431</v>
      </c>
      <c r="N65" s="10" t="s">
        <v>431</v>
      </c>
      <c r="O65" s="10" t="s">
        <v>431</v>
      </c>
      <c r="P65" s="10" t="s">
        <v>431</v>
      </c>
      <c r="AU65" s="15"/>
      <c r="AV65" s="11">
        <v>0</v>
      </c>
    </row>
    <row r="66" spans="1:48" ht="28.5" customHeight="1" x14ac:dyDescent="0.3">
      <c r="A66" s="10" t="s">
        <v>431</v>
      </c>
      <c r="B66" s="10" t="s">
        <v>431</v>
      </c>
      <c r="C66" s="10" t="s">
        <v>431</v>
      </c>
      <c r="D66" s="14">
        <v>0</v>
      </c>
      <c r="E66" s="16"/>
      <c r="F66" s="14">
        <f t="shared" si="10"/>
        <v>0</v>
      </c>
      <c r="G66" s="16"/>
      <c r="H66" s="14">
        <f t="shared" si="11"/>
        <v>0</v>
      </c>
      <c r="I66" s="16">
        <v>0</v>
      </c>
      <c r="J66" s="14">
        <f t="shared" si="12"/>
        <v>0</v>
      </c>
      <c r="K66" s="16">
        <f t="shared" si="13"/>
        <v>0</v>
      </c>
      <c r="L66" s="14">
        <f t="shared" si="14"/>
        <v>0</v>
      </c>
      <c r="M66" s="5" t="s">
        <v>431</v>
      </c>
      <c r="N66" s="10" t="s">
        <v>431</v>
      </c>
      <c r="O66" s="10" t="s">
        <v>431</v>
      </c>
      <c r="P66" s="10" t="s">
        <v>431</v>
      </c>
      <c r="AU66" s="15"/>
      <c r="AV66" s="11">
        <v>0</v>
      </c>
    </row>
    <row r="67" spans="1:48" ht="28.5" customHeight="1" x14ac:dyDescent="0.3">
      <c r="A67" s="10" t="s">
        <v>431</v>
      </c>
      <c r="B67" s="10" t="s">
        <v>431</v>
      </c>
      <c r="C67" s="10" t="s">
        <v>431</v>
      </c>
      <c r="D67" s="14">
        <v>0</v>
      </c>
      <c r="E67" s="16"/>
      <c r="F67" s="14">
        <f t="shared" si="10"/>
        <v>0</v>
      </c>
      <c r="G67" s="16"/>
      <c r="H67" s="14">
        <f t="shared" si="11"/>
        <v>0</v>
      </c>
      <c r="I67" s="16">
        <v>0</v>
      </c>
      <c r="J67" s="14">
        <f t="shared" si="12"/>
        <v>0</v>
      </c>
      <c r="K67" s="16">
        <f t="shared" si="13"/>
        <v>0</v>
      </c>
      <c r="L67" s="14">
        <f t="shared" si="14"/>
        <v>0</v>
      </c>
      <c r="M67" s="5" t="s">
        <v>431</v>
      </c>
      <c r="N67" s="10" t="s">
        <v>431</v>
      </c>
      <c r="O67" s="10" t="s">
        <v>431</v>
      </c>
      <c r="P67" s="10" t="s">
        <v>431</v>
      </c>
      <c r="AU67" s="15"/>
      <c r="AV67" s="11">
        <v>0</v>
      </c>
    </row>
    <row r="68" spans="1:48" ht="28.5" customHeight="1" x14ac:dyDescent="0.3">
      <c r="A68" s="10" t="s">
        <v>431</v>
      </c>
      <c r="B68" s="10" t="s">
        <v>431</v>
      </c>
      <c r="C68" s="10" t="s">
        <v>431</v>
      </c>
      <c r="D68" s="14">
        <v>0</v>
      </c>
      <c r="E68" s="16"/>
      <c r="F68" s="14">
        <f t="shared" si="10"/>
        <v>0</v>
      </c>
      <c r="G68" s="16"/>
      <c r="H68" s="14">
        <f t="shared" si="11"/>
        <v>0</v>
      </c>
      <c r="I68" s="16">
        <v>0</v>
      </c>
      <c r="J68" s="14">
        <f t="shared" si="12"/>
        <v>0</v>
      </c>
      <c r="K68" s="16">
        <f t="shared" si="13"/>
        <v>0</v>
      </c>
      <c r="L68" s="14">
        <f t="shared" si="14"/>
        <v>0</v>
      </c>
      <c r="M68" s="5" t="s">
        <v>431</v>
      </c>
      <c r="N68" s="10" t="s">
        <v>431</v>
      </c>
      <c r="O68" s="10" t="s">
        <v>431</v>
      </c>
      <c r="P68" s="10" t="s">
        <v>431</v>
      </c>
      <c r="AU68" s="15"/>
      <c r="AV68" s="11">
        <v>0</v>
      </c>
    </row>
    <row r="69" spans="1:48" ht="28.5" customHeight="1" x14ac:dyDescent="0.3">
      <c r="A69" s="10" t="s">
        <v>431</v>
      </c>
      <c r="B69" s="10" t="s">
        <v>431</v>
      </c>
      <c r="C69" s="10" t="s">
        <v>431</v>
      </c>
      <c r="D69" s="14">
        <v>0</v>
      </c>
      <c r="E69" s="16"/>
      <c r="F69" s="14">
        <f t="shared" si="10"/>
        <v>0</v>
      </c>
      <c r="G69" s="16"/>
      <c r="H69" s="14">
        <f t="shared" si="11"/>
        <v>0</v>
      </c>
      <c r="I69" s="16">
        <v>0</v>
      </c>
      <c r="J69" s="14">
        <f t="shared" si="12"/>
        <v>0</v>
      </c>
      <c r="K69" s="16">
        <f t="shared" si="13"/>
        <v>0</v>
      </c>
      <c r="L69" s="14">
        <f t="shared" si="14"/>
        <v>0</v>
      </c>
      <c r="M69" s="5" t="s">
        <v>431</v>
      </c>
      <c r="N69" s="10" t="s">
        <v>431</v>
      </c>
      <c r="O69" s="10" t="s">
        <v>431</v>
      </c>
      <c r="P69" s="10" t="s">
        <v>431</v>
      </c>
      <c r="AU69" s="15"/>
      <c r="AV69" s="11">
        <v>0</v>
      </c>
    </row>
    <row r="70" spans="1:48" ht="28.5" customHeight="1" x14ac:dyDescent="0.3">
      <c r="A70" s="10" t="s">
        <v>431</v>
      </c>
      <c r="B70" s="10" t="s">
        <v>431</v>
      </c>
      <c r="C70" s="10" t="s">
        <v>431</v>
      </c>
      <c r="D70" s="14">
        <v>0</v>
      </c>
      <c r="E70" s="16"/>
      <c r="F70" s="14">
        <f t="shared" si="10"/>
        <v>0</v>
      </c>
      <c r="G70" s="16"/>
      <c r="H70" s="14">
        <f t="shared" si="11"/>
        <v>0</v>
      </c>
      <c r="I70" s="16">
        <v>0</v>
      </c>
      <c r="J70" s="14">
        <f t="shared" si="12"/>
        <v>0</v>
      </c>
      <c r="K70" s="16">
        <f t="shared" si="13"/>
        <v>0</v>
      </c>
      <c r="L70" s="14">
        <f t="shared" si="14"/>
        <v>0</v>
      </c>
      <c r="M70" s="5" t="s">
        <v>431</v>
      </c>
      <c r="N70" s="10" t="s">
        <v>431</v>
      </c>
      <c r="O70" s="10" t="s">
        <v>431</v>
      </c>
      <c r="P70" s="10" t="s">
        <v>431</v>
      </c>
      <c r="AU70" s="15"/>
      <c r="AV70" s="11">
        <v>0</v>
      </c>
    </row>
    <row r="71" spans="1:48" ht="28.5" customHeight="1" x14ac:dyDescent="0.3">
      <c r="A71" s="10" t="s">
        <v>431</v>
      </c>
      <c r="B71" s="10" t="s">
        <v>431</v>
      </c>
      <c r="C71" s="10" t="s">
        <v>431</v>
      </c>
      <c r="D71" s="14">
        <v>0</v>
      </c>
      <c r="E71" s="16"/>
      <c r="F71" s="14">
        <f t="shared" si="10"/>
        <v>0</v>
      </c>
      <c r="G71" s="16"/>
      <c r="H71" s="14">
        <f t="shared" si="11"/>
        <v>0</v>
      </c>
      <c r="I71" s="16">
        <v>0</v>
      </c>
      <c r="J71" s="14">
        <f t="shared" si="12"/>
        <v>0</v>
      </c>
      <c r="K71" s="16">
        <f t="shared" si="13"/>
        <v>0</v>
      </c>
      <c r="L71" s="14">
        <f t="shared" si="14"/>
        <v>0</v>
      </c>
      <c r="M71" s="5" t="s">
        <v>431</v>
      </c>
      <c r="N71" s="10" t="s">
        <v>431</v>
      </c>
      <c r="O71" s="10" t="s">
        <v>431</v>
      </c>
      <c r="P71" s="10" t="s">
        <v>431</v>
      </c>
      <c r="AU71" s="15"/>
      <c r="AV71" s="11">
        <v>0</v>
      </c>
    </row>
    <row r="72" spans="1:48" ht="28.5" customHeight="1" x14ac:dyDescent="0.3">
      <c r="A72" s="10" t="s">
        <v>431</v>
      </c>
      <c r="B72" s="10" t="s">
        <v>431</v>
      </c>
      <c r="C72" s="10" t="s">
        <v>431</v>
      </c>
      <c r="D72" s="14">
        <v>0</v>
      </c>
      <c r="E72" s="16"/>
      <c r="F72" s="14">
        <f t="shared" si="10"/>
        <v>0</v>
      </c>
      <c r="G72" s="16"/>
      <c r="H72" s="14">
        <f t="shared" si="11"/>
        <v>0</v>
      </c>
      <c r="I72" s="16">
        <v>0</v>
      </c>
      <c r="J72" s="14">
        <f t="shared" si="12"/>
        <v>0</v>
      </c>
      <c r="K72" s="16">
        <f t="shared" si="13"/>
        <v>0</v>
      </c>
      <c r="L72" s="14">
        <f t="shared" si="14"/>
        <v>0</v>
      </c>
      <c r="M72" s="5" t="s">
        <v>431</v>
      </c>
      <c r="N72" s="10" t="s">
        <v>431</v>
      </c>
      <c r="O72" s="10" t="s">
        <v>431</v>
      </c>
      <c r="P72" s="10" t="s">
        <v>431</v>
      </c>
      <c r="AU72" s="15"/>
      <c r="AV72" s="11">
        <v>0</v>
      </c>
    </row>
    <row r="73" spans="1:48" ht="28.5" customHeight="1" x14ac:dyDescent="0.3">
      <c r="A73" s="10" t="s">
        <v>431</v>
      </c>
      <c r="B73" s="10" t="s">
        <v>431</v>
      </c>
      <c r="C73" s="10" t="s">
        <v>431</v>
      </c>
      <c r="D73" s="14">
        <v>0</v>
      </c>
      <c r="E73" s="16"/>
      <c r="F73" s="14">
        <f t="shared" si="10"/>
        <v>0</v>
      </c>
      <c r="G73" s="16"/>
      <c r="H73" s="14">
        <f t="shared" si="11"/>
        <v>0</v>
      </c>
      <c r="I73" s="16">
        <v>0</v>
      </c>
      <c r="J73" s="14">
        <f t="shared" si="12"/>
        <v>0</v>
      </c>
      <c r="K73" s="16">
        <f t="shared" si="13"/>
        <v>0</v>
      </c>
      <c r="L73" s="14">
        <f t="shared" si="14"/>
        <v>0</v>
      </c>
      <c r="M73" s="5" t="s">
        <v>431</v>
      </c>
      <c r="N73" s="10" t="s">
        <v>431</v>
      </c>
      <c r="O73" s="10" t="s">
        <v>431</v>
      </c>
      <c r="P73" s="10" t="s">
        <v>431</v>
      </c>
      <c r="AU73" s="15"/>
      <c r="AV73" s="11">
        <v>0</v>
      </c>
    </row>
    <row r="74" spans="1:48" ht="28.5" customHeight="1" x14ac:dyDescent="0.3">
      <c r="A74" s="10" t="s">
        <v>431</v>
      </c>
      <c r="B74" s="10" t="s">
        <v>431</v>
      </c>
      <c r="C74" s="10" t="s">
        <v>431</v>
      </c>
      <c r="D74" s="14">
        <v>0</v>
      </c>
      <c r="E74" s="16"/>
      <c r="F74" s="14">
        <f t="shared" si="10"/>
        <v>0</v>
      </c>
      <c r="G74" s="16"/>
      <c r="H74" s="14">
        <f t="shared" si="11"/>
        <v>0</v>
      </c>
      <c r="I74" s="16">
        <v>0</v>
      </c>
      <c r="J74" s="14">
        <f t="shared" si="12"/>
        <v>0</v>
      </c>
      <c r="K74" s="16">
        <f t="shared" si="13"/>
        <v>0</v>
      </c>
      <c r="L74" s="14">
        <f t="shared" si="14"/>
        <v>0</v>
      </c>
      <c r="M74" s="5" t="s">
        <v>431</v>
      </c>
      <c r="N74" s="10" t="s">
        <v>431</v>
      </c>
      <c r="O74" s="10" t="s">
        <v>431</v>
      </c>
      <c r="P74" s="10" t="s">
        <v>431</v>
      </c>
      <c r="AU74" s="15"/>
      <c r="AV74" s="11">
        <v>0</v>
      </c>
    </row>
    <row r="75" spans="1:48" ht="28.5" customHeight="1" x14ac:dyDescent="0.3">
      <c r="A75" s="10" t="s">
        <v>431</v>
      </c>
      <c r="B75" s="10" t="s">
        <v>431</v>
      </c>
      <c r="C75" s="10" t="s">
        <v>431</v>
      </c>
      <c r="D75" s="14">
        <v>0</v>
      </c>
      <c r="E75" s="16"/>
      <c r="F75" s="14">
        <f t="shared" si="10"/>
        <v>0</v>
      </c>
      <c r="G75" s="16"/>
      <c r="H75" s="14">
        <f t="shared" si="11"/>
        <v>0</v>
      </c>
      <c r="I75" s="16">
        <v>0</v>
      </c>
      <c r="J75" s="14">
        <f t="shared" si="12"/>
        <v>0</v>
      </c>
      <c r="K75" s="16">
        <f t="shared" si="13"/>
        <v>0</v>
      </c>
      <c r="L75" s="14">
        <f t="shared" si="14"/>
        <v>0</v>
      </c>
      <c r="M75" s="5" t="s">
        <v>431</v>
      </c>
      <c r="N75" s="10" t="s">
        <v>431</v>
      </c>
      <c r="O75" s="10" t="s">
        <v>431</v>
      </c>
      <c r="P75" s="10" t="s">
        <v>431</v>
      </c>
      <c r="AU75" s="15"/>
      <c r="AV75" s="11">
        <v>0</v>
      </c>
    </row>
    <row r="76" spans="1:48" ht="28.5" customHeight="1" x14ac:dyDescent="0.3">
      <c r="A76" s="10" t="s">
        <v>431</v>
      </c>
      <c r="B76" s="10" t="s">
        <v>431</v>
      </c>
      <c r="C76" s="10" t="s">
        <v>431</v>
      </c>
      <c r="D76" s="14">
        <v>0</v>
      </c>
      <c r="E76" s="16"/>
      <c r="F76" s="14">
        <f t="shared" si="10"/>
        <v>0</v>
      </c>
      <c r="G76" s="16"/>
      <c r="H76" s="14">
        <f t="shared" si="11"/>
        <v>0</v>
      </c>
      <c r="I76" s="16">
        <v>0</v>
      </c>
      <c r="J76" s="14">
        <f t="shared" si="12"/>
        <v>0</v>
      </c>
      <c r="K76" s="16">
        <f t="shared" si="13"/>
        <v>0</v>
      </c>
      <c r="L76" s="14">
        <f t="shared" si="14"/>
        <v>0</v>
      </c>
      <c r="M76" s="5" t="s">
        <v>431</v>
      </c>
      <c r="N76" s="10" t="s">
        <v>431</v>
      </c>
      <c r="O76" s="10" t="s">
        <v>431</v>
      </c>
      <c r="P76" s="10" t="s">
        <v>431</v>
      </c>
      <c r="AU76" s="15"/>
      <c r="AV76" s="11">
        <v>0</v>
      </c>
    </row>
    <row r="77" spans="1:48" ht="28.5" customHeight="1" x14ac:dyDescent="0.3">
      <c r="A77" s="10" t="s">
        <v>431</v>
      </c>
      <c r="B77" s="10" t="s">
        <v>431</v>
      </c>
      <c r="C77" s="10" t="s">
        <v>431</v>
      </c>
      <c r="D77" s="14">
        <v>0</v>
      </c>
      <c r="E77" s="16"/>
      <c r="F77" s="14">
        <f t="shared" si="10"/>
        <v>0</v>
      </c>
      <c r="G77" s="16"/>
      <c r="H77" s="14">
        <f t="shared" si="11"/>
        <v>0</v>
      </c>
      <c r="I77" s="16">
        <v>0</v>
      </c>
      <c r="J77" s="14">
        <f t="shared" si="12"/>
        <v>0</v>
      </c>
      <c r="K77" s="16">
        <f t="shared" si="13"/>
        <v>0</v>
      </c>
      <c r="L77" s="14">
        <f t="shared" si="14"/>
        <v>0</v>
      </c>
      <c r="M77" s="5" t="s">
        <v>431</v>
      </c>
      <c r="N77" s="10" t="s">
        <v>431</v>
      </c>
      <c r="O77" s="10" t="s">
        <v>431</v>
      </c>
      <c r="P77" s="10" t="s">
        <v>431</v>
      </c>
      <c r="AU77" s="15"/>
      <c r="AV77" s="11">
        <v>0</v>
      </c>
    </row>
    <row r="78" spans="1:48" ht="28.5" customHeight="1" x14ac:dyDescent="0.3">
      <c r="A78" s="10" t="s">
        <v>431</v>
      </c>
      <c r="B78" s="10" t="s">
        <v>431</v>
      </c>
      <c r="C78" s="10" t="s">
        <v>431</v>
      </c>
      <c r="D78" s="14">
        <v>0</v>
      </c>
      <c r="E78" s="16"/>
      <c r="F78" s="14">
        <f t="shared" si="10"/>
        <v>0</v>
      </c>
      <c r="G78" s="16"/>
      <c r="H78" s="14">
        <f t="shared" si="11"/>
        <v>0</v>
      </c>
      <c r="I78" s="16">
        <v>0</v>
      </c>
      <c r="J78" s="14">
        <f t="shared" si="12"/>
        <v>0</v>
      </c>
      <c r="K78" s="16">
        <f t="shared" si="13"/>
        <v>0</v>
      </c>
      <c r="L78" s="14">
        <f t="shared" si="14"/>
        <v>0</v>
      </c>
      <c r="M78" s="5" t="s">
        <v>431</v>
      </c>
      <c r="N78" s="10" t="s">
        <v>431</v>
      </c>
      <c r="O78" s="10" t="s">
        <v>431</v>
      </c>
      <c r="P78" s="10" t="s">
        <v>431</v>
      </c>
      <c r="AU78" s="15"/>
      <c r="AV78" s="11">
        <v>0</v>
      </c>
    </row>
    <row r="79" spans="1:48" ht="28.5" customHeight="1" x14ac:dyDescent="0.3">
      <c r="A79" s="10" t="s">
        <v>431</v>
      </c>
      <c r="B79" s="10" t="s">
        <v>431</v>
      </c>
      <c r="C79" s="10" t="s">
        <v>431</v>
      </c>
      <c r="D79" s="14">
        <v>0</v>
      </c>
      <c r="E79" s="16"/>
      <c r="F79" s="14">
        <f t="shared" si="10"/>
        <v>0</v>
      </c>
      <c r="G79" s="16"/>
      <c r="H79" s="14">
        <f t="shared" si="11"/>
        <v>0</v>
      </c>
      <c r="I79" s="16">
        <v>0</v>
      </c>
      <c r="J79" s="14">
        <f t="shared" si="12"/>
        <v>0</v>
      </c>
      <c r="K79" s="16">
        <f t="shared" si="13"/>
        <v>0</v>
      </c>
      <c r="L79" s="14">
        <f t="shared" si="14"/>
        <v>0</v>
      </c>
      <c r="M79" s="5" t="s">
        <v>431</v>
      </c>
      <c r="N79" s="10" t="s">
        <v>431</v>
      </c>
      <c r="O79" s="10" t="s">
        <v>431</v>
      </c>
      <c r="P79" s="10" t="s">
        <v>431</v>
      </c>
      <c r="AU79" s="15"/>
      <c r="AV79" s="11">
        <v>0</v>
      </c>
    </row>
    <row r="80" spans="1:48" ht="28.5" customHeight="1" x14ac:dyDescent="0.3">
      <c r="A80" s="10" t="s">
        <v>431</v>
      </c>
      <c r="B80" s="10" t="s">
        <v>431</v>
      </c>
      <c r="C80" s="10" t="s">
        <v>431</v>
      </c>
      <c r="D80" s="14">
        <v>0</v>
      </c>
      <c r="E80" s="16"/>
      <c r="F80" s="14">
        <f t="shared" si="10"/>
        <v>0</v>
      </c>
      <c r="G80" s="16"/>
      <c r="H80" s="14">
        <f t="shared" si="11"/>
        <v>0</v>
      </c>
      <c r="I80" s="16">
        <v>0</v>
      </c>
      <c r="J80" s="14">
        <f t="shared" si="12"/>
        <v>0</v>
      </c>
      <c r="K80" s="16">
        <f t="shared" si="13"/>
        <v>0</v>
      </c>
      <c r="L80" s="14">
        <f t="shared" si="14"/>
        <v>0</v>
      </c>
      <c r="M80" s="5" t="s">
        <v>431</v>
      </c>
      <c r="N80" s="10" t="s">
        <v>431</v>
      </c>
      <c r="O80" s="10" t="s">
        <v>431</v>
      </c>
      <c r="P80" s="10" t="s">
        <v>431</v>
      </c>
      <c r="AU80" s="15"/>
      <c r="AV80" s="11">
        <v>0</v>
      </c>
    </row>
    <row r="81" spans="1:48" ht="28.5" customHeight="1" x14ac:dyDescent="0.3">
      <c r="A81" s="10" t="s">
        <v>431</v>
      </c>
      <c r="B81" s="10" t="s">
        <v>431</v>
      </c>
      <c r="C81" s="10" t="s">
        <v>431</v>
      </c>
      <c r="D81" s="14">
        <v>0</v>
      </c>
      <c r="E81" s="16"/>
      <c r="F81" s="14">
        <f t="shared" si="10"/>
        <v>0</v>
      </c>
      <c r="G81" s="16"/>
      <c r="H81" s="14">
        <f t="shared" si="11"/>
        <v>0</v>
      </c>
      <c r="I81" s="16">
        <v>0</v>
      </c>
      <c r="J81" s="14">
        <f t="shared" si="12"/>
        <v>0</v>
      </c>
      <c r="K81" s="16">
        <f t="shared" si="13"/>
        <v>0</v>
      </c>
      <c r="L81" s="14">
        <f t="shared" si="14"/>
        <v>0</v>
      </c>
      <c r="M81" s="5" t="s">
        <v>431</v>
      </c>
      <c r="N81" s="10" t="s">
        <v>431</v>
      </c>
      <c r="O81" s="10" t="s">
        <v>431</v>
      </c>
      <c r="P81" s="10" t="s">
        <v>431</v>
      </c>
      <c r="AU81" s="15"/>
      <c r="AV81" s="11">
        <v>0</v>
      </c>
    </row>
    <row r="82" spans="1:48" ht="28.5" customHeight="1" x14ac:dyDescent="0.3">
      <c r="A82" s="10" t="s">
        <v>258</v>
      </c>
      <c r="B82" s="10" t="s">
        <v>431</v>
      </c>
      <c r="C82" s="10" t="s">
        <v>431</v>
      </c>
      <c r="D82" s="10" t="s">
        <v>431</v>
      </c>
      <c r="E82" s="12"/>
      <c r="F82" s="14">
        <f>TRUNC(SUMIF(Q58:Q81, Q57,F58:F81),0)</f>
        <v>0</v>
      </c>
      <c r="G82" s="14"/>
      <c r="H82" s="14">
        <f>TRUNC(SUMIF(Q58:Q81, Q57,H58:H81),0)</f>
        <v>0</v>
      </c>
      <c r="I82" s="14">
        <v>0</v>
      </c>
      <c r="J82" s="14">
        <f>TRUNC(SUMIF(Q58:Q81, Q57,J58:J81),0)</f>
        <v>0</v>
      </c>
      <c r="K82" s="17" t="s">
        <v>431</v>
      </c>
      <c r="L82" s="14">
        <f>F82+H82+J82</f>
        <v>0</v>
      </c>
      <c r="M82" s="10"/>
    </row>
    <row r="83" spans="1:48" ht="28.5" customHeight="1" x14ac:dyDescent="0.3">
      <c r="A83" s="1" t="s">
        <v>269</v>
      </c>
      <c r="B83" s="10"/>
      <c r="C83" s="10"/>
      <c r="D83" s="10" t="s">
        <v>431</v>
      </c>
      <c r="E83" s="10"/>
      <c r="F83" s="10" t="s">
        <v>431</v>
      </c>
      <c r="G83" s="10"/>
      <c r="H83" s="10" t="s">
        <v>431</v>
      </c>
      <c r="I83" s="10" t="s">
        <v>431</v>
      </c>
      <c r="J83" s="10" t="s">
        <v>431</v>
      </c>
      <c r="K83" s="10" t="s">
        <v>431</v>
      </c>
      <c r="L83" s="10" t="s">
        <v>431</v>
      </c>
      <c r="M83" s="10" t="s">
        <v>431</v>
      </c>
      <c r="N83" s="2" t="s">
        <v>431</v>
      </c>
      <c r="Q83" s="15" t="s">
        <v>116</v>
      </c>
      <c r="R83" s="11">
        <v>551743</v>
      </c>
      <c r="S83" s="11">
        <v>0</v>
      </c>
      <c r="AH83" s="15"/>
    </row>
    <row r="84" spans="1:48" ht="28.5" customHeight="1" x14ac:dyDescent="0.3">
      <c r="A84" s="10" t="s">
        <v>386</v>
      </c>
      <c r="B84" s="7" t="s">
        <v>353</v>
      </c>
      <c r="C84" s="10" t="s">
        <v>73</v>
      </c>
      <c r="D84" s="8">
        <v>10.31</v>
      </c>
      <c r="E84" s="16"/>
      <c r="F84" s="14">
        <f t="shared" ref="F84:F107" si="15">TRUNC(D84*E84,0)</f>
        <v>0</v>
      </c>
      <c r="G84" s="16"/>
      <c r="H84" s="14">
        <f t="shared" ref="H84:H107" si="16">TRUNC(D84*G84,0)</f>
        <v>0</v>
      </c>
      <c r="I84" s="16">
        <f>TRUNC(TRUNC(0,0)*AV84/100,0)</f>
        <v>0</v>
      </c>
      <c r="J84" s="14">
        <f t="shared" ref="J84:J107" si="17">TRUNC(D84*I84,0)</f>
        <v>0</v>
      </c>
      <c r="K84" s="16">
        <f t="shared" ref="K84:K107" si="18">TRUNC(E84+G84+I84,0)</f>
        <v>0</v>
      </c>
      <c r="L84" s="14">
        <f t="shared" ref="L84:L107" si="19">TRUNC(F84+H84+J84,0)</f>
        <v>0</v>
      </c>
      <c r="M84" s="7" t="s">
        <v>431</v>
      </c>
      <c r="N84" s="9" t="s">
        <v>150</v>
      </c>
      <c r="O84" s="15" t="s">
        <v>431</v>
      </c>
      <c r="P84" s="15" t="s">
        <v>431</v>
      </c>
      <c r="Q84" s="15" t="s">
        <v>116</v>
      </c>
      <c r="R84" s="11">
        <v>551743</v>
      </c>
      <c r="S84" s="11">
        <v>10</v>
      </c>
      <c r="T84" s="15" t="s">
        <v>440</v>
      </c>
      <c r="U84" s="15" t="s">
        <v>350</v>
      </c>
      <c r="V84" s="15" t="s">
        <v>350</v>
      </c>
      <c r="W84" s="15" t="s">
        <v>431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11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5"/>
      <c r="AV84" s="11">
        <v>100</v>
      </c>
    </row>
    <row r="85" spans="1:48" ht="28.5" customHeight="1" x14ac:dyDescent="0.3">
      <c r="A85" s="10" t="s">
        <v>386</v>
      </c>
      <c r="B85" s="7" t="s">
        <v>225</v>
      </c>
      <c r="C85" s="10" t="s">
        <v>73</v>
      </c>
      <c r="D85" s="8">
        <v>163.19</v>
      </c>
      <c r="E85" s="16"/>
      <c r="F85" s="14">
        <f t="shared" si="15"/>
        <v>0</v>
      </c>
      <c r="G85" s="16"/>
      <c r="H85" s="14">
        <f t="shared" si="16"/>
        <v>0</v>
      </c>
      <c r="I85" s="16">
        <f>TRUNC(TRUNC(0,0)*AV85/100,0)</f>
        <v>0</v>
      </c>
      <c r="J85" s="14">
        <f t="shared" si="17"/>
        <v>0</v>
      </c>
      <c r="K85" s="16">
        <f t="shared" si="18"/>
        <v>0</v>
      </c>
      <c r="L85" s="14">
        <f t="shared" si="19"/>
        <v>0</v>
      </c>
      <c r="M85" s="7" t="s">
        <v>431</v>
      </c>
      <c r="N85" s="9" t="s">
        <v>108</v>
      </c>
      <c r="O85" s="15" t="s">
        <v>431</v>
      </c>
      <c r="P85" s="15" t="s">
        <v>431</v>
      </c>
      <c r="Q85" s="15" t="s">
        <v>116</v>
      </c>
      <c r="R85" s="11">
        <v>551743</v>
      </c>
      <c r="S85" s="11">
        <v>20</v>
      </c>
      <c r="T85" s="15" t="s">
        <v>440</v>
      </c>
      <c r="U85" s="15" t="s">
        <v>350</v>
      </c>
      <c r="V85" s="15" t="s">
        <v>350</v>
      </c>
      <c r="W85" s="15" t="s">
        <v>431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11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5"/>
      <c r="AV85" s="11">
        <v>100</v>
      </c>
    </row>
    <row r="86" spans="1:48" ht="28.5" customHeight="1" x14ac:dyDescent="0.3">
      <c r="A86" s="10" t="s">
        <v>163</v>
      </c>
      <c r="B86" s="7" t="s">
        <v>140</v>
      </c>
      <c r="C86" s="10" t="s">
        <v>73</v>
      </c>
      <c r="D86" s="8">
        <v>14.32</v>
      </c>
      <c r="E86" s="16"/>
      <c r="F86" s="14">
        <f t="shared" si="15"/>
        <v>0</v>
      </c>
      <c r="G86" s="16"/>
      <c r="H86" s="14">
        <f t="shared" si="16"/>
        <v>0</v>
      </c>
      <c r="I86" s="16">
        <f>TRUNC(TRUNC(0,0)*AV86/100,0)</f>
        <v>0</v>
      </c>
      <c r="J86" s="14">
        <f t="shared" si="17"/>
        <v>0</v>
      </c>
      <c r="K86" s="16">
        <f t="shared" si="18"/>
        <v>0</v>
      </c>
      <c r="L86" s="14">
        <f t="shared" si="19"/>
        <v>0</v>
      </c>
      <c r="M86" s="7" t="s">
        <v>431</v>
      </c>
      <c r="N86" s="9" t="s">
        <v>308</v>
      </c>
      <c r="O86" s="15" t="s">
        <v>431</v>
      </c>
      <c r="P86" s="15" t="s">
        <v>431</v>
      </c>
      <c r="Q86" s="15" t="s">
        <v>116</v>
      </c>
      <c r="R86" s="11">
        <v>551743</v>
      </c>
      <c r="S86" s="11">
        <v>30</v>
      </c>
      <c r="T86" s="15" t="s">
        <v>440</v>
      </c>
      <c r="U86" s="15" t="s">
        <v>350</v>
      </c>
      <c r="V86" s="15" t="s">
        <v>350</v>
      </c>
      <c r="W86" s="15" t="s">
        <v>431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11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5"/>
      <c r="AV86" s="11">
        <v>100</v>
      </c>
    </row>
    <row r="87" spans="1:48" ht="28.5" customHeight="1" x14ac:dyDescent="0.3">
      <c r="A87" s="10" t="s">
        <v>410</v>
      </c>
      <c r="B87" s="7" t="s">
        <v>409</v>
      </c>
      <c r="C87" s="10" t="s">
        <v>73</v>
      </c>
      <c r="D87" s="8">
        <v>7.9</v>
      </c>
      <c r="E87" s="16"/>
      <c r="F87" s="14">
        <f t="shared" si="15"/>
        <v>0</v>
      </c>
      <c r="G87" s="16"/>
      <c r="H87" s="14">
        <f t="shared" si="16"/>
        <v>0</v>
      </c>
      <c r="I87" s="16">
        <f>TRUNC(TRUNC(0,0)*AV87/100,0)</f>
        <v>0</v>
      </c>
      <c r="J87" s="14">
        <f t="shared" si="17"/>
        <v>0</v>
      </c>
      <c r="K87" s="16">
        <f t="shared" si="18"/>
        <v>0</v>
      </c>
      <c r="L87" s="14">
        <f t="shared" si="19"/>
        <v>0</v>
      </c>
      <c r="M87" s="7" t="s">
        <v>431</v>
      </c>
      <c r="N87" s="9" t="s">
        <v>89</v>
      </c>
      <c r="O87" s="15" t="s">
        <v>431</v>
      </c>
      <c r="P87" s="15" t="s">
        <v>431</v>
      </c>
      <c r="Q87" s="15" t="s">
        <v>116</v>
      </c>
      <c r="R87" s="11">
        <v>551743</v>
      </c>
      <c r="S87" s="11">
        <v>40</v>
      </c>
      <c r="T87" s="15" t="s">
        <v>440</v>
      </c>
      <c r="U87" s="15" t="s">
        <v>350</v>
      </c>
      <c r="V87" s="15" t="s">
        <v>350</v>
      </c>
      <c r="W87" s="15" t="s">
        <v>431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11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5"/>
      <c r="AV87" s="11">
        <v>100</v>
      </c>
    </row>
    <row r="88" spans="1:48" ht="28.5" customHeight="1" x14ac:dyDescent="0.3">
      <c r="A88" s="10" t="s">
        <v>146</v>
      </c>
      <c r="B88" s="7" t="s">
        <v>401</v>
      </c>
      <c r="C88" s="10" t="s">
        <v>73</v>
      </c>
      <c r="D88" s="8">
        <v>61.12</v>
      </c>
      <c r="E88" s="16"/>
      <c r="F88" s="14">
        <f t="shared" si="15"/>
        <v>0</v>
      </c>
      <c r="G88" s="16"/>
      <c r="H88" s="14">
        <f t="shared" si="16"/>
        <v>0</v>
      </c>
      <c r="I88" s="16">
        <f>TRUNC(TRUNC(0,0)*AV88/100,0)</f>
        <v>0</v>
      </c>
      <c r="J88" s="14">
        <f t="shared" si="17"/>
        <v>0</v>
      </c>
      <c r="K88" s="16">
        <f t="shared" si="18"/>
        <v>0</v>
      </c>
      <c r="L88" s="14">
        <f t="shared" si="19"/>
        <v>0</v>
      </c>
      <c r="M88" s="7" t="s">
        <v>431</v>
      </c>
      <c r="N88" s="18" t="s">
        <v>260</v>
      </c>
      <c r="O88" s="6" t="s">
        <v>431</v>
      </c>
      <c r="P88" s="6" t="s">
        <v>431</v>
      </c>
      <c r="Q88" s="15" t="s">
        <v>116</v>
      </c>
      <c r="R88" s="11">
        <v>551743</v>
      </c>
      <c r="S88" s="11">
        <v>50</v>
      </c>
      <c r="T88" s="15" t="s">
        <v>440</v>
      </c>
      <c r="U88" s="15" t="s">
        <v>350</v>
      </c>
      <c r="V88" s="15" t="s">
        <v>350</v>
      </c>
      <c r="W88" s="15" t="s">
        <v>431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11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5"/>
      <c r="AV88" s="11">
        <v>100</v>
      </c>
    </row>
    <row r="89" spans="1:48" ht="28.5" customHeight="1" x14ac:dyDescent="0.3">
      <c r="A89" s="10" t="s">
        <v>431</v>
      </c>
      <c r="B89" s="10" t="s">
        <v>431</v>
      </c>
      <c r="C89" s="10" t="s">
        <v>431</v>
      </c>
      <c r="D89" s="14">
        <v>0</v>
      </c>
      <c r="E89" s="16"/>
      <c r="F89" s="14">
        <f t="shared" si="15"/>
        <v>0</v>
      </c>
      <c r="G89" s="16"/>
      <c r="H89" s="14">
        <f t="shared" si="16"/>
        <v>0</v>
      </c>
      <c r="I89" s="16">
        <v>0</v>
      </c>
      <c r="J89" s="14">
        <f t="shared" si="17"/>
        <v>0</v>
      </c>
      <c r="K89" s="16">
        <f t="shared" si="18"/>
        <v>0</v>
      </c>
      <c r="L89" s="14">
        <f t="shared" si="19"/>
        <v>0</v>
      </c>
      <c r="M89" s="5" t="s">
        <v>431</v>
      </c>
      <c r="N89" s="10" t="s">
        <v>431</v>
      </c>
      <c r="O89" s="10" t="s">
        <v>431</v>
      </c>
      <c r="P89" s="10" t="s">
        <v>431</v>
      </c>
      <c r="AU89" s="15"/>
      <c r="AV89" s="11">
        <v>0</v>
      </c>
    </row>
    <row r="90" spans="1:48" ht="28.5" customHeight="1" x14ac:dyDescent="0.3">
      <c r="A90" s="10" t="s">
        <v>431</v>
      </c>
      <c r="B90" s="10" t="s">
        <v>431</v>
      </c>
      <c r="C90" s="10" t="s">
        <v>431</v>
      </c>
      <c r="D90" s="14">
        <v>0</v>
      </c>
      <c r="E90" s="16"/>
      <c r="F90" s="14">
        <f t="shared" si="15"/>
        <v>0</v>
      </c>
      <c r="G90" s="16"/>
      <c r="H90" s="14">
        <f t="shared" si="16"/>
        <v>0</v>
      </c>
      <c r="I90" s="16">
        <v>0</v>
      </c>
      <c r="J90" s="14">
        <f t="shared" si="17"/>
        <v>0</v>
      </c>
      <c r="K90" s="16">
        <f t="shared" si="18"/>
        <v>0</v>
      </c>
      <c r="L90" s="14">
        <f t="shared" si="19"/>
        <v>0</v>
      </c>
      <c r="M90" s="5" t="s">
        <v>431</v>
      </c>
      <c r="N90" s="10" t="s">
        <v>431</v>
      </c>
      <c r="O90" s="10" t="s">
        <v>431</v>
      </c>
      <c r="P90" s="10" t="s">
        <v>431</v>
      </c>
      <c r="AU90" s="15"/>
      <c r="AV90" s="11">
        <v>0</v>
      </c>
    </row>
    <row r="91" spans="1:48" ht="28.5" customHeight="1" x14ac:dyDescent="0.3">
      <c r="A91" s="10" t="s">
        <v>431</v>
      </c>
      <c r="B91" s="10" t="s">
        <v>431</v>
      </c>
      <c r="C91" s="10" t="s">
        <v>431</v>
      </c>
      <c r="D91" s="14">
        <v>0</v>
      </c>
      <c r="E91" s="16"/>
      <c r="F91" s="14">
        <f t="shared" si="15"/>
        <v>0</v>
      </c>
      <c r="G91" s="16"/>
      <c r="H91" s="14">
        <f t="shared" si="16"/>
        <v>0</v>
      </c>
      <c r="I91" s="16">
        <v>0</v>
      </c>
      <c r="J91" s="14">
        <f t="shared" si="17"/>
        <v>0</v>
      </c>
      <c r="K91" s="16">
        <f t="shared" si="18"/>
        <v>0</v>
      </c>
      <c r="L91" s="14">
        <f t="shared" si="19"/>
        <v>0</v>
      </c>
      <c r="M91" s="5" t="s">
        <v>431</v>
      </c>
      <c r="N91" s="10" t="s">
        <v>431</v>
      </c>
      <c r="O91" s="10" t="s">
        <v>431</v>
      </c>
      <c r="P91" s="10" t="s">
        <v>431</v>
      </c>
      <c r="AU91" s="15"/>
      <c r="AV91" s="11">
        <v>0</v>
      </c>
    </row>
    <row r="92" spans="1:48" ht="28.5" customHeight="1" x14ac:dyDescent="0.3">
      <c r="A92" s="10" t="s">
        <v>431</v>
      </c>
      <c r="B92" s="10" t="s">
        <v>431</v>
      </c>
      <c r="C92" s="10" t="s">
        <v>431</v>
      </c>
      <c r="D92" s="14">
        <v>0</v>
      </c>
      <c r="E92" s="16"/>
      <c r="F92" s="14">
        <f t="shared" si="15"/>
        <v>0</v>
      </c>
      <c r="G92" s="16"/>
      <c r="H92" s="14">
        <f t="shared" si="16"/>
        <v>0</v>
      </c>
      <c r="I92" s="16">
        <v>0</v>
      </c>
      <c r="J92" s="14">
        <f t="shared" si="17"/>
        <v>0</v>
      </c>
      <c r="K92" s="16">
        <f t="shared" si="18"/>
        <v>0</v>
      </c>
      <c r="L92" s="14">
        <f t="shared" si="19"/>
        <v>0</v>
      </c>
      <c r="M92" s="5" t="s">
        <v>431</v>
      </c>
      <c r="N92" s="10" t="s">
        <v>431</v>
      </c>
      <c r="O92" s="10" t="s">
        <v>431</v>
      </c>
      <c r="P92" s="10" t="s">
        <v>431</v>
      </c>
      <c r="AU92" s="15"/>
      <c r="AV92" s="11">
        <v>0</v>
      </c>
    </row>
    <row r="93" spans="1:48" ht="28.5" customHeight="1" x14ac:dyDescent="0.3">
      <c r="A93" s="10" t="s">
        <v>431</v>
      </c>
      <c r="B93" s="10" t="s">
        <v>431</v>
      </c>
      <c r="C93" s="10" t="s">
        <v>431</v>
      </c>
      <c r="D93" s="14">
        <v>0</v>
      </c>
      <c r="E93" s="16"/>
      <c r="F93" s="14">
        <f t="shared" si="15"/>
        <v>0</v>
      </c>
      <c r="G93" s="16"/>
      <c r="H93" s="14">
        <f t="shared" si="16"/>
        <v>0</v>
      </c>
      <c r="I93" s="16">
        <v>0</v>
      </c>
      <c r="J93" s="14">
        <f t="shared" si="17"/>
        <v>0</v>
      </c>
      <c r="K93" s="16">
        <f t="shared" si="18"/>
        <v>0</v>
      </c>
      <c r="L93" s="14">
        <f t="shared" si="19"/>
        <v>0</v>
      </c>
      <c r="M93" s="5" t="s">
        <v>431</v>
      </c>
      <c r="N93" s="10" t="s">
        <v>431</v>
      </c>
      <c r="O93" s="10" t="s">
        <v>431</v>
      </c>
      <c r="P93" s="10" t="s">
        <v>431</v>
      </c>
      <c r="AU93" s="15"/>
      <c r="AV93" s="11">
        <v>0</v>
      </c>
    </row>
    <row r="94" spans="1:48" ht="28.5" customHeight="1" x14ac:dyDescent="0.3">
      <c r="A94" s="10" t="s">
        <v>431</v>
      </c>
      <c r="B94" s="10" t="s">
        <v>431</v>
      </c>
      <c r="C94" s="10" t="s">
        <v>431</v>
      </c>
      <c r="D94" s="14">
        <v>0</v>
      </c>
      <c r="E94" s="16"/>
      <c r="F94" s="14">
        <f t="shared" si="15"/>
        <v>0</v>
      </c>
      <c r="G94" s="16"/>
      <c r="H94" s="14">
        <f t="shared" si="16"/>
        <v>0</v>
      </c>
      <c r="I94" s="16">
        <v>0</v>
      </c>
      <c r="J94" s="14">
        <f t="shared" si="17"/>
        <v>0</v>
      </c>
      <c r="K94" s="16">
        <f t="shared" si="18"/>
        <v>0</v>
      </c>
      <c r="L94" s="14">
        <f t="shared" si="19"/>
        <v>0</v>
      </c>
      <c r="M94" s="5" t="s">
        <v>431</v>
      </c>
      <c r="N94" s="10" t="s">
        <v>431</v>
      </c>
      <c r="O94" s="10" t="s">
        <v>431</v>
      </c>
      <c r="P94" s="10" t="s">
        <v>431</v>
      </c>
      <c r="AU94" s="15"/>
      <c r="AV94" s="11">
        <v>0</v>
      </c>
    </row>
    <row r="95" spans="1:48" ht="28.5" customHeight="1" x14ac:dyDescent="0.3">
      <c r="A95" s="10" t="s">
        <v>431</v>
      </c>
      <c r="B95" s="10" t="s">
        <v>431</v>
      </c>
      <c r="C95" s="10" t="s">
        <v>431</v>
      </c>
      <c r="D95" s="14">
        <v>0</v>
      </c>
      <c r="E95" s="16"/>
      <c r="F95" s="14">
        <f t="shared" si="15"/>
        <v>0</v>
      </c>
      <c r="G95" s="16"/>
      <c r="H95" s="14">
        <f t="shared" si="16"/>
        <v>0</v>
      </c>
      <c r="I95" s="16">
        <v>0</v>
      </c>
      <c r="J95" s="14">
        <f t="shared" si="17"/>
        <v>0</v>
      </c>
      <c r="K95" s="16">
        <f t="shared" si="18"/>
        <v>0</v>
      </c>
      <c r="L95" s="14">
        <f t="shared" si="19"/>
        <v>0</v>
      </c>
      <c r="M95" s="5" t="s">
        <v>431</v>
      </c>
      <c r="N95" s="10" t="s">
        <v>431</v>
      </c>
      <c r="O95" s="10" t="s">
        <v>431</v>
      </c>
      <c r="P95" s="10" t="s">
        <v>431</v>
      </c>
      <c r="AU95" s="15"/>
      <c r="AV95" s="11">
        <v>0</v>
      </c>
    </row>
    <row r="96" spans="1:48" ht="28.5" customHeight="1" x14ac:dyDescent="0.3">
      <c r="A96" s="10" t="s">
        <v>431</v>
      </c>
      <c r="B96" s="10" t="s">
        <v>431</v>
      </c>
      <c r="C96" s="10" t="s">
        <v>431</v>
      </c>
      <c r="D96" s="14">
        <v>0</v>
      </c>
      <c r="E96" s="16"/>
      <c r="F96" s="14">
        <f t="shared" si="15"/>
        <v>0</v>
      </c>
      <c r="G96" s="16"/>
      <c r="H96" s="14">
        <f t="shared" si="16"/>
        <v>0</v>
      </c>
      <c r="I96" s="16">
        <v>0</v>
      </c>
      <c r="J96" s="14">
        <f t="shared" si="17"/>
        <v>0</v>
      </c>
      <c r="K96" s="16">
        <f t="shared" si="18"/>
        <v>0</v>
      </c>
      <c r="L96" s="14">
        <f t="shared" si="19"/>
        <v>0</v>
      </c>
      <c r="M96" s="5" t="s">
        <v>431</v>
      </c>
      <c r="N96" s="10" t="s">
        <v>431</v>
      </c>
      <c r="O96" s="10" t="s">
        <v>431</v>
      </c>
      <c r="P96" s="10" t="s">
        <v>431</v>
      </c>
      <c r="AU96" s="15"/>
      <c r="AV96" s="11">
        <v>0</v>
      </c>
    </row>
    <row r="97" spans="1:48" ht="28.5" customHeight="1" x14ac:dyDescent="0.3">
      <c r="A97" s="10" t="s">
        <v>431</v>
      </c>
      <c r="B97" s="10" t="s">
        <v>431</v>
      </c>
      <c r="C97" s="10" t="s">
        <v>431</v>
      </c>
      <c r="D97" s="14">
        <v>0</v>
      </c>
      <c r="E97" s="16"/>
      <c r="F97" s="14">
        <f t="shared" si="15"/>
        <v>0</v>
      </c>
      <c r="G97" s="16"/>
      <c r="H97" s="14">
        <f t="shared" si="16"/>
        <v>0</v>
      </c>
      <c r="I97" s="16">
        <v>0</v>
      </c>
      <c r="J97" s="14">
        <f t="shared" si="17"/>
        <v>0</v>
      </c>
      <c r="K97" s="16">
        <f t="shared" si="18"/>
        <v>0</v>
      </c>
      <c r="L97" s="14">
        <f t="shared" si="19"/>
        <v>0</v>
      </c>
      <c r="M97" s="5" t="s">
        <v>431</v>
      </c>
      <c r="N97" s="10" t="s">
        <v>431</v>
      </c>
      <c r="O97" s="10" t="s">
        <v>431</v>
      </c>
      <c r="P97" s="10" t="s">
        <v>431</v>
      </c>
      <c r="AU97" s="15"/>
      <c r="AV97" s="11">
        <v>0</v>
      </c>
    </row>
    <row r="98" spans="1:48" ht="28.5" customHeight="1" x14ac:dyDescent="0.3">
      <c r="A98" s="10" t="s">
        <v>431</v>
      </c>
      <c r="B98" s="10" t="s">
        <v>431</v>
      </c>
      <c r="C98" s="10" t="s">
        <v>431</v>
      </c>
      <c r="D98" s="14">
        <v>0</v>
      </c>
      <c r="E98" s="16"/>
      <c r="F98" s="14">
        <f t="shared" si="15"/>
        <v>0</v>
      </c>
      <c r="G98" s="16"/>
      <c r="H98" s="14">
        <f t="shared" si="16"/>
        <v>0</v>
      </c>
      <c r="I98" s="16">
        <v>0</v>
      </c>
      <c r="J98" s="14">
        <f t="shared" si="17"/>
        <v>0</v>
      </c>
      <c r="K98" s="16">
        <f t="shared" si="18"/>
        <v>0</v>
      </c>
      <c r="L98" s="14">
        <f t="shared" si="19"/>
        <v>0</v>
      </c>
      <c r="M98" s="5" t="s">
        <v>431</v>
      </c>
      <c r="N98" s="10" t="s">
        <v>431</v>
      </c>
      <c r="O98" s="10" t="s">
        <v>431</v>
      </c>
      <c r="P98" s="10" t="s">
        <v>431</v>
      </c>
      <c r="AU98" s="15"/>
      <c r="AV98" s="11">
        <v>0</v>
      </c>
    </row>
    <row r="99" spans="1:48" ht="28.5" customHeight="1" x14ac:dyDescent="0.3">
      <c r="A99" s="10" t="s">
        <v>431</v>
      </c>
      <c r="B99" s="10" t="s">
        <v>431</v>
      </c>
      <c r="C99" s="10" t="s">
        <v>431</v>
      </c>
      <c r="D99" s="14">
        <v>0</v>
      </c>
      <c r="E99" s="16"/>
      <c r="F99" s="14">
        <f t="shared" si="15"/>
        <v>0</v>
      </c>
      <c r="G99" s="16"/>
      <c r="H99" s="14">
        <f t="shared" si="16"/>
        <v>0</v>
      </c>
      <c r="I99" s="16">
        <v>0</v>
      </c>
      <c r="J99" s="14">
        <f t="shared" si="17"/>
        <v>0</v>
      </c>
      <c r="K99" s="16">
        <f t="shared" si="18"/>
        <v>0</v>
      </c>
      <c r="L99" s="14">
        <f t="shared" si="19"/>
        <v>0</v>
      </c>
      <c r="M99" s="5" t="s">
        <v>431</v>
      </c>
      <c r="N99" s="10" t="s">
        <v>431</v>
      </c>
      <c r="O99" s="10" t="s">
        <v>431</v>
      </c>
      <c r="P99" s="10" t="s">
        <v>431</v>
      </c>
      <c r="AU99" s="15"/>
      <c r="AV99" s="11">
        <v>0</v>
      </c>
    </row>
    <row r="100" spans="1:48" ht="28.5" customHeight="1" x14ac:dyDescent="0.3">
      <c r="A100" s="10" t="s">
        <v>431</v>
      </c>
      <c r="B100" s="10" t="s">
        <v>431</v>
      </c>
      <c r="C100" s="10" t="s">
        <v>431</v>
      </c>
      <c r="D100" s="14">
        <v>0</v>
      </c>
      <c r="E100" s="16"/>
      <c r="F100" s="14">
        <f t="shared" si="15"/>
        <v>0</v>
      </c>
      <c r="G100" s="16"/>
      <c r="H100" s="14">
        <f t="shared" si="16"/>
        <v>0</v>
      </c>
      <c r="I100" s="16">
        <v>0</v>
      </c>
      <c r="J100" s="14">
        <f t="shared" si="17"/>
        <v>0</v>
      </c>
      <c r="K100" s="16">
        <f t="shared" si="18"/>
        <v>0</v>
      </c>
      <c r="L100" s="14">
        <f t="shared" si="19"/>
        <v>0</v>
      </c>
      <c r="M100" s="5" t="s">
        <v>431</v>
      </c>
      <c r="N100" s="10" t="s">
        <v>431</v>
      </c>
      <c r="O100" s="10" t="s">
        <v>431</v>
      </c>
      <c r="P100" s="10" t="s">
        <v>431</v>
      </c>
      <c r="AU100" s="15"/>
      <c r="AV100" s="11">
        <v>0</v>
      </c>
    </row>
    <row r="101" spans="1:48" ht="28.5" customHeight="1" x14ac:dyDescent="0.3">
      <c r="A101" s="10" t="s">
        <v>431</v>
      </c>
      <c r="B101" s="10" t="s">
        <v>431</v>
      </c>
      <c r="C101" s="10" t="s">
        <v>431</v>
      </c>
      <c r="D101" s="14">
        <v>0</v>
      </c>
      <c r="E101" s="16"/>
      <c r="F101" s="14">
        <f t="shared" si="15"/>
        <v>0</v>
      </c>
      <c r="G101" s="16"/>
      <c r="H101" s="14">
        <f t="shared" si="16"/>
        <v>0</v>
      </c>
      <c r="I101" s="16">
        <v>0</v>
      </c>
      <c r="J101" s="14">
        <f t="shared" si="17"/>
        <v>0</v>
      </c>
      <c r="K101" s="16">
        <f t="shared" si="18"/>
        <v>0</v>
      </c>
      <c r="L101" s="14">
        <f t="shared" si="19"/>
        <v>0</v>
      </c>
      <c r="M101" s="5" t="s">
        <v>431</v>
      </c>
      <c r="N101" s="10" t="s">
        <v>431</v>
      </c>
      <c r="O101" s="10" t="s">
        <v>431</v>
      </c>
      <c r="P101" s="10" t="s">
        <v>431</v>
      </c>
      <c r="AU101" s="15"/>
      <c r="AV101" s="11">
        <v>0</v>
      </c>
    </row>
    <row r="102" spans="1:48" ht="28.5" customHeight="1" x14ac:dyDescent="0.3">
      <c r="A102" s="10" t="s">
        <v>431</v>
      </c>
      <c r="B102" s="10" t="s">
        <v>431</v>
      </c>
      <c r="C102" s="10" t="s">
        <v>431</v>
      </c>
      <c r="D102" s="14">
        <v>0</v>
      </c>
      <c r="E102" s="16"/>
      <c r="F102" s="14">
        <f t="shared" si="15"/>
        <v>0</v>
      </c>
      <c r="G102" s="16"/>
      <c r="H102" s="14">
        <f t="shared" si="16"/>
        <v>0</v>
      </c>
      <c r="I102" s="16">
        <v>0</v>
      </c>
      <c r="J102" s="14">
        <f t="shared" si="17"/>
        <v>0</v>
      </c>
      <c r="K102" s="16">
        <f t="shared" si="18"/>
        <v>0</v>
      </c>
      <c r="L102" s="14">
        <f t="shared" si="19"/>
        <v>0</v>
      </c>
      <c r="M102" s="5" t="s">
        <v>431</v>
      </c>
      <c r="N102" s="10" t="s">
        <v>431</v>
      </c>
      <c r="O102" s="10" t="s">
        <v>431</v>
      </c>
      <c r="P102" s="10" t="s">
        <v>431</v>
      </c>
      <c r="AU102" s="15"/>
      <c r="AV102" s="11">
        <v>0</v>
      </c>
    </row>
    <row r="103" spans="1:48" ht="28.5" customHeight="1" x14ac:dyDescent="0.3">
      <c r="A103" s="10" t="s">
        <v>431</v>
      </c>
      <c r="B103" s="10" t="s">
        <v>431</v>
      </c>
      <c r="C103" s="10" t="s">
        <v>431</v>
      </c>
      <c r="D103" s="14">
        <v>0</v>
      </c>
      <c r="E103" s="16"/>
      <c r="F103" s="14">
        <f t="shared" si="15"/>
        <v>0</v>
      </c>
      <c r="G103" s="16"/>
      <c r="H103" s="14">
        <f t="shared" si="16"/>
        <v>0</v>
      </c>
      <c r="I103" s="16">
        <v>0</v>
      </c>
      <c r="J103" s="14">
        <f t="shared" si="17"/>
        <v>0</v>
      </c>
      <c r="K103" s="16">
        <f t="shared" si="18"/>
        <v>0</v>
      </c>
      <c r="L103" s="14">
        <f t="shared" si="19"/>
        <v>0</v>
      </c>
      <c r="M103" s="5" t="s">
        <v>431</v>
      </c>
      <c r="N103" s="10" t="s">
        <v>431</v>
      </c>
      <c r="O103" s="10" t="s">
        <v>431</v>
      </c>
      <c r="P103" s="10" t="s">
        <v>431</v>
      </c>
      <c r="AU103" s="15"/>
      <c r="AV103" s="11">
        <v>0</v>
      </c>
    </row>
    <row r="104" spans="1:48" ht="28.5" customHeight="1" x14ac:dyDescent="0.3">
      <c r="A104" s="10" t="s">
        <v>431</v>
      </c>
      <c r="B104" s="10" t="s">
        <v>431</v>
      </c>
      <c r="C104" s="10" t="s">
        <v>431</v>
      </c>
      <c r="D104" s="14">
        <v>0</v>
      </c>
      <c r="E104" s="16"/>
      <c r="F104" s="14">
        <f t="shared" si="15"/>
        <v>0</v>
      </c>
      <c r="G104" s="16"/>
      <c r="H104" s="14">
        <f t="shared" si="16"/>
        <v>0</v>
      </c>
      <c r="I104" s="16">
        <v>0</v>
      </c>
      <c r="J104" s="14">
        <f t="shared" si="17"/>
        <v>0</v>
      </c>
      <c r="K104" s="16">
        <f t="shared" si="18"/>
        <v>0</v>
      </c>
      <c r="L104" s="14">
        <f t="shared" si="19"/>
        <v>0</v>
      </c>
      <c r="M104" s="5" t="s">
        <v>431</v>
      </c>
      <c r="N104" s="10" t="s">
        <v>431</v>
      </c>
      <c r="O104" s="10" t="s">
        <v>431</v>
      </c>
      <c r="P104" s="10" t="s">
        <v>431</v>
      </c>
      <c r="AU104" s="15"/>
      <c r="AV104" s="11">
        <v>0</v>
      </c>
    </row>
    <row r="105" spans="1:48" ht="28.5" customHeight="1" x14ac:dyDescent="0.3">
      <c r="A105" s="10" t="s">
        <v>431</v>
      </c>
      <c r="B105" s="10" t="s">
        <v>431</v>
      </c>
      <c r="C105" s="10" t="s">
        <v>431</v>
      </c>
      <c r="D105" s="14">
        <v>0</v>
      </c>
      <c r="E105" s="16"/>
      <c r="F105" s="14">
        <f t="shared" si="15"/>
        <v>0</v>
      </c>
      <c r="G105" s="16"/>
      <c r="H105" s="14">
        <f t="shared" si="16"/>
        <v>0</v>
      </c>
      <c r="I105" s="16">
        <v>0</v>
      </c>
      <c r="J105" s="14">
        <f t="shared" si="17"/>
        <v>0</v>
      </c>
      <c r="K105" s="16">
        <f t="shared" si="18"/>
        <v>0</v>
      </c>
      <c r="L105" s="14">
        <f t="shared" si="19"/>
        <v>0</v>
      </c>
      <c r="M105" s="5" t="s">
        <v>431</v>
      </c>
      <c r="N105" s="10" t="s">
        <v>431</v>
      </c>
      <c r="O105" s="10" t="s">
        <v>431</v>
      </c>
      <c r="P105" s="10" t="s">
        <v>431</v>
      </c>
      <c r="AU105" s="15"/>
      <c r="AV105" s="11">
        <v>0</v>
      </c>
    </row>
    <row r="106" spans="1:48" ht="28.5" customHeight="1" x14ac:dyDescent="0.3">
      <c r="A106" s="10" t="s">
        <v>431</v>
      </c>
      <c r="B106" s="10" t="s">
        <v>431</v>
      </c>
      <c r="C106" s="10" t="s">
        <v>431</v>
      </c>
      <c r="D106" s="14">
        <v>0</v>
      </c>
      <c r="E106" s="16"/>
      <c r="F106" s="14">
        <f t="shared" si="15"/>
        <v>0</v>
      </c>
      <c r="G106" s="16"/>
      <c r="H106" s="14">
        <f t="shared" si="16"/>
        <v>0</v>
      </c>
      <c r="I106" s="16">
        <v>0</v>
      </c>
      <c r="J106" s="14">
        <f t="shared" si="17"/>
        <v>0</v>
      </c>
      <c r="K106" s="16">
        <f t="shared" si="18"/>
        <v>0</v>
      </c>
      <c r="L106" s="14">
        <f t="shared" si="19"/>
        <v>0</v>
      </c>
      <c r="M106" s="5" t="s">
        <v>431</v>
      </c>
      <c r="N106" s="10" t="s">
        <v>431</v>
      </c>
      <c r="O106" s="10" t="s">
        <v>431</v>
      </c>
      <c r="P106" s="10" t="s">
        <v>431</v>
      </c>
      <c r="AU106" s="15"/>
      <c r="AV106" s="11">
        <v>0</v>
      </c>
    </row>
    <row r="107" spans="1:48" ht="28.5" customHeight="1" x14ac:dyDescent="0.3">
      <c r="A107" s="10" t="s">
        <v>431</v>
      </c>
      <c r="B107" s="10" t="s">
        <v>431</v>
      </c>
      <c r="C107" s="10" t="s">
        <v>431</v>
      </c>
      <c r="D107" s="14">
        <v>0</v>
      </c>
      <c r="E107" s="16"/>
      <c r="F107" s="14">
        <f t="shared" si="15"/>
        <v>0</v>
      </c>
      <c r="G107" s="16"/>
      <c r="H107" s="14">
        <f t="shared" si="16"/>
        <v>0</v>
      </c>
      <c r="I107" s="16">
        <v>0</v>
      </c>
      <c r="J107" s="14">
        <f t="shared" si="17"/>
        <v>0</v>
      </c>
      <c r="K107" s="16">
        <f t="shared" si="18"/>
        <v>0</v>
      </c>
      <c r="L107" s="14">
        <f t="shared" si="19"/>
        <v>0</v>
      </c>
      <c r="M107" s="5" t="s">
        <v>431</v>
      </c>
      <c r="N107" s="10" t="s">
        <v>431</v>
      </c>
      <c r="O107" s="10" t="s">
        <v>431</v>
      </c>
      <c r="P107" s="10" t="s">
        <v>431</v>
      </c>
      <c r="AU107" s="15"/>
      <c r="AV107" s="11">
        <v>0</v>
      </c>
    </row>
    <row r="108" spans="1:48" ht="28.5" customHeight="1" x14ac:dyDescent="0.3">
      <c r="A108" s="10" t="s">
        <v>258</v>
      </c>
      <c r="B108" s="10" t="s">
        <v>431</v>
      </c>
      <c r="C108" s="10" t="s">
        <v>431</v>
      </c>
      <c r="D108" s="10" t="s">
        <v>431</v>
      </c>
      <c r="E108" s="12"/>
      <c r="F108" s="14">
        <f>TRUNC(SUMIF(Q84:Q107, Q83,F84:F107),0)</f>
        <v>0</v>
      </c>
      <c r="G108" s="14"/>
      <c r="H108" s="14">
        <f>TRUNC(SUMIF(Q84:Q107, Q83,H84:H107),0)</f>
        <v>0</v>
      </c>
      <c r="I108" s="14">
        <v>0</v>
      </c>
      <c r="J108" s="14">
        <f>TRUNC(SUMIF(Q84:Q107, Q83,J84:J107),0)</f>
        <v>0</v>
      </c>
      <c r="K108" s="17" t="s">
        <v>431</v>
      </c>
      <c r="L108" s="14">
        <f>F108+H108+J108</f>
        <v>0</v>
      </c>
      <c r="M108" s="10"/>
    </row>
    <row r="109" spans="1:48" ht="28.5" customHeight="1" x14ac:dyDescent="0.3">
      <c r="A109" s="1" t="s">
        <v>303</v>
      </c>
      <c r="B109" s="10"/>
      <c r="C109" s="10"/>
      <c r="D109" s="10" t="s">
        <v>431</v>
      </c>
      <c r="E109" s="10"/>
      <c r="F109" s="10" t="s">
        <v>431</v>
      </c>
      <c r="G109" s="10"/>
      <c r="H109" s="10" t="s">
        <v>431</v>
      </c>
      <c r="I109" s="10" t="s">
        <v>431</v>
      </c>
      <c r="J109" s="10" t="s">
        <v>431</v>
      </c>
      <c r="K109" s="10" t="s">
        <v>431</v>
      </c>
      <c r="L109" s="10" t="s">
        <v>431</v>
      </c>
      <c r="M109" s="10" t="s">
        <v>431</v>
      </c>
      <c r="N109" s="2" t="s">
        <v>431</v>
      </c>
      <c r="Q109" s="15" t="s">
        <v>302</v>
      </c>
      <c r="R109" s="11">
        <v>690319</v>
      </c>
      <c r="S109" s="11">
        <v>0</v>
      </c>
      <c r="AH109" s="15"/>
    </row>
    <row r="110" spans="1:48" ht="28.5" customHeight="1" x14ac:dyDescent="0.3">
      <c r="A110" s="10" t="s">
        <v>63</v>
      </c>
      <c r="B110" s="7" t="s">
        <v>468</v>
      </c>
      <c r="C110" s="10" t="s">
        <v>73</v>
      </c>
      <c r="D110" s="8">
        <v>290.99</v>
      </c>
      <c r="E110" s="16"/>
      <c r="F110" s="14">
        <f t="shared" ref="F110:F133" si="20">TRUNC(D110*E110,0)</f>
        <v>0</v>
      </c>
      <c r="G110" s="16"/>
      <c r="H110" s="14">
        <f t="shared" ref="H110:H133" si="21">TRUNC(D110*G110,0)</f>
        <v>0</v>
      </c>
      <c r="I110" s="16">
        <f t="shared" ref="I110:I119" si="22">TRUNC(TRUNC(0,0)*AV110/100,0)</f>
        <v>0</v>
      </c>
      <c r="J110" s="14">
        <f t="shared" ref="J110:J133" si="23">TRUNC(D110*I110,0)</f>
        <v>0</v>
      </c>
      <c r="K110" s="16">
        <f t="shared" ref="K110:K133" si="24">TRUNC(E110+G110+I110,0)</f>
        <v>0</v>
      </c>
      <c r="L110" s="14">
        <f t="shared" ref="L110:L133" si="25">TRUNC(F110+H110+J110,0)</f>
        <v>0</v>
      </c>
      <c r="M110" s="7" t="s">
        <v>431</v>
      </c>
      <c r="N110" s="9" t="s">
        <v>190</v>
      </c>
      <c r="O110" s="15" t="s">
        <v>431</v>
      </c>
      <c r="P110" s="15" t="s">
        <v>431</v>
      </c>
      <c r="Q110" s="15" t="s">
        <v>302</v>
      </c>
      <c r="R110" s="11">
        <v>690319</v>
      </c>
      <c r="S110" s="11">
        <v>10</v>
      </c>
      <c r="T110" s="15" t="s">
        <v>350</v>
      </c>
      <c r="U110" s="15" t="s">
        <v>350</v>
      </c>
      <c r="V110" s="15" t="s">
        <v>440</v>
      </c>
      <c r="W110" s="15" t="s">
        <v>431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17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15"/>
      <c r="AV110" s="11">
        <v>100</v>
      </c>
    </row>
    <row r="111" spans="1:48" ht="28.5" customHeight="1" x14ac:dyDescent="0.3">
      <c r="A111" s="10" t="s">
        <v>480</v>
      </c>
      <c r="B111" s="7" t="s">
        <v>502</v>
      </c>
      <c r="C111" s="10" t="s">
        <v>461</v>
      </c>
      <c r="D111" s="8">
        <v>359.25</v>
      </c>
      <c r="E111" s="16"/>
      <c r="F111" s="14">
        <f t="shared" si="20"/>
        <v>0</v>
      </c>
      <c r="G111" s="16"/>
      <c r="H111" s="14">
        <f t="shared" si="21"/>
        <v>0</v>
      </c>
      <c r="I111" s="16">
        <f t="shared" si="22"/>
        <v>0</v>
      </c>
      <c r="J111" s="14">
        <f t="shared" si="23"/>
        <v>0</v>
      </c>
      <c r="K111" s="16">
        <f t="shared" si="24"/>
        <v>0</v>
      </c>
      <c r="L111" s="14">
        <f t="shared" si="25"/>
        <v>0</v>
      </c>
      <c r="M111" s="7" t="s">
        <v>431</v>
      </c>
      <c r="N111" s="9" t="s">
        <v>483</v>
      </c>
      <c r="O111" s="15" t="s">
        <v>431</v>
      </c>
      <c r="P111" s="15" t="s">
        <v>431</v>
      </c>
      <c r="Q111" s="15" t="s">
        <v>302</v>
      </c>
      <c r="R111" s="11">
        <v>690319</v>
      </c>
      <c r="S111" s="11">
        <v>20</v>
      </c>
      <c r="T111" s="15" t="s">
        <v>350</v>
      </c>
      <c r="U111" s="15" t="s">
        <v>350</v>
      </c>
      <c r="V111" s="15" t="s">
        <v>440</v>
      </c>
      <c r="W111" s="15" t="s">
        <v>431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17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15"/>
      <c r="AV111" s="11">
        <v>100</v>
      </c>
    </row>
    <row r="112" spans="1:48" ht="28.5" customHeight="1" x14ac:dyDescent="0.3">
      <c r="A112" s="10" t="s">
        <v>480</v>
      </c>
      <c r="B112" s="7" t="s">
        <v>175</v>
      </c>
      <c r="C112" s="10" t="s">
        <v>145</v>
      </c>
      <c r="D112" s="8">
        <v>359.25</v>
      </c>
      <c r="E112" s="16"/>
      <c r="F112" s="14">
        <f t="shared" si="20"/>
        <v>0</v>
      </c>
      <c r="G112" s="16"/>
      <c r="H112" s="14">
        <f t="shared" si="21"/>
        <v>0</v>
      </c>
      <c r="I112" s="16">
        <f t="shared" si="22"/>
        <v>0</v>
      </c>
      <c r="J112" s="14">
        <f t="shared" si="23"/>
        <v>0</v>
      </c>
      <c r="K112" s="16">
        <f t="shared" si="24"/>
        <v>0</v>
      </c>
      <c r="L112" s="14">
        <f t="shared" si="25"/>
        <v>0</v>
      </c>
      <c r="M112" s="7" t="s">
        <v>431</v>
      </c>
      <c r="N112" s="9" t="s">
        <v>436</v>
      </c>
      <c r="O112" s="15" t="s">
        <v>431</v>
      </c>
      <c r="P112" s="15" t="s">
        <v>431</v>
      </c>
      <c r="Q112" s="15" t="s">
        <v>302</v>
      </c>
      <c r="R112" s="11">
        <v>690319</v>
      </c>
      <c r="S112" s="11">
        <v>30</v>
      </c>
      <c r="T112" s="15" t="s">
        <v>350</v>
      </c>
      <c r="U112" s="15" t="s">
        <v>350</v>
      </c>
      <c r="V112" s="15" t="s">
        <v>440</v>
      </c>
      <c r="W112" s="15" t="s">
        <v>431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17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v>0</v>
      </c>
      <c r="AP112" s="11">
        <v>0</v>
      </c>
      <c r="AQ112" s="11">
        <v>0</v>
      </c>
      <c r="AR112" s="11">
        <v>0</v>
      </c>
      <c r="AS112" s="11">
        <v>0</v>
      </c>
      <c r="AT112" s="11">
        <v>0</v>
      </c>
      <c r="AU112" s="15"/>
      <c r="AV112" s="11">
        <v>100</v>
      </c>
    </row>
    <row r="113" spans="1:48" ht="28.5" customHeight="1" x14ac:dyDescent="0.3">
      <c r="A113" s="10" t="s">
        <v>65</v>
      </c>
      <c r="B113" s="7" t="s">
        <v>103</v>
      </c>
      <c r="C113" s="10" t="s">
        <v>73</v>
      </c>
      <c r="D113" s="8">
        <v>35.92</v>
      </c>
      <c r="E113" s="16"/>
      <c r="F113" s="14">
        <f t="shared" si="20"/>
        <v>0</v>
      </c>
      <c r="G113" s="16"/>
      <c r="H113" s="14">
        <f t="shared" si="21"/>
        <v>0</v>
      </c>
      <c r="I113" s="16">
        <f t="shared" si="22"/>
        <v>0</v>
      </c>
      <c r="J113" s="14">
        <f t="shared" si="23"/>
        <v>0</v>
      </c>
      <c r="K113" s="16">
        <f t="shared" si="24"/>
        <v>0</v>
      </c>
      <c r="L113" s="14">
        <f t="shared" si="25"/>
        <v>0</v>
      </c>
      <c r="M113" s="7" t="s">
        <v>431</v>
      </c>
      <c r="N113" s="9" t="s">
        <v>273</v>
      </c>
      <c r="O113" s="15" t="s">
        <v>431</v>
      </c>
      <c r="P113" s="15" t="s">
        <v>431</v>
      </c>
      <c r="Q113" s="15" t="s">
        <v>302</v>
      </c>
      <c r="R113" s="11">
        <v>690319</v>
      </c>
      <c r="S113" s="11">
        <v>40</v>
      </c>
      <c r="T113" s="15" t="s">
        <v>440</v>
      </c>
      <c r="U113" s="15" t="s">
        <v>350</v>
      </c>
      <c r="V113" s="15" t="s">
        <v>350</v>
      </c>
      <c r="W113" s="15" t="s">
        <v>431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17</v>
      </c>
      <c r="AJ113" s="11">
        <v>0</v>
      </c>
      <c r="AK113" s="11">
        <v>0</v>
      </c>
      <c r="AL113" s="11">
        <v>0</v>
      </c>
      <c r="AM113" s="11">
        <v>0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15"/>
      <c r="AV113" s="11">
        <v>100</v>
      </c>
    </row>
    <row r="114" spans="1:48" ht="28.5" customHeight="1" x14ac:dyDescent="0.3">
      <c r="A114" s="10" t="s">
        <v>16</v>
      </c>
      <c r="B114" s="7" t="s">
        <v>374</v>
      </c>
      <c r="C114" s="10" t="s">
        <v>145</v>
      </c>
      <c r="D114" s="8">
        <v>1047.56</v>
      </c>
      <c r="E114" s="16"/>
      <c r="F114" s="14">
        <f t="shared" si="20"/>
        <v>0</v>
      </c>
      <c r="G114" s="16"/>
      <c r="H114" s="14">
        <f t="shared" si="21"/>
        <v>0</v>
      </c>
      <c r="I114" s="16">
        <f t="shared" si="22"/>
        <v>0</v>
      </c>
      <c r="J114" s="14">
        <f t="shared" si="23"/>
        <v>0</v>
      </c>
      <c r="K114" s="16">
        <f t="shared" si="24"/>
        <v>0</v>
      </c>
      <c r="L114" s="14">
        <f t="shared" si="25"/>
        <v>0</v>
      </c>
      <c r="M114" s="7" t="s">
        <v>431</v>
      </c>
      <c r="N114" s="9" t="s">
        <v>29</v>
      </c>
      <c r="O114" s="15" t="s">
        <v>431</v>
      </c>
      <c r="P114" s="15" t="s">
        <v>431</v>
      </c>
      <c r="Q114" s="15" t="s">
        <v>302</v>
      </c>
      <c r="R114" s="11">
        <v>690319</v>
      </c>
      <c r="S114" s="11">
        <v>50</v>
      </c>
      <c r="T114" s="15" t="s">
        <v>440</v>
      </c>
      <c r="U114" s="15" t="s">
        <v>350</v>
      </c>
      <c r="V114" s="15" t="s">
        <v>350</v>
      </c>
      <c r="W114" s="15" t="s">
        <v>431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17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15"/>
      <c r="AV114" s="11">
        <v>100</v>
      </c>
    </row>
    <row r="115" spans="1:48" ht="28.5" customHeight="1" x14ac:dyDescent="0.3">
      <c r="A115" s="10" t="s">
        <v>479</v>
      </c>
      <c r="B115" s="7" t="s">
        <v>167</v>
      </c>
      <c r="C115" s="10" t="s">
        <v>73</v>
      </c>
      <c r="D115" s="8">
        <v>61.12</v>
      </c>
      <c r="E115" s="16"/>
      <c r="F115" s="14">
        <f t="shared" si="20"/>
        <v>0</v>
      </c>
      <c r="G115" s="16"/>
      <c r="H115" s="14">
        <f t="shared" si="21"/>
        <v>0</v>
      </c>
      <c r="I115" s="16">
        <f t="shared" si="22"/>
        <v>0</v>
      </c>
      <c r="J115" s="14">
        <f t="shared" si="23"/>
        <v>0</v>
      </c>
      <c r="K115" s="16">
        <f t="shared" si="24"/>
        <v>0</v>
      </c>
      <c r="L115" s="14">
        <f t="shared" si="25"/>
        <v>0</v>
      </c>
      <c r="M115" s="7" t="s">
        <v>431</v>
      </c>
      <c r="N115" s="9" t="s">
        <v>465</v>
      </c>
      <c r="O115" s="15" t="s">
        <v>431</v>
      </c>
      <c r="P115" s="15" t="s">
        <v>431</v>
      </c>
      <c r="Q115" s="15" t="s">
        <v>302</v>
      </c>
      <c r="R115" s="11">
        <v>690319</v>
      </c>
      <c r="S115" s="11">
        <v>60</v>
      </c>
      <c r="T115" s="15" t="s">
        <v>440</v>
      </c>
      <c r="U115" s="15" t="s">
        <v>350</v>
      </c>
      <c r="V115" s="15" t="s">
        <v>350</v>
      </c>
      <c r="W115" s="15" t="s">
        <v>431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17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v>0</v>
      </c>
      <c r="AP115" s="11">
        <v>0</v>
      </c>
      <c r="AQ115" s="11">
        <v>0</v>
      </c>
      <c r="AR115" s="11">
        <v>0</v>
      </c>
      <c r="AS115" s="11">
        <v>0</v>
      </c>
      <c r="AT115" s="11">
        <v>0</v>
      </c>
      <c r="AU115" s="15"/>
      <c r="AV115" s="11">
        <v>100</v>
      </c>
    </row>
    <row r="116" spans="1:48" ht="28.5" customHeight="1" x14ac:dyDescent="0.3">
      <c r="A116" s="10" t="s">
        <v>34</v>
      </c>
      <c r="B116" s="7" t="s">
        <v>444</v>
      </c>
      <c r="C116" s="10" t="s">
        <v>73</v>
      </c>
      <c r="D116" s="8">
        <v>36.65</v>
      </c>
      <c r="E116" s="16"/>
      <c r="F116" s="14">
        <f t="shared" si="20"/>
        <v>0</v>
      </c>
      <c r="G116" s="16"/>
      <c r="H116" s="14">
        <f t="shared" si="21"/>
        <v>0</v>
      </c>
      <c r="I116" s="16">
        <f t="shared" si="22"/>
        <v>0</v>
      </c>
      <c r="J116" s="14">
        <f t="shared" si="23"/>
        <v>0</v>
      </c>
      <c r="K116" s="16">
        <f t="shared" si="24"/>
        <v>0</v>
      </c>
      <c r="L116" s="14">
        <f t="shared" si="25"/>
        <v>0</v>
      </c>
      <c r="M116" s="7" t="s">
        <v>431</v>
      </c>
      <c r="N116" s="9" t="s">
        <v>134</v>
      </c>
      <c r="O116" s="15" t="s">
        <v>431</v>
      </c>
      <c r="P116" s="15" t="s">
        <v>431</v>
      </c>
      <c r="Q116" s="15" t="s">
        <v>302</v>
      </c>
      <c r="R116" s="11">
        <v>690319</v>
      </c>
      <c r="S116" s="11">
        <v>70</v>
      </c>
      <c r="T116" s="15" t="s">
        <v>440</v>
      </c>
      <c r="U116" s="15" t="s">
        <v>350</v>
      </c>
      <c r="V116" s="15" t="s">
        <v>350</v>
      </c>
      <c r="W116" s="15" t="s">
        <v>431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17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v>0</v>
      </c>
      <c r="AP116" s="11">
        <v>0</v>
      </c>
      <c r="AQ116" s="11">
        <v>0</v>
      </c>
      <c r="AR116" s="11">
        <v>0</v>
      </c>
      <c r="AS116" s="11">
        <v>0</v>
      </c>
      <c r="AT116" s="11">
        <v>0</v>
      </c>
      <c r="AU116" s="15"/>
      <c r="AV116" s="11">
        <v>100</v>
      </c>
    </row>
    <row r="117" spans="1:48" ht="28.5" customHeight="1" x14ac:dyDescent="0.3">
      <c r="A117" s="10" t="s">
        <v>521</v>
      </c>
      <c r="B117" s="7" t="s">
        <v>141</v>
      </c>
      <c r="C117" s="10" t="s">
        <v>73</v>
      </c>
      <c r="D117" s="8">
        <v>23.61</v>
      </c>
      <c r="E117" s="16"/>
      <c r="F117" s="14">
        <f t="shared" si="20"/>
        <v>0</v>
      </c>
      <c r="G117" s="16"/>
      <c r="H117" s="14">
        <f t="shared" si="21"/>
        <v>0</v>
      </c>
      <c r="I117" s="16">
        <f t="shared" si="22"/>
        <v>0</v>
      </c>
      <c r="J117" s="14">
        <f t="shared" si="23"/>
        <v>0</v>
      </c>
      <c r="K117" s="16">
        <f t="shared" si="24"/>
        <v>0</v>
      </c>
      <c r="L117" s="14">
        <f t="shared" si="25"/>
        <v>0</v>
      </c>
      <c r="M117" s="7" t="s">
        <v>431</v>
      </c>
      <c r="N117" s="9" t="s">
        <v>77</v>
      </c>
      <c r="O117" s="15" t="s">
        <v>431</v>
      </c>
      <c r="P117" s="15" t="s">
        <v>431</v>
      </c>
      <c r="Q117" s="15" t="s">
        <v>302</v>
      </c>
      <c r="R117" s="11">
        <v>690319</v>
      </c>
      <c r="S117" s="11">
        <v>80</v>
      </c>
      <c r="T117" s="15" t="s">
        <v>440</v>
      </c>
      <c r="U117" s="15" t="s">
        <v>350</v>
      </c>
      <c r="V117" s="15" t="s">
        <v>350</v>
      </c>
      <c r="W117" s="15" t="s">
        <v>431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17</v>
      </c>
      <c r="AJ117" s="11">
        <v>0</v>
      </c>
      <c r="AK117" s="11">
        <v>0</v>
      </c>
      <c r="AL117" s="11">
        <v>0</v>
      </c>
      <c r="AM117" s="11">
        <v>0</v>
      </c>
      <c r="AN117" s="11">
        <v>0</v>
      </c>
      <c r="AO117" s="11">
        <v>0</v>
      </c>
      <c r="AP117" s="11">
        <v>0</v>
      </c>
      <c r="AQ117" s="11">
        <v>0</v>
      </c>
      <c r="AR117" s="11">
        <v>0</v>
      </c>
      <c r="AS117" s="11">
        <v>0</v>
      </c>
      <c r="AT117" s="11">
        <v>0</v>
      </c>
      <c r="AU117" s="15"/>
      <c r="AV117" s="11">
        <v>100</v>
      </c>
    </row>
    <row r="118" spans="1:48" ht="28.5" customHeight="1" x14ac:dyDescent="0.3">
      <c r="A118" s="10" t="s">
        <v>34</v>
      </c>
      <c r="B118" s="7" t="s">
        <v>231</v>
      </c>
      <c r="C118" s="10" t="s">
        <v>73</v>
      </c>
      <c r="D118" s="8">
        <v>290.99</v>
      </c>
      <c r="E118" s="16"/>
      <c r="F118" s="14">
        <f t="shared" si="20"/>
        <v>0</v>
      </c>
      <c r="G118" s="16"/>
      <c r="H118" s="14">
        <f t="shared" si="21"/>
        <v>0</v>
      </c>
      <c r="I118" s="16">
        <f t="shared" si="22"/>
        <v>0</v>
      </c>
      <c r="J118" s="14">
        <f t="shared" si="23"/>
        <v>0</v>
      </c>
      <c r="K118" s="16">
        <f t="shared" si="24"/>
        <v>0</v>
      </c>
      <c r="L118" s="14">
        <f t="shared" si="25"/>
        <v>0</v>
      </c>
      <c r="M118" s="7" t="s">
        <v>431</v>
      </c>
      <c r="N118" s="9" t="s">
        <v>421</v>
      </c>
      <c r="O118" s="15" t="s">
        <v>431</v>
      </c>
      <c r="P118" s="15" t="s">
        <v>431</v>
      </c>
      <c r="Q118" s="15" t="s">
        <v>302</v>
      </c>
      <c r="R118" s="11">
        <v>690319</v>
      </c>
      <c r="S118" s="11">
        <v>90</v>
      </c>
      <c r="T118" s="15" t="s">
        <v>440</v>
      </c>
      <c r="U118" s="15" t="s">
        <v>350</v>
      </c>
      <c r="V118" s="15" t="s">
        <v>350</v>
      </c>
      <c r="W118" s="15" t="s">
        <v>431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17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  <c r="AT118" s="11">
        <v>0</v>
      </c>
      <c r="AU118" s="15"/>
      <c r="AV118" s="11">
        <v>100</v>
      </c>
    </row>
    <row r="119" spans="1:48" ht="28.5" customHeight="1" x14ac:dyDescent="0.3">
      <c r="A119" s="10" t="s">
        <v>34</v>
      </c>
      <c r="B119" s="7" t="s">
        <v>241</v>
      </c>
      <c r="C119" s="10" t="s">
        <v>73</v>
      </c>
      <c r="D119" s="8">
        <v>290.99</v>
      </c>
      <c r="E119" s="16"/>
      <c r="F119" s="14">
        <f t="shared" si="20"/>
        <v>0</v>
      </c>
      <c r="G119" s="16"/>
      <c r="H119" s="14">
        <f t="shared" si="21"/>
        <v>0</v>
      </c>
      <c r="I119" s="16">
        <f t="shared" si="22"/>
        <v>0</v>
      </c>
      <c r="J119" s="14">
        <f t="shared" si="23"/>
        <v>0</v>
      </c>
      <c r="K119" s="16">
        <f t="shared" si="24"/>
        <v>0</v>
      </c>
      <c r="L119" s="14">
        <f t="shared" si="25"/>
        <v>0</v>
      </c>
      <c r="M119" s="7" t="s">
        <v>431</v>
      </c>
      <c r="N119" s="18" t="s">
        <v>522</v>
      </c>
      <c r="O119" s="6" t="s">
        <v>431</v>
      </c>
      <c r="P119" s="6" t="s">
        <v>431</v>
      </c>
      <c r="Q119" s="15" t="s">
        <v>302</v>
      </c>
      <c r="R119" s="11">
        <v>690319</v>
      </c>
      <c r="S119" s="11">
        <v>100</v>
      </c>
      <c r="T119" s="15" t="s">
        <v>440</v>
      </c>
      <c r="U119" s="15" t="s">
        <v>350</v>
      </c>
      <c r="V119" s="15" t="s">
        <v>350</v>
      </c>
      <c r="W119" s="15" t="s">
        <v>431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17</v>
      </c>
      <c r="AJ119" s="11">
        <v>0</v>
      </c>
      <c r="AK119" s="11">
        <v>0</v>
      </c>
      <c r="AL119" s="11">
        <v>0</v>
      </c>
      <c r="AM119" s="11">
        <v>0</v>
      </c>
      <c r="AN119" s="11">
        <v>0</v>
      </c>
      <c r="AO119" s="11">
        <v>0</v>
      </c>
      <c r="AP119" s="11">
        <v>0</v>
      </c>
      <c r="AQ119" s="11">
        <v>0</v>
      </c>
      <c r="AR119" s="11">
        <v>0</v>
      </c>
      <c r="AS119" s="11">
        <v>0</v>
      </c>
      <c r="AT119" s="11">
        <v>0</v>
      </c>
      <c r="AU119" s="15"/>
      <c r="AV119" s="11">
        <v>100</v>
      </c>
    </row>
    <row r="120" spans="1:48" ht="28.5" customHeight="1" x14ac:dyDescent="0.3">
      <c r="A120" s="10" t="s">
        <v>431</v>
      </c>
      <c r="B120" s="10" t="s">
        <v>431</v>
      </c>
      <c r="C120" s="10" t="s">
        <v>431</v>
      </c>
      <c r="D120" s="14">
        <v>0</v>
      </c>
      <c r="E120" s="16"/>
      <c r="F120" s="14">
        <f t="shared" si="20"/>
        <v>0</v>
      </c>
      <c r="G120" s="16"/>
      <c r="H120" s="14">
        <f t="shared" si="21"/>
        <v>0</v>
      </c>
      <c r="I120" s="16">
        <v>0</v>
      </c>
      <c r="J120" s="14">
        <f t="shared" si="23"/>
        <v>0</v>
      </c>
      <c r="K120" s="16">
        <f t="shared" si="24"/>
        <v>0</v>
      </c>
      <c r="L120" s="14">
        <f t="shared" si="25"/>
        <v>0</v>
      </c>
      <c r="M120" s="5" t="s">
        <v>431</v>
      </c>
      <c r="N120" s="10" t="s">
        <v>431</v>
      </c>
      <c r="O120" s="10" t="s">
        <v>431</v>
      </c>
      <c r="P120" s="10" t="s">
        <v>431</v>
      </c>
      <c r="AU120" s="15"/>
      <c r="AV120" s="11">
        <v>0</v>
      </c>
    </row>
    <row r="121" spans="1:48" ht="28.5" customHeight="1" x14ac:dyDescent="0.3">
      <c r="A121" s="10" t="s">
        <v>431</v>
      </c>
      <c r="B121" s="10" t="s">
        <v>431</v>
      </c>
      <c r="C121" s="10" t="s">
        <v>431</v>
      </c>
      <c r="D121" s="14">
        <v>0</v>
      </c>
      <c r="E121" s="16"/>
      <c r="F121" s="14">
        <f t="shared" si="20"/>
        <v>0</v>
      </c>
      <c r="G121" s="16"/>
      <c r="H121" s="14">
        <f t="shared" si="21"/>
        <v>0</v>
      </c>
      <c r="I121" s="16">
        <v>0</v>
      </c>
      <c r="J121" s="14">
        <f t="shared" si="23"/>
        <v>0</v>
      </c>
      <c r="K121" s="16">
        <f t="shared" si="24"/>
        <v>0</v>
      </c>
      <c r="L121" s="14">
        <f t="shared" si="25"/>
        <v>0</v>
      </c>
      <c r="M121" s="5" t="s">
        <v>431</v>
      </c>
      <c r="N121" s="10" t="s">
        <v>431</v>
      </c>
      <c r="O121" s="10" t="s">
        <v>431</v>
      </c>
      <c r="P121" s="10" t="s">
        <v>431</v>
      </c>
      <c r="AU121" s="15"/>
      <c r="AV121" s="11">
        <v>0</v>
      </c>
    </row>
    <row r="122" spans="1:48" ht="28.5" customHeight="1" x14ac:dyDescent="0.3">
      <c r="A122" s="10" t="s">
        <v>431</v>
      </c>
      <c r="B122" s="10" t="s">
        <v>431</v>
      </c>
      <c r="C122" s="10" t="s">
        <v>431</v>
      </c>
      <c r="D122" s="14">
        <v>0</v>
      </c>
      <c r="E122" s="16"/>
      <c r="F122" s="14">
        <f t="shared" si="20"/>
        <v>0</v>
      </c>
      <c r="G122" s="16"/>
      <c r="H122" s="14">
        <f t="shared" si="21"/>
        <v>0</v>
      </c>
      <c r="I122" s="16">
        <v>0</v>
      </c>
      <c r="J122" s="14">
        <f t="shared" si="23"/>
        <v>0</v>
      </c>
      <c r="K122" s="16">
        <f t="shared" si="24"/>
        <v>0</v>
      </c>
      <c r="L122" s="14">
        <f t="shared" si="25"/>
        <v>0</v>
      </c>
      <c r="M122" s="5" t="s">
        <v>431</v>
      </c>
      <c r="N122" s="10" t="s">
        <v>431</v>
      </c>
      <c r="O122" s="10" t="s">
        <v>431</v>
      </c>
      <c r="P122" s="10" t="s">
        <v>431</v>
      </c>
      <c r="AU122" s="15"/>
      <c r="AV122" s="11">
        <v>0</v>
      </c>
    </row>
    <row r="123" spans="1:48" ht="28.5" customHeight="1" x14ac:dyDescent="0.3">
      <c r="A123" s="10" t="s">
        <v>431</v>
      </c>
      <c r="B123" s="10" t="s">
        <v>431</v>
      </c>
      <c r="C123" s="10" t="s">
        <v>431</v>
      </c>
      <c r="D123" s="14">
        <v>0</v>
      </c>
      <c r="E123" s="16"/>
      <c r="F123" s="14">
        <f t="shared" si="20"/>
        <v>0</v>
      </c>
      <c r="G123" s="16"/>
      <c r="H123" s="14">
        <f t="shared" si="21"/>
        <v>0</v>
      </c>
      <c r="I123" s="16">
        <v>0</v>
      </c>
      <c r="J123" s="14">
        <f t="shared" si="23"/>
        <v>0</v>
      </c>
      <c r="K123" s="16">
        <f t="shared" si="24"/>
        <v>0</v>
      </c>
      <c r="L123" s="14">
        <f t="shared" si="25"/>
        <v>0</v>
      </c>
      <c r="M123" s="5" t="s">
        <v>431</v>
      </c>
      <c r="N123" s="10" t="s">
        <v>431</v>
      </c>
      <c r="O123" s="10" t="s">
        <v>431</v>
      </c>
      <c r="P123" s="10" t="s">
        <v>431</v>
      </c>
      <c r="AU123" s="15"/>
      <c r="AV123" s="11">
        <v>0</v>
      </c>
    </row>
    <row r="124" spans="1:48" ht="28.5" customHeight="1" x14ac:dyDescent="0.3">
      <c r="A124" s="10" t="s">
        <v>431</v>
      </c>
      <c r="B124" s="10" t="s">
        <v>431</v>
      </c>
      <c r="C124" s="10" t="s">
        <v>431</v>
      </c>
      <c r="D124" s="14">
        <v>0</v>
      </c>
      <c r="E124" s="16"/>
      <c r="F124" s="14">
        <f t="shared" si="20"/>
        <v>0</v>
      </c>
      <c r="G124" s="16"/>
      <c r="H124" s="14">
        <f t="shared" si="21"/>
        <v>0</v>
      </c>
      <c r="I124" s="16">
        <v>0</v>
      </c>
      <c r="J124" s="14">
        <f t="shared" si="23"/>
        <v>0</v>
      </c>
      <c r="K124" s="16">
        <f t="shared" si="24"/>
        <v>0</v>
      </c>
      <c r="L124" s="14">
        <f t="shared" si="25"/>
        <v>0</v>
      </c>
      <c r="M124" s="5" t="s">
        <v>431</v>
      </c>
      <c r="N124" s="10" t="s">
        <v>431</v>
      </c>
      <c r="O124" s="10" t="s">
        <v>431</v>
      </c>
      <c r="P124" s="10" t="s">
        <v>431</v>
      </c>
      <c r="AU124" s="15"/>
      <c r="AV124" s="11">
        <v>0</v>
      </c>
    </row>
    <row r="125" spans="1:48" ht="28.5" customHeight="1" x14ac:dyDescent="0.3">
      <c r="A125" s="10" t="s">
        <v>431</v>
      </c>
      <c r="B125" s="10" t="s">
        <v>431</v>
      </c>
      <c r="C125" s="10" t="s">
        <v>431</v>
      </c>
      <c r="D125" s="14">
        <v>0</v>
      </c>
      <c r="E125" s="16"/>
      <c r="F125" s="14">
        <f t="shared" si="20"/>
        <v>0</v>
      </c>
      <c r="G125" s="16"/>
      <c r="H125" s="14">
        <f t="shared" si="21"/>
        <v>0</v>
      </c>
      <c r="I125" s="16">
        <v>0</v>
      </c>
      <c r="J125" s="14">
        <f t="shared" si="23"/>
        <v>0</v>
      </c>
      <c r="K125" s="16">
        <f t="shared" si="24"/>
        <v>0</v>
      </c>
      <c r="L125" s="14">
        <f t="shared" si="25"/>
        <v>0</v>
      </c>
      <c r="M125" s="5" t="s">
        <v>431</v>
      </c>
      <c r="N125" s="10" t="s">
        <v>431</v>
      </c>
      <c r="O125" s="10" t="s">
        <v>431</v>
      </c>
      <c r="P125" s="10" t="s">
        <v>431</v>
      </c>
      <c r="AU125" s="15"/>
      <c r="AV125" s="11">
        <v>0</v>
      </c>
    </row>
    <row r="126" spans="1:48" ht="28.5" customHeight="1" x14ac:dyDescent="0.3">
      <c r="A126" s="10" t="s">
        <v>431</v>
      </c>
      <c r="B126" s="10" t="s">
        <v>431</v>
      </c>
      <c r="C126" s="10" t="s">
        <v>431</v>
      </c>
      <c r="D126" s="14">
        <v>0</v>
      </c>
      <c r="E126" s="16"/>
      <c r="F126" s="14">
        <f t="shared" si="20"/>
        <v>0</v>
      </c>
      <c r="G126" s="16"/>
      <c r="H126" s="14">
        <f t="shared" si="21"/>
        <v>0</v>
      </c>
      <c r="I126" s="16">
        <v>0</v>
      </c>
      <c r="J126" s="14">
        <f t="shared" si="23"/>
        <v>0</v>
      </c>
      <c r="K126" s="16">
        <f t="shared" si="24"/>
        <v>0</v>
      </c>
      <c r="L126" s="14">
        <f t="shared" si="25"/>
        <v>0</v>
      </c>
      <c r="M126" s="5" t="s">
        <v>431</v>
      </c>
      <c r="N126" s="10" t="s">
        <v>431</v>
      </c>
      <c r="O126" s="10" t="s">
        <v>431</v>
      </c>
      <c r="P126" s="10" t="s">
        <v>431</v>
      </c>
      <c r="AU126" s="15"/>
      <c r="AV126" s="11">
        <v>0</v>
      </c>
    </row>
    <row r="127" spans="1:48" ht="28.5" customHeight="1" x14ac:dyDescent="0.3">
      <c r="A127" s="10" t="s">
        <v>431</v>
      </c>
      <c r="B127" s="10" t="s">
        <v>431</v>
      </c>
      <c r="C127" s="10" t="s">
        <v>431</v>
      </c>
      <c r="D127" s="14">
        <v>0</v>
      </c>
      <c r="E127" s="16"/>
      <c r="F127" s="14">
        <f t="shared" si="20"/>
        <v>0</v>
      </c>
      <c r="G127" s="16"/>
      <c r="H127" s="14">
        <f t="shared" si="21"/>
        <v>0</v>
      </c>
      <c r="I127" s="16">
        <v>0</v>
      </c>
      <c r="J127" s="14">
        <f t="shared" si="23"/>
        <v>0</v>
      </c>
      <c r="K127" s="16">
        <f t="shared" si="24"/>
        <v>0</v>
      </c>
      <c r="L127" s="14">
        <f t="shared" si="25"/>
        <v>0</v>
      </c>
      <c r="M127" s="5" t="s">
        <v>431</v>
      </c>
      <c r="N127" s="10" t="s">
        <v>431</v>
      </c>
      <c r="O127" s="10" t="s">
        <v>431</v>
      </c>
      <c r="P127" s="10" t="s">
        <v>431</v>
      </c>
      <c r="AU127" s="15"/>
      <c r="AV127" s="11">
        <v>0</v>
      </c>
    </row>
    <row r="128" spans="1:48" ht="28.5" customHeight="1" x14ac:dyDescent="0.3">
      <c r="A128" s="10" t="s">
        <v>431</v>
      </c>
      <c r="B128" s="10" t="s">
        <v>431</v>
      </c>
      <c r="C128" s="10" t="s">
        <v>431</v>
      </c>
      <c r="D128" s="14">
        <v>0</v>
      </c>
      <c r="E128" s="16"/>
      <c r="F128" s="14">
        <f t="shared" si="20"/>
        <v>0</v>
      </c>
      <c r="G128" s="16"/>
      <c r="H128" s="14">
        <f t="shared" si="21"/>
        <v>0</v>
      </c>
      <c r="I128" s="16">
        <v>0</v>
      </c>
      <c r="J128" s="14">
        <f t="shared" si="23"/>
        <v>0</v>
      </c>
      <c r="K128" s="16">
        <f t="shared" si="24"/>
        <v>0</v>
      </c>
      <c r="L128" s="14">
        <f t="shared" si="25"/>
        <v>0</v>
      </c>
      <c r="M128" s="5" t="s">
        <v>431</v>
      </c>
      <c r="N128" s="10" t="s">
        <v>431</v>
      </c>
      <c r="O128" s="10" t="s">
        <v>431</v>
      </c>
      <c r="P128" s="10" t="s">
        <v>431</v>
      </c>
      <c r="AU128" s="15"/>
      <c r="AV128" s="11">
        <v>0</v>
      </c>
    </row>
    <row r="129" spans="1:48" ht="28.5" customHeight="1" x14ac:dyDescent="0.3">
      <c r="A129" s="10" t="s">
        <v>431</v>
      </c>
      <c r="B129" s="10" t="s">
        <v>431</v>
      </c>
      <c r="C129" s="10" t="s">
        <v>431</v>
      </c>
      <c r="D129" s="14">
        <v>0</v>
      </c>
      <c r="E129" s="16"/>
      <c r="F129" s="14">
        <f t="shared" si="20"/>
        <v>0</v>
      </c>
      <c r="G129" s="16"/>
      <c r="H129" s="14">
        <f t="shared" si="21"/>
        <v>0</v>
      </c>
      <c r="I129" s="16">
        <v>0</v>
      </c>
      <c r="J129" s="14">
        <f t="shared" si="23"/>
        <v>0</v>
      </c>
      <c r="K129" s="16">
        <f t="shared" si="24"/>
        <v>0</v>
      </c>
      <c r="L129" s="14">
        <f t="shared" si="25"/>
        <v>0</v>
      </c>
      <c r="M129" s="5" t="s">
        <v>431</v>
      </c>
      <c r="N129" s="10" t="s">
        <v>431</v>
      </c>
      <c r="O129" s="10" t="s">
        <v>431</v>
      </c>
      <c r="P129" s="10" t="s">
        <v>431</v>
      </c>
      <c r="AU129" s="15"/>
      <c r="AV129" s="11">
        <v>0</v>
      </c>
    </row>
    <row r="130" spans="1:48" ht="28.5" customHeight="1" x14ac:dyDescent="0.3">
      <c r="A130" s="10" t="s">
        <v>431</v>
      </c>
      <c r="B130" s="10" t="s">
        <v>431</v>
      </c>
      <c r="C130" s="10" t="s">
        <v>431</v>
      </c>
      <c r="D130" s="14">
        <v>0</v>
      </c>
      <c r="E130" s="16"/>
      <c r="F130" s="14">
        <f t="shared" si="20"/>
        <v>0</v>
      </c>
      <c r="G130" s="16"/>
      <c r="H130" s="14">
        <f t="shared" si="21"/>
        <v>0</v>
      </c>
      <c r="I130" s="16">
        <v>0</v>
      </c>
      <c r="J130" s="14">
        <f t="shared" si="23"/>
        <v>0</v>
      </c>
      <c r="K130" s="16">
        <f t="shared" si="24"/>
        <v>0</v>
      </c>
      <c r="L130" s="14">
        <f t="shared" si="25"/>
        <v>0</v>
      </c>
      <c r="M130" s="5" t="s">
        <v>431</v>
      </c>
      <c r="N130" s="10" t="s">
        <v>431</v>
      </c>
      <c r="O130" s="10" t="s">
        <v>431</v>
      </c>
      <c r="P130" s="10" t="s">
        <v>431</v>
      </c>
      <c r="AU130" s="15"/>
      <c r="AV130" s="11">
        <v>0</v>
      </c>
    </row>
    <row r="131" spans="1:48" ht="28.5" customHeight="1" x14ac:dyDescent="0.3">
      <c r="A131" s="10" t="s">
        <v>431</v>
      </c>
      <c r="B131" s="10" t="s">
        <v>431</v>
      </c>
      <c r="C131" s="10" t="s">
        <v>431</v>
      </c>
      <c r="D131" s="14">
        <v>0</v>
      </c>
      <c r="E131" s="16"/>
      <c r="F131" s="14">
        <f t="shared" si="20"/>
        <v>0</v>
      </c>
      <c r="G131" s="16"/>
      <c r="H131" s="14">
        <f t="shared" si="21"/>
        <v>0</v>
      </c>
      <c r="I131" s="16">
        <v>0</v>
      </c>
      <c r="J131" s="14">
        <f t="shared" si="23"/>
        <v>0</v>
      </c>
      <c r="K131" s="16">
        <f t="shared" si="24"/>
        <v>0</v>
      </c>
      <c r="L131" s="14">
        <f t="shared" si="25"/>
        <v>0</v>
      </c>
      <c r="M131" s="5" t="s">
        <v>431</v>
      </c>
      <c r="N131" s="10" t="s">
        <v>431</v>
      </c>
      <c r="O131" s="10" t="s">
        <v>431</v>
      </c>
      <c r="P131" s="10" t="s">
        <v>431</v>
      </c>
      <c r="AU131" s="15"/>
      <c r="AV131" s="11">
        <v>0</v>
      </c>
    </row>
    <row r="132" spans="1:48" ht="28.5" customHeight="1" x14ac:dyDescent="0.3">
      <c r="A132" s="10" t="s">
        <v>431</v>
      </c>
      <c r="B132" s="10" t="s">
        <v>431</v>
      </c>
      <c r="C132" s="10" t="s">
        <v>431</v>
      </c>
      <c r="D132" s="14">
        <v>0</v>
      </c>
      <c r="E132" s="16"/>
      <c r="F132" s="14">
        <f t="shared" si="20"/>
        <v>0</v>
      </c>
      <c r="G132" s="16"/>
      <c r="H132" s="14">
        <f t="shared" si="21"/>
        <v>0</v>
      </c>
      <c r="I132" s="16">
        <v>0</v>
      </c>
      <c r="J132" s="14">
        <f t="shared" si="23"/>
        <v>0</v>
      </c>
      <c r="K132" s="16">
        <f t="shared" si="24"/>
        <v>0</v>
      </c>
      <c r="L132" s="14">
        <f t="shared" si="25"/>
        <v>0</v>
      </c>
      <c r="M132" s="5" t="s">
        <v>431</v>
      </c>
      <c r="N132" s="10" t="s">
        <v>431</v>
      </c>
      <c r="O132" s="10" t="s">
        <v>431</v>
      </c>
      <c r="P132" s="10" t="s">
        <v>431</v>
      </c>
      <c r="AU132" s="15"/>
      <c r="AV132" s="11">
        <v>0</v>
      </c>
    </row>
    <row r="133" spans="1:48" ht="28.5" customHeight="1" x14ac:dyDescent="0.3">
      <c r="A133" s="10" t="s">
        <v>431</v>
      </c>
      <c r="B133" s="10" t="s">
        <v>431</v>
      </c>
      <c r="C133" s="10" t="s">
        <v>431</v>
      </c>
      <c r="D133" s="14">
        <v>0</v>
      </c>
      <c r="E133" s="16"/>
      <c r="F133" s="14">
        <f t="shared" si="20"/>
        <v>0</v>
      </c>
      <c r="G133" s="16"/>
      <c r="H133" s="14">
        <f t="shared" si="21"/>
        <v>0</v>
      </c>
      <c r="I133" s="16">
        <v>0</v>
      </c>
      <c r="J133" s="14">
        <f t="shared" si="23"/>
        <v>0</v>
      </c>
      <c r="K133" s="16">
        <f t="shared" si="24"/>
        <v>0</v>
      </c>
      <c r="L133" s="14">
        <f t="shared" si="25"/>
        <v>0</v>
      </c>
      <c r="M133" s="5" t="s">
        <v>431</v>
      </c>
      <c r="N133" s="10" t="s">
        <v>431</v>
      </c>
      <c r="O133" s="10" t="s">
        <v>431</v>
      </c>
      <c r="P133" s="10" t="s">
        <v>431</v>
      </c>
      <c r="AU133" s="15"/>
      <c r="AV133" s="11">
        <v>0</v>
      </c>
    </row>
    <row r="134" spans="1:48" ht="28.5" customHeight="1" x14ac:dyDescent="0.3">
      <c r="A134" s="10" t="s">
        <v>258</v>
      </c>
      <c r="B134" s="10" t="s">
        <v>431</v>
      </c>
      <c r="C134" s="10" t="s">
        <v>431</v>
      </c>
      <c r="D134" s="10" t="s">
        <v>431</v>
      </c>
      <c r="E134" s="12"/>
      <c r="F134" s="14">
        <f>TRUNC(SUMIF(Q110:Q133, Q109,F110:F133),0)</f>
        <v>0</v>
      </c>
      <c r="G134" s="14"/>
      <c r="H134" s="14">
        <f>TRUNC(SUMIF(Q110:Q133, Q109,H110:H133),0)</f>
        <v>0</v>
      </c>
      <c r="I134" s="14">
        <v>0</v>
      </c>
      <c r="J134" s="14">
        <f>TRUNC(SUMIF(Q110:Q133, Q109,J110:J133),0)</f>
        <v>0</v>
      </c>
      <c r="K134" s="17" t="s">
        <v>431</v>
      </c>
      <c r="L134" s="14">
        <f>F134+H134+J134</f>
        <v>0</v>
      </c>
      <c r="M134" s="10"/>
    </row>
    <row r="135" spans="1:48" ht="28.5" customHeight="1" x14ac:dyDescent="0.3">
      <c r="A135" s="1" t="s">
        <v>234</v>
      </c>
      <c r="B135" s="10"/>
      <c r="C135" s="10"/>
      <c r="D135" s="10" t="s">
        <v>431</v>
      </c>
      <c r="E135" s="10"/>
      <c r="F135" s="10" t="s">
        <v>431</v>
      </c>
      <c r="G135" s="10"/>
      <c r="H135" s="10" t="s">
        <v>431</v>
      </c>
      <c r="I135" s="10" t="s">
        <v>431</v>
      </c>
      <c r="J135" s="10" t="s">
        <v>431</v>
      </c>
      <c r="K135" s="10" t="s">
        <v>431</v>
      </c>
      <c r="L135" s="10" t="s">
        <v>431</v>
      </c>
      <c r="M135" s="10" t="s">
        <v>431</v>
      </c>
      <c r="N135" s="2" t="s">
        <v>431</v>
      </c>
      <c r="Q135" s="15" t="s">
        <v>227</v>
      </c>
      <c r="R135" s="11">
        <v>819048</v>
      </c>
      <c r="S135" s="11">
        <v>0</v>
      </c>
      <c r="AH135" s="15"/>
    </row>
    <row r="136" spans="1:48" ht="28.5" customHeight="1" x14ac:dyDescent="0.3">
      <c r="A136" s="10" t="s">
        <v>525</v>
      </c>
      <c r="B136" s="7" t="s">
        <v>407</v>
      </c>
      <c r="C136" s="10" t="s">
        <v>73</v>
      </c>
      <c r="D136" s="8">
        <v>5.2</v>
      </c>
      <c r="E136" s="16"/>
      <c r="F136" s="14">
        <f t="shared" ref="F136:F159" si="26">TRUNC(D136*E136,0)</f>
        <v>0</v>
      </c>
      <c r="G136" s="16"/>
      <c r="H136" s="14">
        <f t="shared" ref="H136:H159" si="27">TRUNC(D136*G136,0)</f>
        <v>0</v>
      </c>
      <c r="I136" s="16">
        <f>TRUNC(TRUNC(0,0)*AV136/100,0)</f>
        <v>0</v>
      </c>
      <c r="J136" s="14">
        <f t="shared" ref="J136:J159" si="28">TRUNC(D136*I136,0)</f>
        <v>0</v>
      </c>
      <c r="K136" s="16">
        <f t="shared" ref="K136:K159" si="29">TRUNC(E136+G136+I136,0)</f>
        <v>0</v>
      </c>
      <c r="L136" s="14">
        <f t="shared" ref="L136:L159" si="30">TRUNC(F136+H136+J136,0)</f>
        <v>0</v>
      </c>
      <c r="M136" s="7" t="s">
        <v>431</v>
      </c>
      <c r="N136" s="9" t="s">
        <v>66</v>
      </c>
      <c r="O136" s="15" t="s">
        <v>431</v>
      </c>
      <c r="P136" s="15" t="s">
        <v>431</v>
      </c>
      <c r="Q136" s="15" t="s">
        <v>227</v>
      </c>
      <c r="R136" s="11">
        <v>819048</v>
      </c>
      <c r="S136" s="11">
        <v>10</v>
      </c>
      <c r="T136" s="15" t="s">
        <v>440</v>
      </c>
      <c r="U136" s="15" t="s">
        <v>350</v>
      </c>
      <c r="V136" s="15" t="s">
        <v>350</v>
      </c>
      <c r="W136" s="15" t="s">
        <v>431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28</v>
      </c>
      <c r="AJ136" s="11">
        <v>0</v>
      </c>
      <c r="AK136" s="11">
        <v>0</v>
      </c>
      <c r="AL136" s="11">
        <v>0</v>
      </c>
      <c r="AM136" s="11">
        <v>0</v>
      </c>
      <c r="AN136" s="11">
        <v>0</v>
      </c>
      <c r="AO136" s="11">
        <v>0</v>
      </c>
      <c r="AP136" s="11">
        <v>0</v>
      </c>
      <c r="AQ136" s="11">
        <v>0</v>
      </c>
      <c r="AR136" s="11">
        <v>0</v>
      </c>
      <c r="AS136" s="11">
        <v>0</v>
      </c>
      <c r="AT136" s="11">
        <v>0</v>
      </c>
      <c r="AU136" s="15"/>
      <c r="AV136" s="11">
        <v>100</v>
      </c>
    </row>
    <row r="137" spans="1:48" ht="28.5" customHeight="1" x14ac:dyDescent="0.3">
      <c r="A137" s="10" t="s">
        <v>24</v>
      </c>
      <c r="B137" s="7" t="s">
        <v>318</v>
      </c>
      <c r="C137" s="10" t="s">
        <v>73</v>
      </c>
      <c r="D137" s="8">
        <v>5.2</v>
      </c>
      <c r="E137" s="16"/>
      <c r="F137" s="14">
        <f t="shared" si="26"/>
        <v>0</v>
      </c>
      <c r="G137" s="16"/>
      <c r="H137" s="14">
        <f t="shared" si="27"/>
        <v>0</v>
      </c>
      <c r="I137" s="16">
        <f>TRUNC(TRUNC(0,0)*AV137/100,0)</f>
        <v>0</v>
      </c>
      <c r="J137" s="14">
        <f t="shared" si="28"/>
        <v>0</v>
      </c>
      <c r="K137" s="16">
        <f t="shared" si="29"/>
        <v>0</v>
      </c>
      <c r="L137" s="14">
        <f t="shared" si="30"/>
        <v>0</v>
      </c>
      <c r="M137" s="7" t="s">
        <v>431</v>
      </c>
      <c r="N137" s="9" t="s">
        <v>519</v>
      </c>
      <c r="O137" s="15" t="s">
        <v>431</v>
      </c>
      <c r="P137" s="15" t="s">
        <v>431</v>
      </c>
      <c r="Q137" s="15" t="s">
        <v>227</v>
      </c>
      <c r="R137" s="11">
        <v>819048</v>
      </c>
      <c r="S137" s="11">
        <v>20</v>
      </c>
      <c r="T137" s="15" t="s">
        <v>440</v>
      </c>
      <c r="U137" s="15" t="s">
        <v>350</v>
      </c>
      <c r="V137" s="15" t="s">
        <v>350</v>
      </c>
      <c r="W137" s="15" t="s">
        <v>431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1">
        <v>0</v>
      </c>
      <c r="AI137" s="11">
        <v>28</v>
      </c>
      <c r="AJ137" s="11">
        <v>0</v>
      </c>
      <c r="AK137" s="11">
        <v>0</v>
      </c>
      <c r="AL137" s="11">
        <v>0</v>
      </c>
      <c r="AM137" s="11">
        <v>0</v>
      </c>
      <c r="AN137" s="11">
        <v>0</v>
      </c>
      <c r="AO137" s="11">
        <v>0</v>
      </c>
      <c r="AP137" s="11">
        <v>0</v>
      </c>
      <c r="AQ137" s="11">
        <v>0</v>
      </c>
      <c r="AR137" s="11">
        <v>0</v>
      </c>
      <c r="AS137" s="11">
        <v>0</v>
      </c>
      <c r="AT137" s="11">
        <v>0</v>
      </c>
      <c r="AU137" s="15"/>
      <c r="AV137" s="11">
        <v>100</v>
      </c>
    </row>
    <row r="138" spans="1:48" ht="28.5" customHeight="1" x14ac:dyDescent="0.3">
      <c r="A138" s="10" t="s">
        <v>417</v>
      </c>
      <c r="B138" s="7" t="s">
        <v>431</v>
      </c>
      <c r="C138" s="10" t="s">
        <v>145</v>
      </c>
      <c r="D138" s="8">
        <v>5</v>
      </c>
      <c r="E138" s="16"/>
      <c r="F138" s="14">
        <f t="shared" si="26"/>
        <v>0</v>
      </c>
      <c r="G138" s="16"/>
      <c r="H138" s="14">
        <f t="shared" si="27"/>
        <v>0</v>
      </c>
      <c r="I138" s="16">
        <f>TRUNC(TRUNC(0,0)*AV138/100,0)</f>
        <v>0</v>
      </c>
      <c r="J138" s="14">
        <f t="shared" si="28"/>
        <v>0</v>
      </c>
      <c r="K138" s="16">
        <f t="shared" si="29"/>
        <v>0</v>
      </c>
      <c r="L138" s="14">
        <f t="shared" si="30"/>
        <v>0</v>
      </c>
      <c r="M138" s="7"/>
      <c r="N138" s="18" t="s">
        <v>272</v>
      </c>
      <c r="O138" s="6" t="s">
        <v>431</v>
      </c>
      <c r="P138" s="6" t="s">
        <v>431</v>
      </c>
      <c r="Q138" s="15" t="s">
        <v>227</v>
      </c>
      <c r="R138" s="11">
        <v>819048</v>
      </c>
      <c r="S138" s="11">
        <v>30</v>
      </c>
      <c r="T138" s="15" t="s">
        <v>440</v>
      </c>
      <c r="U138" s="15" t="s">
        <v>350</v>
      </c>
      <c r="V138" s="15" t="s">
        <v>350</v>
      </c>
      <c r="W138" s="15" t="s">
        <v>431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28</v>
      </c>
      <c r="AJ138" s="11">
        <v>0</v>
      </c>
      <c r="AK138" s="11">
        <v>0</v>
      </c>
      <c r="AL138" s="11">
        <v>0</v>
      </c>
      <c r="AM138" s="11">
        <v>0</v>
      </c>
      <c r="AN138" s="11">
        <v>0</v>
      </c>
      <c r="AO138" s="11">
        <v>0</v>
      </c>
      <c r="AP138" s="11">
        <v>0</v>
      </c>
      <c r="AQ138" s="11">
        <v>0</v>
      </c>
      <c r="AR138" s="11">
        <v>0</v>
      </c>
      <c r="AS138" s="11">
        <v>0</v>
      </c>
      <c r="AT138" s="11">
        <v>0</v>
      </c>
      <c r="AU138" s="15"/>
      <c r="AV138" s="11">
        <v>100</v>
      </c>
    </row>
    <row r="139" spans="1:48" ht="28.5" customHeight="1" x14ac:dyDescent="0.3">
      <c r="A139" s="10" t="s">
        <v>431</v>
      </c>
      <c r="B139" s="10" t="s">
        <v>431</v>
      </c>
      <c r="C139" s="10" t="s">
        <v>431</v>
      </c>
      <c r="D139" s="14">
        <v>0</v>
      </c>
      <c r="E139" s="16"/>
      <c r="F139" s="14">
        <f t="shared" si="26"/>
        <v>0</v>
      </c>
      <c r="G139" s="16"/>
      <c r="H139" s="14">
        <f t="shared" si="27"/>
        <v>0</v>
      </c>
      <c r="I139" s="16">
        <v>0</v>
      </c>
      <c r="J139" s="14">
        <f t="shared" si="28"/>
        <v>0</v>
      </c>
      <c r="K139" s="16">
        <f t="shared" si="29"/>
        <v>0</v>
      </c>
      <c r="L139" s="14">
        <f t="shared" si="30"/>
        <v>0</v>
      </c>
      <c r="M139" s="5" t="s">
        <v>431</v>
      </c>
      <c r="N139" s="10" t="s">
        <v>431</v>
      </c>
      <c r="O139" s="10" t="s">
        <v>431</v>
      </c>
      <c r="P139" s="10" t="s">
        <v>431</v>
      </c>
      <c r="AU139" s="15"/>
      <c r="AV139" s="11">
        <v>0</v>
      </c>
    </row>
    <row r="140" spans="1:48" ht="28.5" customHeight="1" x14ac:dyDescent="0.3">
      <c r="A140" s="10" t="s">
        <v>431</v>
      </c>
      <c r="B140" s="10" t="s">
        <v>431</v>
      </c>
      <c r="C140" s="10" t="s">
        <v>431</v>
      </c>
      <c r="D140" s="14">
        <v>0</v>
      </c>
      <c r="E140" s="16"/>
      <c r="F140" s="14">
        <f t="shared" si="26"/>
        <v>0</v>
      </c>
      <c r="G140" s="16"/>
      <c r="H140" s="14">
        <f t="shared" si="27"/>
        <v>0</v>
      </c>
      <c r="I140" s="16">
        <v>0</v>
      </c>
      <c r="J140" s="14">
        <f t="shared" si="28"/>
        <v>0</v>
      </c>
      <c r="K140" s="16">
        <f t="shared" si="29"/>
        <v>0</v>
      </c>
      <c r="L140" s="14">
        <f t="shared" si="30"/>
        <v>0</v>
      </c>
      <c r="M140" s="5" t="s">
        <v>431</v>
      </c>
      <c r="N140" s="10" t="s">
        <v>431</v>
      </c>
      <c r="O140" s="10" t="s">
        <v>431</v>
      </c>
      <c r="P140" s="10" t="s">
        <v>431</v>
      </c>
      <c r="AU140" s="15"/>
      <c r="AV140" s="11">
        <v>0</v>
      </c>
    </row>
    <row r="141" spans="1:48" ht="28.5" customHeight="1" x14ac:dyDescent="0.3">
      <c r="A141" s="10" t="s">
        <v>431</v>
      </c>
      <c r="B141" s="10" t="s">
        <v>431</v>
      </c>
      <c r="C141" s="10" t="s">
        <v>431</v>
      </c>
      <c r="D141" s="14">
        <v>0</v>
      </c>
      <c r="E141" s="16"/>
      <c r="F141" s="14">
        <f t="shared" si="26"/>
        <v>0</v>
      </c>
      <c r="G141" s="16"/>
      <c r="H141" s="14">
        <f t="shared" si="27"/>
        <v>0</v>
      </c>
      <c r="I141" s="16">
        <v>0</v>
      </c>
      <c r="J141" s="14">
        <f t="shared" si="28"/>
        <v>0</v>
      </c>
      <c r="K141" s="16">
        <f t="shared" si="29"/>
        <v>0</v>
      </c>
      <c r="L141" s="14">
        <f t="shared" si="30"/>
        <v>0</v>
      </c>
      <c r="M141" s="5" t="s">
        <v>431</v>
      </c>
      <c r="N141" s="10" t="s">
        <v>431</v>
      </c>
      <c r="O141" s="10" t="s">
        <v>431</v>
      </c>
      <c r="P141" s="10" t="s">
        <v>431</v>
      </c>
      <c r="AU141" s="15"/>
      <c r="AV141" s="11">
        <v>0</v>
      </c>
    </row>
    <row r="142" spans="1:48" ht="28.5" customHeight="1" x14ac:dyDescent="0.3">
      <c r="A142" s="10" t="s">
        <v>431</v>
      </c>
      <c r="B142" s="10" t="s">
        <v>431</v>
      </c>
      <c r="C142" s="10" t="s">
        <v>431</v>
      </c>
      <c r="D142" s="14">
        <v>0</v>
      </c>
      <c r="E142" s="16"/>
      <c r="F142" s="14">
        <f t="shared" si="26"/>
        <v>0</v>
      </c>
      <c r="G142" s="16"/>
      <c r="H142" s="14">
        <f t="shared" si="27"/>
        <v>0</v>
      </c>
      <c r="I142" s="16">
        <v>0</v>
      </c>
      <c r="J142" s="14">
        <f t="shared" si="28"/>
        <v>0</v>
      </c>
      <c r="K142" s="16">
        <f t="shared" si="29"/>
        <v>0</v>
      </c>
      <c r="L142" s="14">
        <f t="shared" si="30"/>
        <v>0</v>
      </c>
      <c r="M142" s="5" t="s">
        <v>431</v>
      </c>
      <c r="N142" s="10" t="s">
        <v>431</v>
      </c>
      <c r="O142" s="10" t="s">
        <v>431</v>
      </c>
      <c r="P142" s="10" t="s">
        <v>431</v>
      </c>
      <c r="AU142" s="15"/>
      <c r="AV142" s="11">
        <v>0</v>
      </c>
    </row>
    <row r="143" spans="1:48" ht="28.5" customHeight="1" x14ac:dyDescent="0.3">
      <c r="A143" s="10" t="s">
        <v>431</v>
      </c>
      <c r="B143" s="10" t="s">
        <v>431</v>
      </c>
      <c r="C143" s="10" t="s">
        <v>431</v>
      </c>
      <c r="D143" s="14">
        <v>0</v>
      </c>
      <c r="E143" s="16"/>
      <c r="F143" s="14">
        <f t="shared" si="26"/>
        <v>0</v>
      </c>
      <c r="G143" s="16"/>
      <c r="H143" s="14">
        <f t="shared" si="27"/>
        <v>0</v>
      </c>
      <c r="I143" s="16">
        <v>0</v>
      </c>
      <c r="J143" s="14">
        <f t="shared" si="28"/>
        <v>0</v>
      </c>
      <c r="K143" s="16">
        <f t="shared" si="29"/>
        <v>0</v>
      </c>
      <c r="L143" s="14">
        <f t="shared" si="30"/>
        <v>0</v>
      </c>
      <c r="M143" s="5" t="s">
        <v>431</v>
      </c>
      <c r="N143" s="10" t="s">
        <v>431</v>
      </c>
      <c r="O143" s="10" t="s">
        <v>431</v>
      </c>
      <c r="P143" s="10" t="s">
        <v>431</v>
      </c>
      <c r="AU143" s="15"/>
      <c r="AV143" s="11">
        <v>0</v>
      </c>
    </row>
    <row r="144" spans="1:48" ht="28.5" customHeight="1" x14ac:dyDescent="0.3">
      <c r="A144" s="10" t="s">
        <v>431</v>
      </c>
      <c r="B144" s="10" t="s">
        <v>431</v>
      </c>
      <c r="C144" s="10" t="s">
        <v>431</v>
      </c>
      <c r="D144" s="14">
        <v>0</v>
      </c>
      <c r="E144" s="16"/>
      <c r="F144" s="14">
        <f t="shared" si="26"/>
        <v>0</v>
      </c>
      <c r="G144" s="16"/>
      <c r="H144" s="14">
        <f t="shared" si="27"/>
        <v>0</v>
      </c>
      <c r="I144" s="16">
        <v>0</v>
      </c>
      <c r="J144" s="14">
        <f t="shared" si="28"/>
        <v>0</v>
      </c>
      <c r="K144" s="16">
        <f t="shared" si="29"/>
        <v>0</v>
      </c>
      <c r="L144" s="14">
        <f t="shared" si="30"/>
        <v>0</v>
      </c>
      <c r="M144" s="5" t="s">
        <v>431</v>
      </c>
      <c r="N144" s="10" t="s">
        <v>431</v>
      </c>
      <c r="O144" s="10" t="s">
        <v>431</v>
      </c>
      <c r="P144" s="10" t="s">
        <v>431</v>
      </c>
      <c r="AU144" s="15"/>
      <c r="AV144" s="11">
        <v>0</v>
      </c>
    </row>
    <row r="145" spans="1:48" ht="28.5" customHeight="1" x14ac:dyDescent="0.3">
      <c r="A145" s="10" t="s">
        <v>431</v>
      </c>
      <c r="B145" s="10" t="s">
        <v>431</v>
      </c>
      <c r="C145" s="10" t="s">
        <v>431</v>
      </c>
      <c r="D145" s="14">
        <v>0</v>
      </c>
      <c r="E145" s="16"/>
      <c r="F145" s="14">
        <f t="shared" si="26"/>
        <v>0</v>
      </c>
      <c r="G145" s="16"/>
      <c r="H145" s="14">
        <f t="shared" si="27"/>
        <v>0</v>
      </c>
      <c r="I145" s="16">
        <v>0</v>
      </c>
      <c r="J145" s="14">
        <f t="shared" si="28"/>
        <v>0</v>
      </c>
      <c r="K145" s="16">
        <f t="shared" si="29"/>
        <v>0</v>
      </c>
      <c r="L145" s="14">
        <f t="shared" si="30"/>
        <v>0</v>
      </c>
      <c r="M145" s="5" t="s">
        <v>431</v>
      </c>
      <c r="N145" s="10" t="s">
        <v>431</v>
      </c>
      <c r="O145" s="10" t="s">
        <v>431</v>
      </c>
      <c r="P145" s="10" t="s">
        <v>431</v>
      </c>
      <c r="AU145" s="15"/>
      <c r="AV145" s="11">
        <v>0</v>
      </c>
    </row>
    <row r="146" spans="1:48" ht="28.5" customHeight="1" x14ac:dyDescent="0.3">
      <c r="A146" s="10" t="s">
        <v>431</v>
      </c>
      <c r="B146" s="10" t="s">
        <v>431</v>
      </c>
      <c r="C146" s="10" t="s">
        <v>431</v>
      </c>
      <c r="D146" s="14">
        <v>0</v>
      </c>
      <c r="E146" s="16"/>
      <c r="F146" s="14">
        <f t="shared" si="26"/>
        <v>0</v>
      </c>
      <c r="G146" s="16"/>
      <c r="H146" s="14">
        <f t="shared" si="27"/>
        <v>0</v>
      </c>
      <c r="I146" s="16">
        <v>0</v>
      </c>
      <c r="J146" s="14">
        <f t="shared" si="28"/>
        <v>0</v>
      </c>
      <c r="K146" s="16">
        <f t="shared" si="29"/>
        <v>0</v>
      </c>
      <c r="L146" s="14">
        <f t="shared" si="30"/>
        <v>0</v>
      </c>
      <c r="M146" s="5" t="s">
        <v>431</v>
      </c>
      <c r="N146" s="10" t="s">
        <v>431</v>
      </c>
      <c r="O146" s="10" t="s">
        <v>431</v>
      </c>
      <c r="P146" s="10" t="s">
        <v>431</v>
      </c>
      <c r="AU146" s="15"/>
      <c r="AV146" s="11">
        <v>0</v>
      </c>
    </row>
    <row r="147" spans="1:48" ht="28.5" customHeight="1" x14ac:dyDescent="0.3">
      <c r="A147" s="10" t="s">
        <v>431</v>
      </c>
      <c r="B147" s="10" t="s">
        <v>431</v>
      </c>
      <c r="C147" s="10" t="s">
        <v>431</v>
      </c>
      <c r="D147" s="14">
        <v>0</v>
      </c>
      <c r="E147" s="16"/>
      <c r="F147" s="14">
        <f t="shared" si="26"/>
        <v>0</v>
      </c>
      <c r="G147" s="16"/>
      <c r="H147" s="14">
        <f t="shared" si="27"/>
        <v>0</v>
      </c>
      <c r="I147" s="16">
        <v>0</v>
      </c>
      <c r="J147" s="14">
        <f t="shared" si="28"/>
        <v>0</v>
      </c>
      <c r="K147" s="16">
        <f t="shared" si="29"/>
        <v>0</v>
      </c>
      <c r="L147" s="14">
        <f t="shared" si="30"/>
        <v>0</v>
      </c>
      <c r="M147" s="5" t="s">
        <v>431</v>
      </c>
      <c r="N147" s="10" t="s">
        <v>431</v>
      </c>
      <c r="O147" s="10" t="s">
        <v>431</v>
      </c>
      <c r="P147" s="10" t="s">
        <v>431</v>
      </c>
      <c r="AU147" s="15"/>
      <c r="AV147" s="11">
        <v>0</v>
      </c>
    </row>
    <row r="148" spans="1:48" ht="28.5" customHeight="1" x14ac:dyDescent="0.3">
      <c r="A148" s="10" t="s">
        <v>431</v>
      </c>
      <c r="B148" s="10" t="s">
        <v>431</v>
      </c>
      <c r="C148" s="10" t="s">
        <v>431</v>
      </c>
      <c r="D148" s="14">
        <v>0</v>
      </c>
      <c r="E148" s="16"/>
      <c r="F148" s="14">
        <f t="shared" si="26"/>
        <v>0</v>
      </c>
      <c r="G148" s="16"/>
      <c r="H148" s="14">
        <f t="shared" si="27"/>
        <v>0</v>
      </c>
      <c r="I148" s="16">
        <v>0</v>
      </c>
      <c r="J148" s="14">
        <f t="shared" si="28"/>
        <v>0</v>
      </c>
      <c r="K148" s="16">
        <f t="shared" si="29"/>
        <v>0</v>
      </c>
      <c r="L148" s="14">
        <f t="shared" si="30"/>
        <v>0</v>
      </c>
      <c r="M148" s="5" t="s">
        <v>431</v>
      </c>
      <c r="N148" s="10" t="s">
        <v>431</v>
      </c>
      <c r="O148" s="10" t="s">
        <v>431</v>
      </c>
      <c r="P148" s="10" t="s">
        <v>431</v>
      </c>
      <c r="AU148" s="15"/>
      <c r="AV148" s="11">
        <v>0</v>
      </c>
    </row>
    <row r="149" spans="1:48" ht="28.5" customHeight="1" x14ac:dyDescent="0.3">
      <c r="A149" s="10" t="s">
        <v>431</v>
      </c>
      <c r="B149" s="10" t="s">
        <v>431</v>
      </c>
      <c r="C149" s="10" t="s">
        <v>431</v>
      </c>
      <c r="D149" s="14">
        <v>0</v>
      </c>
      <c r="E149" s="16"/>
      <c r="F149" s="14">
        <f t="shared" si="26"/>
        <v>0</v>
      </c>
      <c r="G149" s="16"/>
      <c r="H149" s="14">
        <f t="shared" si="27"/>
        <v>0</v>
      </c>
      <c r="I149" s="16">
        <v>0</v>
      </c>
      <c r="J149" s="14">
        <f t="shared" si="28"/>
        <v>0</v>
      </c>
      <c r="K149" s="16">
        <f t="shared" si="29"/>
        <v>0</v>
      </c>
      <c r="L149" s="14">
        <f t="shared" si="30"/>
        <v>0</v>
      </c>
      <c r="M149" s="5" t="s">
        <v>431</v>
      </c>
      <c r="N149" s="10" t="s">
        <v>431</v>
      </c>
      <c r="O149" s="10" t="s">
        <v>431</v>
      </c>
      <c r="P149" s="10" t="s">
        <v>431</v>
      </c>
      <c r="AU149" s="15"/>
      <c r="AV149" s="11">
        <v>0</v>
      </c>
    </row>
    <row r="150" spans="1:48" ht="28.5" customHeight="1" x14ac:dyDescent="0.3">
      <c r="A150" s="10" t="s">
        <v>431</v>
      </c>
      <c r="B150" s="10" t="s">
        <v>431</v>
      </c>
      <c r="C150" s="10" t="s">
        <v>431</v>
      </c>
      <c r="D150" s="14">
        <v>0</v>
      </c>
      <c r="E150" s="16"/>
      <c r="F150" s="14">
        <f t="shared" si="26"/>
        <v>0</v>
      </c>
      <c r="G150" s="16"/>
      <c r="H150" s="14">
        <f t="shared" si="27"/>
        <v>0</v>
      </c>
      <c r="I150" s="16">
        <v>0</v>
      </c>
      <c r="J150" s="14">
        <f t="shared" si="28"/>
        <v>0</v>
      </c>
      <c r="K150" s="16">
        <f t="shared" si="29"/>
        <v>0</v>
      </c>
      <c r="L150" s="14">
        <f t="shared" si="30"/>
        <v>0</v>
      </c>
      <c r="M150" s="5" t="s">
        <v>431</v>
      </c>
      <c r="N150" s="10" t="s">
        <v>431</v>
      </c>
      <c r="O150" s="10" t="s">
        <v>431</v>
      </c>
      <c r="P150" s="10" t="s">
        <v>431</v>
      </c>
      <c r="AU150" s="15"/>
      <c r="AV150" s="11">
        <v>0</v>
      </c>
    </row>
    <row r="151" spans="1:48" ht="28.5" customHeight="1" x14ac:dyDescent="0.3">
      <c r="A151" s="10" t="s">
        <v>431</v>
      </c>
      <c r="B151" s="10" t="s">
        <v>431</v>
      </c>
      <c r="C151" s="10" t="s">
        <v>431</v>
      </c>
      <c r="D151" s="14">
        <v>0</v>
      </c>
      <c r="E151" s="16"/>
      <c r="F151" s="14">
        <f t="shared" si="26"/>
        <v>0</v>
      </c>
      <c r="G151" s="16"/>
      <c r="H151" s="14">
        <f t="shared" si="27"/>
        <v>0</v>
      </c>
      <c r="I151" s="16">
        <v>0</v>
      </c>
      <c r="J151" s="14">
        <f t="shared" si="28"/>
        <v>0</v>
      </c>
      <c r="K151" s="16">
        <f t="shared" si="29"/>
        <v>0</v>
      </c>
      <c r="L151" s="14">
        <f t="shared" si="30"/>
        <v>0</v>
      </c>
      <c r="M151" s="5" t="s">
        <v>431</v>
      </c>
      <c r="N151" s="10" t="s">
        <v>431</v>
      </c>
      <c r="O151" s="10" t="s">
        <v>431</v>
      </c>
      <c r="P151" s="10" t="s">
        <v>431</v>
      </c>
      <c r="AU151" s="15"/>
      <c r="AV151" s="11">
        <v>0</v>
      </c>
    </row>
    <row r="152" spans="1:48" ht="28.5" customHeight="1" x14ac:dyDescent="0.3">
      <c r="A152" s="10" t="s">
        <v>431</v>
      </c>
      <c r="B152" s="10" t="s">
        <v>431</v>
      </c>
      <c r="C152" s="10" t="s">
        <v>431</v>
      </c>
      <c r="D152" s="14">
        <v>0</v>
      </c>
      <c r="E152" s="16"/>
      <c r="F152" s="14">
        <f t="shared" si="26"/>
        <v>0</v>
      </c>
      <c r="G152" s="16"/>
      <c r="H152" s="14">
        <f t="shared" si="27"/>
        <v>0</v>
      </c>
      <c r="I152" s="16">
        <v>0</v>
      </c>
      <c r="J152" s="14">
        <f t="shared" si="28"/>
        <v>0</v>
      </c>
      <c r="K152" s="16">
        <f t="shared" si="29"/>
        <v>0</v>
      </c>
      <c r="L152" s="14">
        <f t="shared" si="30"/>
        <v>0</v>
      </c>
      <c r="M152" s="5" t="s">
        <v>431</v>
      </c>
      <c r="N152" s="10" t="s">
        <v>431</v>
      </c>
      <c r="O152" s="10" t="s">
        <v>431</v>
      </c>
      <c r="P152" s="10" t="s">
        <v>431</v>
      </c>
      <c r="AU152" s="15"/>
      <c r="AV152" s="11">
        <v>0</v>
      </c>
    </row>
    <row r="153" spans="1:48" ht="28.5" customHeight="1" x14ac:dyDescent="0.3">
      <c r="A153" s="10" t="s">
        <v>431</v>
      </c>
      <c r="B153" s="10" t="s">
        <v>431</v>
      </c>
      <c r="C153" s="10" t="s">
        <v>431</v>
      </c>
      <c r="D153" s="14">
        <v>0</v>
      </c>
      <c r="E153" s="16"/>
      <c r="F153" s="14">
        <f t="shared" si="26"/>
        <v>0</v>
      </c>
      <c r="G153" s="16"/>
      <c r="H153" s="14">
        <f t="shared" si="27"/>
        <v>0</v>
      </c>
      <c r="I153" s="16">
        <v>0</v>
      </c>
      <c r="J153" s="14">
        <f t="shared" si="28"/>
        <v>0</v>
      </c>
      <c r="K153" s="16">
        <f t="shared" si="29"/>
        <v>0</v>
      </c>
      <c r="L153" s="14">
        <f t="shared" si="30"/>
        <v>0</v>
      </c>
      <c r="M153" s="5" t="s">
        <v>431</v>
      </c>
      <c r="N153" s="10" t="s">
        <v>431</v>
      </c>
      <c r="O153" s="10" t="s">
        <v>431</v>
      </c>
      <c r="P153" s="10" t="s">
        <v>431</v>
      </c>
      <c r="AU153" s="15"/>
      <c r="AV153" s="11">
        <v>0</v>
      </c>
    </row>
    <row r="154" spans="1:48" ht="28.5" customHeight="1" x14ac:dyDescent="0.3">
      <c r="A154" s="10" t="s">
        <v>431</v>
      </c>
      <c r="B154" s="10" t="s">
        <v>431</v>
      </c>
      <c r="C154" s="10" t="s">
        <v>431</v>
      </c>
      <c r="D154" s="14">
        <v>0</v>
      </c>
      <c r="E154" s="16"/>
      <c r="F154" s="14">
        <f t="shared" si="26"/>
        <v>0</v>
      </c>
      <c r="G154" s="16"/>
      <c r="H154" s="14">
        <f t="shared" si="27"/>
        <v>0</v>
      </c>
      <c r="I154" s="16">
        <v>0</v>
      </c>
      <c r="J154" s="14">
        <f t="shared" si="28"/>
        <v>0</v>
      </c>
      <c r="K154" s="16">
        <f t="shared" si="29"/>
        <v>0</v>
      </c>
      <c r="L154" s="14">
        <f t="shared" si="30"/>
        <v>0</v>
      </c>
      <c r="M154" s="5" t="s">
        <v>431</v>
      </c>
      <c r="N154" s="10" t="s">
        <v>431</v>
      </c>
      <c r="O154" s="10" t="s">
        <v>431</v>
      </c>
      <c r="P154" s="10" t="s">
        <v>431</v>
      </c>
      <c r="AU154" s="15"/>
      <c r="AV154" s="11">
        <v>0</v>
      </c>
    </row>
    <row r="155" spans="1:48" ht="28.5" customHeight="1" x14ac:dyDescent="0.3">
      <c r="A155" s="10" t="s">
        <v>431</v>
      </c>
      <c r="B155" s="10" t="s">
        <v>431</v>
      </c>
      <c r="C155" s="10" t="s">
        <v>431</v>
      </c>
      <c r="D155" s="14">
        <v>0</v>
      </c>
      <c r="E155" s="16"/>
      <c r="F155" s="14">
        <f t="shared" si="26"/>
        <v>0</v>
      </c>
      <c r="G155" s="16"/>
      <c r="H155" s="14">
        <f t="shared" si="27"/>
        <v>0</v>
      </c>
      <c r="I155" s="16">
        <v>0</v>
      </c>
      <c r="J155" s="14">
        <f t="shared" si="28"/>
        <v>0</v>
      </c>
      <c r="K155" s="16">
        <f t="shared" si="29"/>
        <v>0</v>
      </c>
      <c r="L155" s="14">
        <f t="shared" si="30"/>
        <v>0</v>
      </c>
      <c r="M155" s="5" t="s">
        <v>431</v>
      </c>
      <c r="N155" s="10" t="s">
        <v>431</v>
      </c>
      <c r="O155" s="10" t="s">
        <v>431</v>
      </c>
      <c r="P155" s="10" t="s">
        <v>431</v>
      </c>
      <c r="AU155" s="15"/>
      <c r="AV155" s="11">
        <v>0</v>
      </c>
    </row>
    <row r="156" spans="1:48" ht="28.5" customHeight="1" x14ac:dyDescent="0.3">
      <c r="A156" s="10" t="s">
        <v>431</v>
      </c>
      <c r="B156" s="10" t="s">
        <v>431</v>
      </c>
      <c r="C156" s="10" t="s">
        <v>431</v>
      </c>
      <c r="D156" s="14">
        <v>0</v>
      </c>
      <c r="E156" s="16"/>
      <c r="F156" s="14">
        <f t="shared" si="26"/>
        <v>0</v>
      </c>
      <c r="G156" s="16"/>
      <c r="H156" s="14">
        <f t="shared" si="27"/>
        <v>0</v>
      </c>
      <c r="I156" s="16">
        <v>0</v>
      </c>
      <c r="J156" s="14">
        <f t="shared" si="28"/>
        <v>0</v>
      </c>
      <c r="K156" s="16">
        <f t="shared" si="29"/>
        <v>0</v>
      </c>
      <c r="L156" s="14">
        <f t="shared" si="30"/>
        <v>0</v>
      </c>
      <c r="M156" s="5" t="s">
        <v>431</v>
      </c>
      <c r="N156" s="10" t="s">
        <v>431</v>
      </c>
      <c r="O156" s="10" t="s">
        <v>431</v>
      </c>
      <c r="P156" s="10" t="s">
        <v>431</v>
      </c>
      <c r="AU156" s="15"/>
      <c r="AV156" s="11">
        <v>0</v>
      </c>
    </row>
    <row r="157" spans="1:48" ht="28.5" customHeight="1" x14ac:dyDescent="0.3">
      <c r="A157" s="10" t="s">
        <v>431</v>
      </c>
      <c r="B157" s="10" t="s">
        <v>431</v>
      </c>
      <c r="C157" s="10" t="s">
        <v>431</v>
      </c>
      <c r="D157" s="14">
        <v>0</v>
      </c>
      <c r="E157" s="16"/>
      <c r="F157" s="14">
        <f t="shared" si="26"/>
        <v>0</v>
      </c>
      <c r="G157" s="16"/>
      <c r="H157" s="14">
        <f t="shared" si="27"/>
        <v>0</v>
      </c>
      <c r="I157" s="16">
        <v>0</v>
      </c>
      <c r="J157" s="14">
        <f t="shared" si="28"/>
        <v>0</v>
      </c>
      <c r="K157" s="16">
        <f t="shared" si="29"/>
        <v>0</v>
      </c>
      <c r="L157" s="14">
        <f t="shared" si="30"/>
        <v>0</v>
      </c>
      <c r="M157" s="5" t="s">
        <v>431</v>
      </c>
      <c r="N157" s="10" t="s">
        <v>431</v>
      </c>
      <c r="O157" s="10" t="s">
        <v>431</v>
      </c>
      <c r="P157" s="10" t="s">
        <v>431</v>
      </c>
      <c r="AU157" s="15"/>
      <c r="AV157" s="11">
        <v>0</v>
      </c>
    </row>
    <row r="158" spans="1:48" ht="28.5" customHeight="1" x14ac:dyDescent="0.3">
      <c r="A158" s="10" t="s">
        <v>431</v>
      </c>
      <c r="B158" s="10" t="s">
        <v>431</v>
      </c>
      <c r="C158" s="10" t="s">
        <v>431</v>
      </c>
      <c r="D158" s="14">
        <v>0</v>
      </c>
      <c r="E158" s="16"/>
      <c r="F158" s="14">
        <f t="shared" si="26"/>
        <v>0</v>
      </c>
      <c r="G158" s="16"/>
      <c r="H158" s="14">
        <f t="shared" si="27"/>
        <v>0</v>
      </c>
      <c r="I158" s="16">
        <v>0</v>
      </c>
      <c r="J158" s="14">
        <f t="shared" si="28"/>
        <v>0</v>
      </c>
      <c r="K158" s="16">
        <f t="shared" si="29"/>
        <v>0</v>
      </c>
      <c r="L158" s="14">
        <f t="shared" si="30"/>
        <v>0</v>
      </c>
      <c r="M158" s="5" t="s">
        <v>431</v>
      </c>
      <c r="N158" s="10" t="s">
        <v>431</v>
      </c>
      <c r="O158" s="10" t="s">
        <v>431</v>
      </c>
      <c r="P158" s="10" t="s">
        <v>431</v>
      </c>
      <c r="AU158" s="15"/>
      <c r="AV158" s="11">
        <v>0</v>
      </c>
    </row>
    <row r="159" spans="1:48" ht="28.5" customHeight="1" x14ac:dyDescent="0.3">
      <c r="A159" s="10" t="s">
        <v>431</v>
      </c>
      <c r="B159" s="10" t="s">
        <v>431</v>
      </c>
      <c r="C159" s="10" t="s">
        <v>431</v>
      </c>
      <c r="D159" s="14">
        <v>0</v>
      </c>
      <c r="E159" s="16"/>
      <c r="F159" s="14">
        <f t="shared" si="26"/>
        <v>0</v>
      </c>
      <c r="G159" s="16"/>
      <c r="H159" s="14">
        <f t="shared" si="27"/>
        <v>0</v>
      </c>
      <c r="I159" s="16">
        <v>0</v>
      </c>
      <c r="J159" s="14">
        <f t="shared" si="28"/>
        <v>0</v>
      </c>
      <c r="K159" s="16">
        <f t="shared" si="29"/>
        <v>0</v>
      </c>
      <c r="L159" s="14">
        <f t="shared" si="30"/>
        <v>0</v>
      </c>
      <c r="M159" s="5" t="s">
        <v>431</v>
      </c>
      <c r="N159" s="10" t="s">
        <v>431</v>
      </c>
      <c r="O159" s="10" t="s">
        <v>431</v>
      </c>
      <c r="P159" s="10" t="s">
        <v>431</v>
      </c>
      <c r="AU159" s="15"/>
      <c r="AV159" s="11">
        <v>0</v>
      </c>
    </row>
    <row r="160" spans="1:48" ht="28.5" customHeight="1" x14ac:dyDescent="0.3">
      <c r="A160" s="10" t="s">
        <v>258</v>
      </c>
      <c r="B160" s="10" t="s">
        <v>431</v>
      </c>
      <c r="C160" s="10" t="s">
        <v>431</v>
      </c>
      <c r="D160" s="10" t="s">
        <v>431</v>
      </c>
      <c r="E160" s="12"/>
      <c r="F160" s="14">
        <f>TRUNC(SUMIF(Q136:Q159, Q135,F136:F159),0)</f>
        <v>0</v>
      </c>
      <c r="G160" s="14"/>
      <c r="H160" s="14">
        <f>TRUNC(SUMIF(Q136:Q159, Q135,H136:H159),0)</f>
        <v>0</v>
      </c>
      <c r="I160" s="14">
        <v>0</v>
      </c>
      <c r="J160" s="14">
        <f>TRUNC(SUMIF(Q136:Q159, Q135,J136:J159),0)</f>
        <v>0</v>
      </c>
      <c r="K160" s="17" t="s">
        <v>431</v>
      </c>
      <c r="L160" s="14">
        <f>F160+H160+J160</f>
        <v>0</v>
      </c>
      <c r="M160" s="10"/>
    </row>
    <row r="161" spans="1:48" ht="28.5" customHeight="1" x14ac:dyDescent="0.3">
      <c r="A161" s="1" t="s">
        <v>96</v>
      </c>
      <c r="B161" s="10"/>
      <c r="C161" s="10"/>
      <c r="D161" s="10" t="s">
        <v>431</v>
      </c>
      <c r="E161" s="10"/>
      <c r="F161" s="10" t="s">
        <v>431</v>
      </c>
      <c r="G161" s="10"/>
      <c r="H161" s="10" t="s">
        <v>431</v>
      </c>
      <c r="I161" s="10" t="s">
        <v>431</v>
      </c>
      <c r="J161" s="10" t="s">
        <v>431</v>
      </c>
      <c r="K161" s="10" t="s">
        <v>431</v>
      </c>
      <c r="L161" s="10" t="s">
        <v>431</v>
      </c>
      <c r="M161" s="10" t="s">
        <v>431</v>
      </c>
      <c r="N161" s="2" t="s">
        <v>431</v>
      </c>
      <c r="Q161" s="15" t="s">
        <v>69</v>
      </c>
      <c r="R161" s="11">
        <v>877600</v>
      </c>
      <c r="S161" s="11">
        <v>0</v>
      </c>
      <c r="AH161" s="15"/>
    </row>
    <row r="162" spans="1:48" ht="28.5" customHeight="1" x14ac:dyDescent="0.3">
      <c r="A162" s="10" t="s">
        <v>370</v>
      </c>
      <c r="B162" s="7" t="s">
        <v>151</v>
      </c>
      <c r="C162" s="10" t="s">
        <v>466</v>
      </c>
      <c r="D162" s="8">
        <v>1</v>
      </c>
      <c r="E162" s="16"/>
      <c r="F162" s="14">
        <f t="shared" ref="F162:F185" si="31">TRUNC(D162*E162,0)</f>
        <v>0</v>
      </c>
      <c r="G162" s="16"/>
      <c r="H162" s="14">
        <f t="shared" ref="H162:H185" si="32">TRUNC(D162*G162,0)</f>
        <v>0</v>
      </c>
      <c r="I162" s="16">
        <f t="shared" ref="I162:I183" si="33">TRUNC(TRUNC(0,0)*AV162/100,0)</f>
        <v>0</v>
      </c>
      <c r="J162" s="14">
        <f t="shared" ref="J162:J185" si="34">TRUNC(D162*I162,0)</f>
        <v>0</v>
      </c>
      <c r="K162" s="16">
        <f t="shared" ref="K162:K185" si="35">TRUNC(E162+G162+I162,0)</f>
        <v>0</v>
      </c>
      <c r="L162" s="14">
        <f t="shared" ref="L162:L185" si="36">TRUNC(F162+H162+J162,0)</f>
        <v>0</v>
      </c>
      <c r="M162" s="7" t="s">
        <v>408</v>
      </c>
      <c r="N162" s="9" t="s">
        <v>197</v>
      </c>
      <c r="O162" s="15" t="s">
        <v>431</v>
      </c>
      <c r="P162" s="15" t="s">
        <v>431</v>
      </c>
      <c r="Q162" s="15" t="s">
        <v>69</v>
      </c>
      <c r="R162" s="11">
        <v>877600</v>
      </c>
      <c r="S162" s="11">
        <v>10</v>
      </c>
      <c r="T162" s="15" t="s">
        <v>350</v>
      </c>
      <c r="U162" s="15" t="s">
        <v>350</v>
      </c>
      <c r="V162" s="15" t="s">
        <v>440</v>
      </c>
      <c r="W162" s="15" t="s">
        <v>431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  <c r="AH162" s="11">
        <v>0</v>
      </c>
      <c r="AI162" s="11">
        <v>32</v>
      </c>
      <c r="AJ162" s="11">
        <v>0</v>
      </c>
      <c r="AK162" s="11">
        <v>0</v>
      </c>
      <c r="AL162" s="11">
        <v>0</v>
      </c>
      <c r="AM162" s="11">
        <v>0</v>
      </c>
      <c r="AN162" s="11">
        <v>0</v>
      </c>
      <c r="AO162" s="11">
        <v>0</v>
      </c>
      <c r="AP162" s="11">
        <v>0</v>
      </c>
      <c r="AQ162" s="11">
        <v>0</v>
      </c>
      <c r="AR162" s="11">
        <v>0</v>
      </c>
      <c r="AS162" s="11">
        <v>0</v>
      </c>
      <c r="AT162" s="11">
        <v>0</v>
      </c>
      <c r="AU162" s="15"/>
      <c r="AV162" s="11">
        <v>100</v>
      </c>
    </row>
    <row r="163" spans="1:48" ht="28.5" customHeight="1" x14ac:dyDescent="0.3">
      <c r="A163" s="10" t="s">
        <v>218</v>
      </c>
      <c r="B163" s="7" t="s">
        <v>259</v>
      </c>
      <c r="C163" s="10" t="s">
        <v>461</v>
      </c>
      <c r="D163" s="8">
        <v>3</v>
      </c>
      <c r="E163" s="16"/>
      <c r="F163" s="14">
        <f t="shared" si="31"/>
        <v>0</v>
      </c>
      <c r="G163" s="16"/>
      <c r="H163" s="14">
        <f t="shared" si="32"/>
        <v>0</v>
      </c>
      <c r="I163" s="16">
        <f t="shared" si="33"/>
        <v>0</v>
      </c>
      <c r="J163" s="14">
        <f t="shared" si="34"/>
        <v>0</v>
      </c>
      <c r="K163" s="16">
        <f t="shared" si="35"/>
        <v>0</v>
      </c>
      <c r="L163" s="14">
        <f t="shared" si="36"/>
        <v>0</v>
      </c>
      <c r="M163" s="7" t="s">
        <v>431</v>
      </c>
      <c r="N163" s="9" t="s">
        <v>48</v>
      </c>
      <c r="O163" s="15" t="s">
        <v>431</v>
      </c>
      <c r="P163" s="15" t="s">
        <v>431</v>
      </c>
      <c r="Q163" s="15" t="s">
        <v>69</v>
      </c>
      <c r="R163" s="11">
        <v>877600</v>
      </c>
      <c r="S163" s="11">
        <v>20</v>
      </c>
      <c r="T163" s="15" t="s">
        <v>350</v>
      </c>
      <c r="U163" s="15" t="s">
        <v>350</v>
      </c>
      <c r="V163" s="15" t="s">
        <v>440</v>
      </c>
      <c r="W163" s="15" t="s">
        <v>431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32</v>
      </c>
      <c r="AJ163" s="11">
        <v>0</v>
      </c>
      <c r="AK163" s="11">
        <v>0</v>
      </c>
      <c r="AL163" s="11">
        <v>0</v>
      </c>
      <c r="AM163" s="11">
        <v>0</v>
      </c>
      <c r="AN163" s="11">
        <v>0</v>
      </c>
      <c r="AO163" s="11">
        <v>0</v>
      </c>
      <c r="AP163" s="11">
        <v>0</v>
      </c>
      <c r="AQ163" s="11">
        <v>0</v>
      </c>
      <c r="AR163" s="11">
        <v>0</v>
      </c>
      <c r="AS163" s="11">
        <v>0</v>
      </c>
      <c r="AT163" s="11">
        <v>0</v>
      </c>
      <c r="AU163" s="15" t="s">
        <v>431</v>
      </c>
      <c r="AV163" s="11">
        <v>100</v>
      </c>
    </row>
    <row r="164" spans="1:48" ht="28.5" customHeight="1" x14ac:dyDescent="0.3">
      <c r="A164" s="10" t="s">
        <v>213</v>
      </c>
      <c r="B164" s="7" t="s">
        <v>518</v>
      </c>
      <c r="C164" s="10" t="s">
        <v>466</v>
      </c>
      <c r="D164" s="8">
        <v>1</v>
      </c>
      <c r="E164" s="16"/>
      <c r="F164" s="14">
        <f t="shared" si="31"/>
        <v>0</v>
      </c>
      <c r="G164" s="16"/>
      <c r="H164" s="14">
        <f t="shared" si="32"/>
        <v>0</v>
      </c>
      <c r="I164" s="16">
        <f t="shared" si="33"/>
        <v>0</v>
      </c>
      <c r="J164" s="14">
        <f t="shared" si="34"/>
        <v>0</v>
      </c>
      <c r="K164" s="16">
        <f t="shared" si="35"/>
        <v>0</v>
      </c>
      <c r="L164" s="14">
        <f t="shared" si="36"/>
        <v>0</v>
      </c>
      <c r="M164" s="7" t="s">
        <v>408</v>
      </c>
      <c r="N164" s="9" t="s">
        <v>121</v>
      </c>
      <c r="O164" s="15" t="s">
        <v>431</v>
      </c>
      <c r="P164" s="15" t="s">
        <v>431</v>
      </c>
      <c r="Q164" s="15" t="s">
        <v>69</v>
      </c>
      <c r="R164" s="11">
        <v>877600</v>
      </c>
      <c r="S164" s="11">
        <v>30</v>
      </c>
      <c r="T164" s="15" t="s">
        <v>350</v>
      </c>
      <c r="U164" s="15" t="s">
        <v>350</v>
      </c>
      <c r="V164" s="15" t="s">
        <v>440</v>
      </c>
      <c r="W164" s="15" t="s">
        <v>431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32</v>
      </c>
      <c r="AJ164" s="11">
        <v>0</v>
      </c>
      <c r="AK164" s="11">
        <v>0</v>
      </c>
      <c r="AL164" s="11">
        <v>0</v>
      </c>
      <c r="AM164" s="11">
        <v>0</v>
      </c>
      <c r="AN164" s="11">
        <v>0</v>
      </c>
      <c r="AO164" s="11">
        <v>0</v>
      </c>
      <c r="AP164" s="11">
        <v>0</v>
      </c>
      <c r="AQ164" s="11">
        <v>0</v>
      </c>
      <c r="AR164" s="11">
        <v>0</v>
      </c>
      <c r="AS164" s="11">
        <v>0</v>
      </c>
      <c r="AT164" s="11">
        <v>0</v>
      </c>
      <c r="AU164" s="15"/>
      <c r="AV164" s="11">
        <v>100</v>
      </c>
    </row>
    <row r="165" spans="1:48" ht="28.5" customHeight="1" x14ac:dyDescent="0.3">
      <c r="A165" s="10" t="s">
        <v>373</v>
      </c>
      <c r="B165" s="7" t="s">
        <v>431</v>
      </c>
      <c r="C165" s="10" t="s">
        <v>466</v>
      </c>
      <c r="D165" s="8">
        <v>2</v>
      </c>
      <c r="E165" s="16"/>
      <c r="F165" s="14">
        <f t="shared" si="31"/>
        <v>0</v>
      </c>
      <c r="G165" s="16"/>
      <c r="H165" s="14">
        <f t="shared" si="32"/>
        <v>0</v>
      </c>
      <c r="I165" s="16">
        <f t="shared" si="33"/>
        <v>0</v>
      </c>
      <c r="J165" s="14">
        <f t="shared" si="34"/>
        <v>0</v>
      </c>
      <c r="K165" s="16">
        <f t="shared" si="35"/>
        <v>0</v>
      </c>
      <c r="L165" s="14">
        <f t="shared" si="36"/>
        <v>0</v>
      </c>
      <c r="M165" s="7" t="s">
        <v>408</v>
      </c>
      <c r="N165" s="9" t="s">
        <v>75</v>
      </c>
      <c r="O165" s="15" t="s">
        <v>431</v>
      </c>
      <c r="P165" s="15" t="s">
        <v>431</v>
      </c>
      <c r="Q165" s="15" t="s">
        <v>69</v>
      </c>
      <c r="R165" s="11">
        <v>877600</v>
      </c>
      <c r="S165" s="11">
        <v>40</v>
      </c>
      <c r="T165" s="15" t="s">
        <v>350</v>
      </c>
      <c r="U165" s="15" t="s">
        <v>350</v>
      </c>
      <c r="V165" s="15" t="s">
        <v>440</v>
      </c>
      <c r="W165" s="15" t="s">
        <v>431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32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1">
        <v>0</v>
      </c>
      <c r="AP165" s="11">
        <v>0</v>
      </c>
      <c r="AQ165" s="11">
        <v>0</v>
      </c>
      <c r="AR165" s="11">
        <v>0</v>
      </c>
      <c r="AS165" s="11">
        <v>0</v>
      </c>
      <c r="AT165" s="11">
        <v>0</v>
      </c>
      <c r="AU165" s="15"/>
      <c r="AV165" s="11">
        <v>100</v>
      </c>
    </row>
    <row r="166" spans="1:48" ht="28.5" customHeight="1" x14ac:dyDescent="0.3">
      <c r="A166" s="10" t="s">
        <v>239</v>
      </c>
      <c r="B166" s="7" t="s">
        <v>423</v>
      </c>
      <c r="C166" s="10" t="s">
        <v>466</v>
      </c>
      <c r="D166" s="8">
        <v>1</v>
      </c>
      <c r="E166" s="16"/>
      <c r="F166" s="14">
        <f t="shared" si="31"/>
        <v>0</v>
      </c>
      <c r="G166" s="16"/>
      <c r="H166" s="14">
        <f t="shared" si="32"/>
        <v>0</v>
      </c>
      <c r="I166" s="16">
        <f t="shared" si="33"/>
        <v>0</v>
      </c>
      <c r="J166" s="14">
        <f t="shared" si="34"/>
        <v>0</v>
      </c>
      <c r="K166" s="16">
        <f t="shared" si="35"/>
        <v>0</v>
      </c>
      <c r="L166" s="14">
        <f t="shared" si="36"/>
        <v>0</v>
      </c>
      <c r="M166" s="7" t="s">
        <v>408</v>
      </c>
      <c r="N166" s="9" t="s">
        <v>317</v>
      </c>
      <c r="O166" s="15" t="s">
        <v>431</v>
      </c>
      <c r="P166" s="15" t="s">
        <v>431</v>
      </c>
      <c r="Q166" s="15" t="s">
        <v>69</v>
      </c>
      <c r="R166" s="11">
        <v>877600</v>
      </c>
      <c r="S166" s="11">
        <v>50</v>
      </c>
      <c r="T166" s="15" t="s">
        <v>350</v>
      </c>
      <c r="U166" s="15" t="s">
        <v>350</v>
      </c>
      <c r="V166" s="15" t="s">
        <v>440</v>
      </c>
      <c r="W166" s="15" t="s">
        <v>431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32</v>
      </c>
      <c r="AJ166" s="11">
        <v>0</v>
      </c>
      <c r="AK166" s="11">
        <v>0</v>
      </c>
      <c r="AL166" s="11">
        <v>0</v>
      </c>
      <c r="AM166" s="11">
        <v>0</v>
      </c>
      <c r="AN166" s="11">
        <v>0</v>
      </c>
      <c r="AO166" s="11">
        <v>0</v>
      </c>
      <c r="AP166" s="11">
        <v>0</v>
      </c>
      <c r="AQ166" s="11">
        <v>0</v>
      </c>
      <c r="AR166" s="11">
        <v>0</v>
      </c>
      <c r="AS166" s="11">
        <v>0</v>
      </c>
      <c r="AT166" s="11">
        <v>0</v>
      </c>
      <c r="AU166" s="15" t="s">
        <v>431</v>
      </c>
      <c r="AV166" s="11">
        <v>100</v>
      </c>
    </row>
    <row r="167" spans="1:48" ht="28.5" customHeight="1" x14ac:dyDescent="0.3">
      <c r="A167" s="10" t="s">
        <v>233</v>
      </c>
      <c r="B167" s="7" t="s">
        <v>428</v>
      </c>
      <c r="C167" s="10" t="s">
        <v>466</v>
      </c>
      <c r="D167" s="8">
        <v>1</v>
      </c>
      <c r="E167" s="16"/>
      <c r="F167" s="14">
        <f t="shared" si="31"/>
        <v>0</v>
      </c>
      <c r="G167" s="16"/>
      <c r="H167" s="14">
        <f t="shared" si="32"/>
        <v>0</v>
      </c>
      <c r="I167" s="16">
        <f t="shared" si="33"/>
        <v>0</v>
      </c>
      <c r="J167" s="14">
        <f t="shared" si="34"/>
        <v>0</v>
      </c>
      <c r="K167" s="16">
        <f t="shared" si="35"/>
        <v>0</v>
      </c>
      <c r="L167" s="14">
        <f t="shared" si="36"/>
        <v>0</v>
      </c>
      <c r="M167" s="7" t="s">
        <v>408</v>
      </c>
      <c r="N167" s="9" t="s">
        <v>158</v>
      </c>
      <c r="O167" s="15" t="s">
        <v>431</v>
      </c>
      <c r="P167" s="15" t="s">
        <v>431</v>
      </c>
      <c r="Q167" s="15" t="s">
        <v>69</v>
      </c>
      <c r="R167" s="11">
        <v>877600</v>
      </c>
      <c r="S167" s="11">
        <v>60</v>
      </c>
      <c r="T167" s="15" t="s">
        <v>350</v>
      </c>
      <c r="U167" s="15" t="s">
        <v>350</v>
      </c>
      <c r="V167" s="15" t="s">
        <v>440</v>
      </c>
      <c r="W167" s="15" t="s">
        <v>431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32</v>
      </c>
      <c r="AJ167" s="11">
        <v>0</v>
      </c>
      <c r="AK167" s="11">
        <v>0</v>
      </c>
      <c r="AL167" s="11">
        <v>0</v>
      </c>
      <c r="AM167" s="11">
        <v>0</v>
      </c>
      <c r="AN167" s="11">
        <v>0</v>
      </c>
      <c r="AO167" s="11">
        <v>0</v>
      </c>
      <c r="AP167" s="11">
        <v>0</v>
      </c>
      <c r="AQ167" s="11">
        <v>0</v>
      </c>
      <c r="AR167" s="11">
        <v>0</v>
      </c>
      <c r="AS167" s="11">
        <v>0</v>
      </c>
      <c r="AT167" s="11">
        <v>0</v>
      </c>
      <c r="AU167" s="15" t="s">
        <v>431</v>
      </c>
      <c r="AV167" s="11">
        <v>100</v>
      </c>
    </row>
    <row r="168" spans="1:48" ht="28.5" customHeight="1" x14ac:dyDescent="0.3">
      <c r="A168" s="10" t="s">
        <v>406</v>
      </c>
      <c r="B168" s="7" t="s">
        <v>351</v>
      </c>
      <c r="C168" s="10" t="s">
        <v>461</v>
      </c>
      <c r="D168" s="8">
        <v>2</v>
      </c>
      <c r="E168" s="16"/>
      <c r="F168" s="14">
        <f t="shared" si="31"/>
        <v>0</v>
      </c>
      <c r="G168" s="16"/>
      <c r="H168" s="14">
        <f t="shared" si="32"/>
        <v>0</v>
      </c>
      <c r="I168" s="16">
        <f t="shared" si="33"/>
        <v>0</v>
      </c>
      <c r="J168" s="14">
        <f t="shared" si="34"/>
        <v>0</v>
      </c>
      <c r="K168" s="16">
        <f t="shared" si="35"/>
        <v>0</v>
      </c>
      <c r="L168" s="14">
        <f t="shared" si="36"/>
        <v>0</v>
      </c>
      <c r="M168" s="7" t="s">
        <v>408</v>
      </c>
      <c r="N168" s="9" t="s">
        <v>473</v>
      </c>
      <c r="O168" s="15" t="s">
        <v>431</v>
      </c>
      <c r="P168" s="15" t="s">
        <v>431</v>
      </c>
      <c r="Q168" s="15" t="s">
        <v>69</v>
      </c>
      <c r="R168" s="11">
        <v>877600</v>
      </c>
      <c r="S168" s="11">
        <v>70</v>
      </c>
      <c r="T168" s="15" t="s">
        <v>350</v>
      </c>
      <c r="U168" s="15" t="s">
        <v>350</v>
      </c>
      <c r="V168" s="15" t="s">
        <v>440</v>
      </c>
      <c r="W168" s="15" t="s">
        <v>431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32</v>
      </c>
      <c r="AJ168" s="11">
        <v>0</v>
      </c>
      <c r="AK168" s="11">
        <v>0</v>
      </c>
      <c r="AL168" s="11">
        <v>0</v>
      </c>
      <c r="AM168" s="11">
        <v>0</v>
      </c>
      <c r="AN168" s="11">
        <v>0</v>
      </c>
      <c r="AO168" s="11">
        <v>0</v>
      </c>
      <c r="AP168" s="11">
        <v>0</v>
      </c>
      <c r="AQ168" s="11">
        <v>0</v>
      </c>
      <c r="AR168" s="11">
        <v>0</v>
      </c>
      <c r="AS168" s="11">
        <v>0</v>
      </c>
      <c r="AT168" s="11">
        <v>0</v>
      </c>
      <c r="AU168" s="15" t="s">
        <v>431</v>
      </c>
      <c r="AV168" s="11">
        <v>100</v>
      </c>
    </row>
    <row r="169" spans="1:48" ht="28.5" customHeight="1" x14ac:dyDescent="0.3">
      <c r="A169" s="10" t="s">
        <v>404</v>
      </c>
      <c r="B169" s="7" t="s">
        <v>292</v>
      </c>
      <c r="C169" s="10" t="s">
        <v>461</v>
      </c>
      <c r="D169" s="8">
        <v>2</v>
      </c>
      <c r="E169" s="16"/>
      <c r="F169" s="14">
        <f t="shared" si="31"/>
        <v>0</v>
      </c>
      <c r="G169" s="16"/>
      <c r="H169" s="14">
        <f t="shared" si="32"/>
        <v>0</v>
      </c>
      <c r="I169" s="16">
        <f t="shared" si="33"/>
        <v>0</v>
      </c>
      <c r="J169" s="14">
        <f t="shared" si="34"/>
        <v>0</v>
      </c>
      <c r="K169" s="16">
        <f t="shared" si="35"/>
        <v>0</v>
      </c>
      <c r="L169" s="14">
        <f t="shared" si="36"/>
        <v>0</v>
      </c>
      <c r="M169" s="7" t="s">
        <v>408</v>
      </c>
      <c r="N169" s="9" t="s">
        <v>343</v>
      </c>
      <c r="O169" s="15" t="s">
        <v>431</v>
      </c>
      <c r="P169" s="15" t="s">
        <v>431</v>
      </c>
      <c r="Q169" s="15" t="s">
        <v>69</v>
      </c>
      <c r="R169" s="11">
        <v>877600</v>
      </c>
      <c r="S169" s="11">
        <v>80</v>
      </c>
      <c r="T169" s="15" t="s">
        <v>350</v>
      </c>
      <c r="U169" s="15" t="s">
        <v>350</v>
      </c>
      <c r="V169" s="15" t="s">
        <v>440</v>
      </c>
      <c r="W169" s="15" t="s">
        <v>431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32</v>
      </c>
      <c r="AJ169" s="11">
        <v>0</v>
      </c>
      <c r="AK169" s="11">
        <v>0</v>
      </c>
      <c r="AL169" s="11">
        <v>0</v>
      </c>
      <c r="AM169" s="11">
        <v>0</v>
      </c>
      <c r="AN169" s="11">
        <v>0</v>
      </c>
      <c r="AO169" s="11">
        <v>0</v>
      </c>
      <c r="AP169" s="11">
        <v>0</v>
      </c>
      <c r="AQ169" s="11">
        <v>0</v>
      </c>
      <c r="AR169" s="11">
        <v>0</v>
      </c>
      <c r="AS169" s="11">
        <v>0</v>
      </c>
      <c r="AT169" s="11">
        <v>0</v>
      </c>
      <c r="AU169" s="15" t="s">
        <v>431</v>
      </c>
      <c r="AV169" s="11">
        <v>100</v>
      </c>
    </row>
    <row r="170" spans="1:48" ht="28.5" customHeight="1" x14ac:dyDescent="0.3">
      <c r="A170" s="10" t="s">
        <v>270</v>
      </c>
      <c r="B170" s="7" t="s">
        <v>232</v>
      </c>
      <c r="C170" s="10" t="s">
        <v>461</v>
      </c>
      <c r="D170" s="8">
        <v>2</v>
      </c>
      <c r="E170" s="16"/>
      <c r="F170" s="14">
        <f t="shared" si="31"/>
        <v>0</v>
      </c>
      <c r="G170" s="16"/>
      <c r="H170" s="14">
        <f t="shared" si="32"/>
        <v>0</v>
      </c>
      <c r="I170" s="16">
        <f t="shared" si="33"/>
        <v>0</v>
      </c>
      <c r="J170" s="14">
        <f t="shared" si="34"/>
        <v>0</v>
      </c>
      <c r="K170" s="16">
        <f t="shared" si="35"/>
        <v>0</v>
      </c>
      <c r="L170" s="14">
        <f t="shared" si="36"/>
        <v>0</v>
      </c>
      <c r="M170" s="7" t="s">
        <v>408</v>
      </c>
      <c r="N170" s="9" t="s">
        <v>244</v>
      </c>
      <c r="O170" s="15" t="s">
        <v>431</v>
      </c>
      <c r="P170" s="15" t="s">
        <v>431</v>
      </c>
      <c r="Q170" s="15" t="s">
        <v>69</v>
      </c>
      <c r="R170" s="11">
        <v>877600</v>
      </c>
      <c r="S170" s="11">
        <v>90</v>
      </c>
      <c r="T170" s="15" t="s">
        <v>350</v>
      </c>
      <c r="U170" s="15" t="s">
        <v>350</v>
      </c>
      <c r="V170" s="15" t="s">
        <v>440</v>
      </c>
      <c r="W170" s="15" t="s">
        <v>431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32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1">
        <v>0</v>
      </c>
      <c r="AP170" s="11">
        <v>0</v>
      </c>
      <c r="AQ170" s="11">
        <v>0</v>
      </c>
      <c r="AR170" s="11">
        <v>0</v>
      </c>
      <c r="AS170" s="11">
        <v>0</v>
      </c>
      <c r="AT170" s="11">
        <v>0</v>
      </c>
      <c r="AU170" s="15" t="s">
        <v>431</v>
      </c>
      <c r="AV170" s="11">
        <v>100</v>
      </c>
    </row>
    <row r="171" spans="1:48" ht="28.5" customHeight="1" x14ac:dyDescent="0.3">
      <c r="A171" s="10" t="s">
        <v>5</v>
      </c>
      <c r="B171" s="7" t="s">
        <v>384</v>
      </c>
      <c r="C171" s="10" t="s">
        <v>461</v>
      </c>
      <c r="D171" s="8">
        <v>2</v>
      </c>
      <c r="E171" s="16"/>
      <c r="F171" s="14">
        <f t="shared" si="31"/>
        <v>0</v>
      </c>
      <c r="G171" s="16"/>
      <c r="H171" s="14">
        <f t="shared" si="32"/>
        <v>0</v>
      </c>
      <c r="I171" s="16">
        <f t="shared" si="33"/>
        <v>0</v>
      </c>
      <c r="J171" s="14">
        <f t="shared" si="34"/>
        <v>0</v>
      </c>
      <c r="K171" s="16">
        <f t="shared" si="35"/>
        <v>0</v>
      </c>
      <c r="L171" s="14">
        <f t="shared" si="36"/>
        <v>0</v>
      </c>
      <c r="M171" s="7" t="s">
        <v>408</v>
      </c>
      <c r="N171" s="9" t="s">
        <v>315</v>
      </c>
      <c r="O171" s="15" t="s">
        <v>431</v>
      </c>
      <c r="P171" s="15" t="s">
        <v>431</v>
      </c>
      <c r="Q171" s="15" t="s">
        <v>69</v>
      </c>
      <c r="R171" s="11">
        <v>877600</v>
      </c>
      <c r="S171" s="11">
        <v>100</v>
      </c>
      <c r="T171" s="15" t="s">
        <v>350</v>
      </c>
      <c r="U171" s="15" t="s">
        <v>350</v>
      </c>
      <c r="V171" s="15" t="s">
        <v>440</v>
      </c>
      <c r="W171" s="15" t="s">
        <v>431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32</v>
      </c>
      <c r="AJ171" s="11">
        <v>0</v>
      </c>
      <c r="AK171" s="11">
        <v>0</v>
      </c>
      <c r="AL171" s="11">
        <v>0</v>
      </c>
      <c r="AM171" s="11">
        <v>0</v>
      </c>
      <c r="AN171" s="11">
        <v>0</v>
      </c>
      <c r="AO171" s="11">
        <v>0</v>
      </c>
      <c r="AP171" s="11">
        <v>0</v>
      </c>
      <c r="AQ171" s="11">
        <v>0</v>
      </c>
      <c r="AR171" s="11">
        <v>0</v>
      </c>
      <c r="AS171" s="11">
        <v>0</v>
      </c>
      <c r="AT171" s="11">
        <v>0</v>
      </c>
      <c r="AU171" s="15" t="s">
        <v>431</v>
      </c>
      <c r="AV171" s="11">
        <v>100</v>
      </c>
    </row>
    <row r="172" spans="1:48" ht="28.5" customHeight="1" x14ac:dyDescent="0.3">
      <c r="A172" s="10" t="s">
        <v>526</v>
      </c>
      <c r="B172" s="7" t="s">
        <v>423</v>
      </c>
      <c r="C172" s="10" t="s">
        <v>461</v>
      </c>
      <c r="D172" s="8">
        <v>5</v>
      </c>
      <c r="E172" s="16"/>
      <c r="F172" s="14">
        <f t="shared" si="31"/>
        <v>0</v>
      </c>
      <c r="G172" s="16"/>
      <c r="H172" s="14">
        <f t="shared" si="32"/>
        <v>0</v>
      </c>
      <c r="I172" s="16">
        <f t="shared" si="33"/>
        <v>0</v>
      </c>
      <c r="J172" s="14">
        <f t="shared" si="34"/>
        <v>0</v>
      </c>
      <c r="K172" s="16">
        <f t="shared" si="35"/>
        <v>0</v>
      </c>
      <c r="L172" s="14">
        <f t="shared" si="36"/>
        <v>0</v>
      </c>
      <c r="M172" s="7" t="s">
        <v>408</v>
      </c>
      <c r="N172" s="9" t="s">
        <v>2</v>
      </c>
      <c r="O172" s="15" t="s">
        <v>431</v>
      </c>
      <c r="P172" s="15" t="s">
        <v>431</v>
      </c>
      <c r="Q172" s="15" t="s">
        <v>69</v>
      </c>
      <c r="R172" s="11">
        <v>877600</v>
      </c>
      <c r="S172" s="11">
        <v>110</v>
      </c>
      <c r="T172" s="15" t="s">
        <v>350</v>
      </c>
      <c r="U172" s="15" t="s">
        <v>350</v>
      </c>
      <c r="V172" s="15" t="s">
        <v>440</v>
      </c>
      <c r="W172" s="15" t="s">
        <v>431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0</v>
      </c>
      <c r="AH172" s="11">
        <v>0</v>
      </c>
      <c r="AI172" s="11">
        <v>32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1">
        <v>0</v>
      </c>
      <c r="AP172" s="11">
        <v>0</v>
      </c>
      <c r="AQ172" s="11">
        <v>0</v>
      </c>
      <c r="AR172" s="11">
        <v>0</v>
      </c>
      <c r="AS172" s="11">
        <v>0</v>
      </c>
      <c r="AT172" s="11">
        <v>0</v>
      </c>
      <c r="AU172" s="15" t="s">
        <v>431</v>
      </c>
      <c r="AV172" s="11">
        <v>100</v>
      </c>
    </row>
    <row r="173" spans="1:48" ht="28.5" customHeight="1" x14ac:dyDescent="0.3">
      <c r="A173" s="10" t="s">
        <v>44</v>
      </c>
      <c r="B173" s="7" t="s">
        <v>327</v>
      </c>
      <c r="C173" s="10" t="s">
        <v>461</v>
      </c>
      <c r="D173" s="8">
        <v>7</v>
      </c>
      <c r="E173" s="16"/>
      <c r="F173" s="14">
        <f t="shared" si="31"/>
        <v>0</v>
      </c>
      <c r="G173" s="16"/>
      <c r="H173" s="14">
        <f t="shared" si="32"/>
        <v>0</v>
      </c>
      <c r="I173" s="16">
        <f t="shared" si="33"/>
        <v>0</v>
      </c>
      <c r="J173" s="14">
        <f t="shared" si="34"/>
        <v>0</v>
      </c>
      <c r="K173" s="16">
        <f t="shared" si="35"/>
        <v>0</v>
      </c>
      <c r="L173" s="14">
        <f t="shared" si="36"/>
        <v>0</v>
      </c>
      <c r="M173" s="7" t="s">
        <v>408</v>
      </c>
      <c r="N173" s="9" t="s">
        <v>432</v>
      </c>
      <c r="O173" s="15" t="s">
        <v>431</v>
      </c>
      <c r="P173" s="15" t="s">
        <v>431</v>
      </c>
      <c r="Q173" s="15" t="s">
        <v>69</v>
      </c>
      <c r="R173" s="11">
        <v>877600</v>
      </c>
      <c r="S173" s="11">
        <v>120</v>
      </c>
      <c r="T173" s="15" t="s">
        <v>350</v>
      </c>
      <c r="U173" s="15" t="s">
        <v>350</v>
      </c>
      <c r="V173" s="15" t="s">
        <v>440</v>
      </c>
      <c r="W173" s="15" t="s">
        <v>431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32</v>
      </c>
      <c r="AJ173" s="11">
        <v>0</v>
      </c>
      <c r="AK173" s="11">
        <v>0</v>
      </c>
      <c r="AL173" s="11">
        <v>0</v>
      </c>
      <c r="AM173" s="11">
        <v>0</v>
      </c>
      <c r="AN173" s="11">
        <v>0</v>
      </c>
      <c r="AO173" s="11">
        <v>0</v>
      </c>
      <c r="AP173" s="11">
        <v>0</v>
      </c>
      <c r="AQ173" s="11">
        <v>0</v>
      </c>
      <c r="AR173" s="11">
        <v>0</v>
      </c>
      <c r="AS173" s="11">
        <v>0</v>
      </c>
      <c r="AT173" s="11">
        <v>0</v>
      </c>
      <c r="AU173" s="15"/>
      <c r="AV173" s="11">
        <v>100</v>
      </c>
    </row>
    <row r="174" spans="1:48" ht="28.5" customHeight="1" x14ac:dyDescent="0.3">
      <c r="A174" s="10" t="s">
        <v>504</v>
      </c>
      <c r="B174" s="7" t="s">
        <v>18</v>
      </c>
      <c r="C174" s="10" t="s">
        <v>461</v>
      </c>
      <c r="D174" s="8">
        <v>3</v>
      </c>
      <c r="E174" s="16"/>
      <c r="F174" s="14">
        <f t="shared" si="31"/>
        <v>0</v>
      </c>
      <c r="G174" s="16"/>
      <c r="H174" s="14">
        <f t="shared" si="32"/>
        <v>0</v>
      </c>
      <c r="I174" s="16">
        <f t="shared" si="33"/>
        <v>0</v>
      </c>
      <c r="J174" s="14">
        <f t="shared" si="34"/>
        <v>0</v>
      </c>
      <c r="K174" s="16">
        <f t="shared" si="35"/>
        <v>0</v>
      </c>
      <c r="L174" s="14">
        <f t="shared" si="36"/>
        <v>0</v>
      </c>
      <c r="M174" s="7" t="s">
        <v>408</v>
      </c>
      <c r="N174" s="9" t="s">
        <v>128</v>
      </c>
      <c r="O174" s="15" t="s">
        <v>431</v>
      </c>
      <c r="P174" s="15" t="s">
        <v>431</v>
      </c>
      <c r="Q174" s="15" t="s">
        <v>69</v>
      </c>
      <c r="R174" s="11">
        <v>877600</v>
      </c>
      <c r="S174" s="11">
        <v>130</v>
      </c>
      <c r="T174" s="15" t="s">
        <v>350</v>
      </c>
      <c r="U174" s="15" t="s">
        <v>350</v>
      </c>
      <c r="V174" s="15" t="s">
        <v>440</v>
      </c>
      <c r="W174" s="15" t="s">
        <v>431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0</v>
      </c>
      <c r="AI174" s="11">
        <v>32</v>
      </c>
      <c r="AJ174" s="11">
        <v>0</v>
      </c>
      <c r="AK174" s="11">
        <v>0</v>
      </c>
      <c r="AL174" s="11">
        <v>0</v>
      </c>
      <c r="AM174" s="11">
        <v>0</v>
      </c>
      <c r="AN174" s="11">
        <v>0</v>
      </c>
      <c r="AO174" s="11">
        <v>0</v>
      </c>
      <c r="AP174" s="11">
        <v>0</v>
      </c>
      <c r="AQ174" s="11">
        <v>0</v>
      </c>
      <c r="AR174" s="11">
        <v>0</v>
      </c>
      <c r="AS174" s="11">
        <v>0</v>
      </c>
      <c r="AT174" s="11">
        <v>0</v>
      </c>
      <c r="AU174" s="15"/>
      <c r="AV174" s="11">
        <v>100</v>
      </c>
    </row>
    <row r="175" spans="1:48" ht="28.5" customHeight="1" x14ac:dyDescent="0.3">
      <c r="A175" s="10" t="s">
        <v>32</v>
      </c>
      <c r="B175" s="7" t="s">
        <v>214</v>
      </c>
      <c r="C175" s="10" t="s">
        <v>145</v>
      </c>
      <c r="D175" s="8">
        <v>30.52</v>
      </c>
      <c r="E175" s="16"/>
      <c r="F175" s="14">
        <f t="shared" si="31"/>
        <v>0</v>
      </c>
      <c r="G175" s="16"/>
      <c r="H175" s="14">
        <f t="shared" si="32"/>
        <v>0</v>
      </c>
      <c r="I175" s="16">
        <f t="shared" si="33"/>
        <v>0</v>
      </c>
      <c r="J175" s="14">
        <f t="shared" si="34"/>
        <v>0</v>
      </c>
      <c r="K175" s="16">
        <f t="shared" si="35"/>
        <v>0</v>
      </c>
      <c r="L175" s="14">
        <f t="shared" si="36"/>
        <v>0</v>
      </c>
      <c r="M175" s="7"/>
      <c r="N175" s="9" t="s">
        <v>82</v>
      </c>
      <c r="O175" s="15" t="s">
        <v>431</v>
      </c>
      <c r="P175" s="15" t="s">
        <v>431</v>
      </c>
      <c r="Q175" s="15" t="s">
        <v>69</v>
      </c>
      <c r="R175" s="11">
        <v>877600</v>
      </c>
      <c r="S175" s="11">
        <v>140</v>
      </c>
      <c r="T175" s="15" t="s">
        <v>440</v>
      </c>
      <c r="U175" s="15" t="s">
        <v>350</v>
      </c>
      <c r="V175" s="15" t="s">
        <v>350</v>
      </c>
      <c r="W175" s="15" t="s">
        <v>431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32</v>
      </c>
      <c r="AJ175" s="11">
        <v>0</v>
      </c>
      <c r="AK175" s="11">
        <v>0</v>
      </c>
      <c r="AL175" s="11">
        <v>0</v>
      </c>
      <c r="AM175" s="11">
        <v>0</v>
      </c>
      <c r="AN175" s="11">
        <v>0</v>
      </c>
      <c r="AO175" s="11">
        <v>0</v>
      </c>
      <c r="AP175" s="11">
        <v>0</v>
      </c>
      <c r="AQ175" s="11">
        <v>0</v>
      </c>
      <c r="AR175" s="11">
        <v>0</v>
      </c>
      <c r="AS175" s="11">
        <v>0</v>
      </c>
      <c r="AT175" s="11">
        <v>0</v>
      </c>
      <c r="AU175" s="15"/>
      <c r="AV175" s="11">
        <v>100</v>
      </c>
    </row>
    <row r="176" spans="1:48" ht="28.5" customHeight="1" x14ac:dyDescent="0.3">
      <c r="A176" s="10" t="s">
        <v>252</v>
      </c>
      <c r="B176" s="7" t="s">
        <v>433</v>
      </c>
      <c r="C176" s="10" t="s">
        <v>475</v>
      </c>
      <c r="D176" s="8">
        <v>6</v>
      </c>
      <c r="E176" s="16"/>
      <c r="F176" s="14">
        <f t="shared" si="31"/>
        <v>0</v>
      </c>
      <c r="G176" s="16"/>
      <c r="H176" s="14">
        <f t="shared" si="32"/>
        <v>0</v>
      </c>
      <c r="I176" s="16">
        <f t="shared" si="33"/>
        <v>0</v>
      </c>
      <c r="J176" s="14">
        <f t="shared" si="34"/>
        <v>0</v>
      </c>
      <c r="K176" s="16">
        <f t="shared" si="35"/>
        <v>0</v>
      </c>
      <c r="L176" s="14">
        <f t="shared" si="36"/>
        <v>0</v>
      </c>
      <c r="M176" s="7" t="s">
        <v>431</v>
      </c>
      <c r="N176" s="9" t="s">
        <v>215</v>
      </c>
      <c r="O176" s="15" t="s">
        <v>431</v>
      </c>
      <c r="P176" s="15" t="s">
        <v>431</v>
      </c>
      <c r="Q176" s="15" t="s">
        <v>69</v>
      </c>
      <c r="R176" s="11">
        <v>877600</v>
      </c>
      <c r="S176" s="11">
        <v>150</v>
      </c>
      <c r="T176" s="15" t="s">
        <v>440</v>
      </c>
      <c r="U176" s="15" t="s">
        <v>350</v>
      </c>
      <c r="V176" s="15" t="s">
        <v>350</v>
      </c>
      <c r="W176" s="15" t="s">
        <v>431</v>
      </c>
      <c r="X176" s="11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32</v>
      </c>
      <c r="AJ176" s="11">
        <v>0</v>
      </c>
      <c r="AK176" s="11">
        <v>0</v>
      </c>
      <c r="AL176" s="11">
        <v>0</v>
      </c>
      <c r="AM176" s="11">
        <v>0</v>
      </c>
      <c r="AN176" s="11">
        <v>0</v>
      </c>
      <c r="AO176" s="11">
        <v>0</v>
      </c>
      <c r="AP176" s="11">
        <v>0</v>
      </c>
      <c r="AQ176" s="11">
        <v>0</v>
      </c>
      <c r="AR176" s="11">
        <v>0</v>
      </c>
      <c r="AS176" s="11">
        <v>0</v>
      </c>
      <c r="AT176" s="11">
        <v>0</v>
      </c>
      <c r="AU176" s="15"/>
      <c r="AV176" s="11">
        <v>100</v>
      </c>
    </row>
    <row r="177" spans="1:48" ht="28.5" customHeight="1" x14ac:dyDescent="0.3">
      <c r="A177" s="10" t="s">
        <v>389</v>
      </c>
      <c r="B177" s="7" t="s">
        <v>27</v>
      </c>
      <c r="C177" s="10" t="s">
        <v>475</v>
      </c>
      <c r="D177" s="8">
        <v>1</v>
      </c>
      <c r="E177" s="16"/>
      <c r="F177" s="14">
        <f t="shared" si="31"/>
        <v>0</v>
      </c>
      <c r="G177" s="16"/>
      <c r="H177" s="14">
        <f t="shared" si="32"/>
        <v>0</v>
      </c>
      <c r="I177" s="16">
        <f t="shared" si="33"/>
        <v>0</v>
      </c>
      <c r="J177" s="14">
        <f t="shared" si="34"/>
        <v>0</v>
      </c>
      <c r="K177" s="16">
        <f t="shared" si="35"/>
        <v>0</v>
      </c>
      <c r="L177" s="14">
        <f t="shared" si="36"/>
        <v>0</v>
      </c>
      <c r="M177" s="7" t="s">
        <v>431</v>
      </c>
      <c r="N177" s="9" t="s">
        <v>126</v>
      </c>
      <c r="O177" s="15" t="s">
        <v>431</v>
      </c>
      <c r="P177" s="15" t="s">
        <v>431</v>
      </c>
      <c r="Q177" s="15" t="s">
        <v>69</v>
      </c>
      <c r="R177" s="11">
        <v>877600</v>
      </c>
      <c r="S177" s="11">
        <v>160</v>
      </c>
      <c r="T177" s="15" t="s">
        <v>440</v>
      </c>
      <c r="U177" s="15" t="s">
        <v>350</v>
      </c>
      <c r="V177" s="15" t="s">
        <v>350</v>
      </c>
      <c r="W177" s="15" t="s">
        <v>431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32</v>
      </c>
      <c r="AJ177" s="11">
        <v>0</v>
      </c>
      <c r="AK177" s="11">
        <v>0</v>
      </c>
      <c r="AL177" s="11">
        <v>0</v>
      </c>
      <c r="AM177" s="11">
        <v>0</v>
      </c>
      <c r="AN177" s="11">
        <v>0</v>
      </c>
      <c r="AO177" s="11">
        <v>0</v>
      </c>
      <c r="AP177" s="11">
        <v>0</v>
      </c>
      <c r="AQ177" s="11">
        <v>0</v>
      </c>
      <c r="AR177" s="11">
        <v>0</v>
      </c>
      <c r="AS177" s="11">
        <v>0</v>
      </c>
      <c r="AT177" s="11">
        <v>0</v>
      </c>
      <c r="AU177" s="15"/>
      <c r="AV177" s="11">
        <v>100</v>
      </c>
    </row>
    <row r="178" spans="1:48" ht="28.5" customHeight="1" x14ac:dyDescent="0.3">
      <c r="A178" s="10" t="s">
        <v>7</v>
      </c>
      <c r="B178" s="7" t="s">
        <v>139</v>
      </c>
      <c r="C178" s="10" t="s">
        <v>477</v>
      </c>
      <c r="D178" s="8">
        <v>1</v>
      </c>
      <c r="E178" s="16"/>
      <c r="F178" s="14">
        <f t="shared" si="31"/>
        <v>0</v>
      </c>
      <c r="G178" s="16"/>
      <c r="H178" s="14">
        <f t="shared" si="32"/>
        <v>0</v>
      </c>
      <c r="I178" s="16">
        <f t="shared" si="33"/>
        <v>0</v>
      </c>
      <c r="J178" s="14">
        <f t="shared" si="34"/>
        <v>0</v>
      </c>
      <c r="K178" s="16">
        <f t="shared" si="35"/>
        <v>0</v>
      </c>
      <c r="L178" s="14">
        <f t="shared" si="36"/>
        <v>0</v>
      </c>
      <c r="M178" s="7"/>
      <c r="N178" s="9" t="s">
        <v>267</v>
      </c>
      <c r="O178" s="15" t="s">
        <v>431</v>
      </c>
      <c r="P178" s="15" t="s">
        <v>431</v>
      </c>
      <c r="Q178" s="15" t="s">
        <v>69</v>
      </c>
      <c r="R178" s="11">
        <v>877600</v>
      </c>
      <c r="S178" s="11">
        <v>170</v>
      </c>
      <c r="T178" s="15" t="s">
        <v>440</v>
      </c>
      <c r="U178" s="15" t="s">
        <v>350</v>
      </c>
      <c r="V178" s="15" t="s">
        <v>350</v>
      </c>
      <c r="W178" s="15" t="s">
        <v>431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32</v>
      </c>
      <c r="AJ178" s="11">
        <v>0</v>
      </c>
      <c r="AK178" s="11">
        <v>0</v>
      </c>
      <c r="AL178" s="11">
        <v>0</v>
      </c>
      <c r="AM178" s="11">
        <v>0</v>
      </c>
      <c r="AN178" s="11">
        <v>0</v>
      </c>
      <c r="AO178" s="11">
        <v>0</v>
      </c>
      <c r="AP178" s="11">
        <v>0</v>
      </c>
      <c r="AQ178" s="11">
        <v>0</v>
      </c>
      <c r="AR178" s="11">
        <v>0</v>
      </c>
      <c r="AS178" s="11">
        <v>0</v>
      </c>
      <c r="AT178" s="11">
        <v>0</v>
      </c>
      <c r="AU178" s="15"/>
      <c r="AV178" s="11">
        <v>100</v>
      </c>
    </row>
    <row r="179" spans="1:48" ht="28.5" customHeight="1" x14ac:dyDescent="0.3">
      <c r="A179" s="10" t="s">
        <v>228</v>
      </c>
      <c r="B179" s="7" t="s">
        <v>125</v>
      </c>
      <c r="C179" s="10" t="s">
        <v>477</v>
      </c>
      <c r="D179" s="8">
        <v>1</v>
      </c>
      <c r="E179" s="16"/>
      <c r="F179" s="14">
        <f t="shared" si="31"/>
        <v>0</v>
      </c>
      <c r="G179" s="16"/>
      <c r="H179" s="14">
        <f t="shared" si="32"/>
        <v>0</v>
      </c>
      <c r="I179" s="16">
        <f t="shared" si="33"/>
        <v>0</v>
      </c>
      <c r="J179" s="14">
        <f t="shared" si="34"/>
        <v>0</v>
      </c>
      <c r="K179" s="16">
        <f t="shared" si="35"/>
        <v>0</v>
      </c>
      <c r="L179" s="14">
        <f t="shared" si="36"/>
        <v>0</v>
      </c>
      <c r="M179" s="7"/>
      <c r="N179" s="9" t="s">
        <v>334</v>
      </c>
      <c r="O179" s="15" t="s">
        <v>431</v>
      </c>
      <c r="P179" s="15" t="s">
        <v>431</v>
      </c>
      <c r="Q179" s="15" t="s">
        <v>69</v>
      </c>
      <c r="R179" s="11">
        <v>877600</v>
      </c>
      <c r="S179" s="11">
        <v>180</v>
      </c>
      <c r="T179" s="15" t="s">
        <v>440</v>
      </c>
      <c r="U179" s="15" t="s">
        <v>350</v>
      </c>
      <c r="V179" s="15" t="s">
        <v>350</v>
      </c>
      <c r="W179" s="15" t="s">
        <v>431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0</v>
      </c>
      <c r="AI179" s="11">
        <v>32</v>
      </c>
      <c r="AJ179" s="11">
        <v>0</v>
      </c>
      <c r="AK179" s="11">
        <v>0</v>
      </c>
      <c r="AL179" s="11">
        <v>0</v>
      </c>
      <c r="AM179" s="11">
        <v>0</v>
      </c>
      <c r="AN179" s="11">
        <v>0</v>
      </c>
      <c r="AO179" s="11">
        <v>0</v>
      </c>
      <c r="AP179" s="11">
        <v>0</v>
      </c>
      <c r="AQ179" s="11">
        <v>0</v>
      </c>
      <c r="AR179" s="11">
        <v>0</v>
      </c>
      <c r="AS179" s="11">
        <v>0</v>
      </c>
      <c r="AT179" s="11">
        <v>0</v>
      </c>
      <c r="AU179" s="15"/>
      <c r="AV179" s="11">
        <v>100</v>
      </c>
    </row>
    <row r="180" spans="1:48" ht="28.5" customHeight="1" x14ac:dyDescent="0.3">
      <c r="A180" s="10" t="s">
        <v>223</v>
      </c>
      <c r="B180" s="7" t="s">
        <v>441</v>
      </c>
      <c r="C180" s="10" t="s">
        <v>477</v>
      </c>
      <c r="D180" s="8">
        <v>1</v>
      </c>
      <c r="E180" s="16"/>
      <c r="F180" s="14">
        <f t="shared" si="31"/>
        <v>0</v>
      </c>
      <c r="G180" s="16"/>
      <c r="H180" s="14">
        <f t="shared" si="32"/>
        <v>0</v>
      </c>
      <c r="I180" s="16">
        <f t="shared" si="33"/>
        <v>0</v>
      </c>
      <c r="J180" s="14">
        <f t="shared" si="34"/>
        <v>0</v>
      </c>
      <c r="K180" s="16">
        <f t="shared" si="35"/>
        <v>0</v>
      </c>
      <c r="L180" s="14">
        <f t="shared" si="36"/>
        <v>0</v>
      </c>
      <c r="M180" s="7"/>
      <c r="N180" s="9" t="s">
        <v>390</v>
      </c>
      <c r="O180" s="15" t="s">
        <v>431</v>
      </c>
      <c r="P180" s="15" t="s">
        <v>431</v>
      </c>
      <c r="Q180" s="15" t="s">
        <v>69</v>
      </c>
      <c r="R180" s="11">
        <v>877600</v>
      </c>
      <c r="S180" s="11">
        <v>190</v>
      </c>
      <c r="T180" s="15" t="s">
        <v>440</v>
      </c>
      <c r="U180" s="15" t="s">
        <v>350</v>
      </c>
      <c r="V180" s="15" t="s">
        <v>350</v>
      </c>
      <c r="W180" s="15" t="s">
        <v>431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32</v>
      </c>
      <c r="AJ180" s="11">
        <v>0</v>
      </c>
      <c r="AK180" s="11">
        <v>0</v>
      </c>
      <c r="AL180" s="11">
        <v>0</v>
      </c>
      <c r="AM180" s="11">
        <v>0</v>
      </c>
      <c r="AN180" s="11">
        <v>0</v>
      </c>
      <c r="AO180" s="11">
        <v>0</v>
      </c>
      <c r="AP180" s="11">
        <v>0</v>
      </c>
      <c r="AQ180" s="11">
        <v>0</v>
      </c>
      <c r="AR180" s="11">
        <v>0</v>
      </c>
      <c r="AS180" s="11">
        <v>0</v>
      </c>
      <c r="AT180" s="11">
        <v>0</v>
      </c>
      <c r="AU180" s="15"/>
      <c r="AV180" s="11">
        <v>100</v>
      </c>
    </row>
    <row r="181" spans="1:48" ht="28.5" customHeight="1" x14ac:dyDescent="0.3">
      <c r="A181" s="10" t="s">
        <v>301</v>
      </c>
      <c r="B181" s="7" t="s">
        <v>139</v>
      </c>
      <c r="C181" s="10" t="s">
        <v>477</v>
      </c>
      <c r="D181" s="8">
        <v>1</v>
      </c>
      <c r="E181" s="16"/>
      <c r="F181" s="14">
        <f t="shared" si="31"/>
        <v>0</v>
      </c>
      <c r="G181" s="16"/>
      <c r="H181" s="14">
        <f t="shared" si="32"/>
        <v>0</v>
      </c>
      <c r="I181" s="16">
        <f t="shared" si="33"/>
        <v>0</v>
      </c>
      <c r="J181" s="14">
        <f t="shared" si="34"/>
        <v>0</v>
      </c>
      <c r="K181" s="16">
        <f t="shared" si="35"/>
        <v>0</v>
      </c>
      <c r="L181" s="14">
        <f t="shared" si="36"/>
        <v>0</v>
      </c>
      <c r="M181" s="7"/>
      <c r="N181" s="9" t="s">
        <v>424</v>
      </c>
      <c r="O181" s="15" t="s">
        <v>431</v>
      </c>
      <c r="P181" s="15" t="s">
        <v>431</v>
      </c>
      <c r="Q181" s="15" t="s">
        <v>69</v>
      </c>
      <c r="R181" s="11">
        <v>877600</v>
      </c>
      <c r="S181" s="11">
        <v>200</v>
      </c>
      <c r="T181" s="15" t="s">
        <v>440</v>
      </c>
      <c r="U181" s="15" t="s">
        <v>350</v>
      </c>
      <c r="V181" s="15" t="s">
        <v>350</v>
      </c>
      <c r="W181" s="15" t="s">
        <v>431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1">
        <v>0</v>
      </c>
      <c r="AI181" s="11">
        <v>32</v>
      </c>
      <c r="AJ181" s="11">
        <v>0</v>
      </c>
      <c r="AK181" s="11">
        <v>0</v>
      </c>
      <c r="AL181" s="11">
        <v>0</v>
      </c>
      <c r="AM181" s="11">
        <v>0</v>
      </c>
      <c r="AN181" s="11">
        <v>0</v>
      </c>
      <c r="AO181" s="11">
        <v>0</v>
      </c>
      <c r="AP181" s="11">
        <v>0</v>
      </c>
      <c r="AQ181" s="11">
        <v>0</v>
      </c>
      <c r="AR181" s="11">
        <v>0</v>
      </c>
      <c r="AS181" s="11">
        <v>0</v>
      </c>
      <c r="AT181" s="11">
        <v>0</v>
      </c>
      <c r="AU181" s="15"/>
      <c r="AV181" s="11">
        <v>100</v>
      </c>
    </row>
    <row r="182" spans="1:48" ht="28.5" customHeight="1" x14ac:dyDescent="0.3">
      <c r="A182" s="10" t="s">
        <v>402</v>
      </c>
      <c r="B182" s="7" t="s">
        <v>119</v>
      </c>
      <c r="C182" s="10" t="s">
        <v>477</v>
      </c>
      <c r="D182" s="8">
        <v>1</v>
      </c>
      <c r="E182" s="16"/>
      <c r="F182" s="14">
        <f t="shared" si="31"/>
        <v>0</v>
      </c>
      <c r="G182" s="16"/>
      <c r="H182" s="14">
        <f t="shared" si="32"/>
        <v>0</v>
      </c>
      <c r="I182" s="16">
        <f t="shared" si="33"/>
        <v>0</v>
      </c>
      <c r="J182" s="14">
        <f t="shared" si="34"/>
        <v>0</v>
      </c>
      <c r="K182" s="16">
        <f t="shared" si="35"/>
        <v>0</v>
      </c>
      <c r="L182" s="14">
        <f t="shared" si="36"/>
        <v>0</v>
      </c>
      <c r="M182" s="7"/>
      <c r="N182" s="9" t="s">
        <v>49</v>
      </c>
      <c r="O182" s="15" t="s">
        <v>431</v>
      </c>
      <c r="P182" s="15" t="s">
        <v>431</v>
      </c>
      <c r="Q182" s="15" t="s">
        <v>69</v>
      </c>
      <c r="R182" s="11">
        <v>877600</v>
      </c>
      <c r="S182" s="11">
        <v>210</v>
      </c>
      <c r="T182" s="15" t="s">
        <v>440</v>
      </c>
      <c r="U182" s="15" t="s">
        <v>350</v>
      </c>
      <c r="V182" s="15" t="s">
        <v>350</v>
      </c>
      <c r="W182" s="15" t="s">
        <v>431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32</v>
      </c>
      <c r="AJ182" s="11">
        <v>0</v>
      </c>
      <c r="AK182" s="11">
        <v>0</v>
      </c>
      <c r="AL182" s="11">
        <v>0</v>
      </c>
      <c r="AM182" s="11">
        <v>0</v>
      </c>
      <c r="AN182" s="11">
        <v>0</v>
      </c>
      <c r="AO182" s="11">
        <v>0</v>
      </c>
      <c r="AP182" s="11">
        <v>0</v>
      </c>
      <c r="AQ182" s="11">
        <v>0</v>
      </c>
      <c r="AR182" s="11">
        <v>0</v>
      </c>
      <c r="AS182" s="11">
        <v>0</v>
      </c>
      <c r="AT182" s="11">
        <v>0</v>
      </c>
      <c r="AU182" s="15" t="s">
        <v>431</v>
      </c>
      <c r="AV182" s="11">
        <v>100</v>
      </c>
    </row>
    <row r="183" spans="1:48" ht="28.5" customHeight="1" x14ac:dyDescent="0.3">
      <c r="A183" s="10" t="s">
        <v>378</v>
      </c>
      <c r="B183" s="7" t="s">
        <v>72</v>
      </c>
      <c r="C183" s="10" t="s">
        <v>477</v>
      </c>
      <c r="D183" s="8">
        <v>1</v>
      </c>
      <c r="E183" s="16"/>
      <c r="F183" s="14">
        <f t="shared" si="31"/>
        <v>0</v>
      </c>
      <c r="G183" s="16"/>
      <c r="H183" s="14">
        <f t="shared" si="32"/>
        <v>0</v>
      </c>
      <c r="I183" s="16">
        <f t="shared" si="33"/>
        <v>0</v>
      </c>
      <c r="J183" s="14">
        <f t="shared" si="34"/>
        <v>0</v>
      </c>
      <c r="K183" s="16">
        <f t="shared" si="35"/>
        <v>0</v>
      </c>
      <c r="L183" s="14">
        <f t="shared" si="36"/>
        <v>0</v>
      </c>
      <c r="M183" s="7"/>
      <c r="N183" s="18" t="s">
        <v>454</v>
      </c>
      <c r="O183" s="6" t="s">
        <v>431</v>
      </c>
      <c r="P183" s="6" t="s">
        <v>431</v>
      </c>
      <c r="Q183" s="15" t="s">
        <v>69</v>
      </c>
      <c r="R183" s="11">
        <v>877600</v>
      </c>
      <c r="S183" s="11">
        <v>220</v>
      </c>
      <c r="T183" s="15" t="s">
        <v>440</v>
      </c>
      <c r="U183" s="15" t="s">
        <v>350</v>
      </c>
      <c r="V183" s="15" t="s">
        <v>350</v>
      </c>
      <c r="W183" s="15" t="s">
        <v>431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32</v>
      </c>
      <c r="AJ183" s="11">
        <v>0</v>
      </c>
      <c r="AK183" s="11">
        <v>0</v>
      </c>
      <c r="AL183" s="11">
        <v>0</v>
      </c>
      <c r="AM183" s="11">
        <v>0</v>
      </c>
      <c r="AN183" s="11">
        <v>0</v>
      </c>
      <c r="AO183" s="11">
        <v>0</v>
      </c>
      <c r="AP183" s="11">
        <v>0</v>
      </c>
      <c r="AQ183" s="11">
        <v>0</v>
      </c>
      <c r="AR183" s="11">
        <v>0</v>
      </c>
      <c r="AS183" s="11">
        <v>0</v>
      </c>
      <c r="AT183" s="11">
        <v>0</v>
      </c>
      <c r="AU183" s="15" t="s">
        <v>431</v>
      </c>
      <c r="AV183" s="11">
        <v>100</v>
      </c>
    </row>
    <row r="184" spans="1:48" ht="28.5" customHeight="1" x14ac:dyDescent="0.3">
      <c r="A184" s="10" t="s">
        <v>431</v>
      </c>
      <c r="B184" s="10" t="s">
        <v>431</v>
      </c>
      <c r="C184" s="10" t="s">
        <v>431</v>
      </c>
      <c r="D184" s="14">
        <v>0</v>
      </c>
      <c r="E184" s="16"/>
      <c r="F184" s="14">
        <f t="shared" si="31"/>
        <v>0</v>
      </c>
      <c r="G184" s="16"/>
      <c r="H184" s="14">
        <f t="shared" si="32"/>
        <v>0</v>
      </c>
      <c r="I184" s="16">
        <v>0</v>
      </c>
      <c r="J184" s="14">
        <f t="shared" si="34"/>
        <v>0</v>
      </c>
      <c r="K184" s="16">
        <f t="shared" si="35"/>
        <v>0</v>
      </c>
      <c r="L184" s="14">
        <f t="shared" si="36"/>
        <v>0</v>
      </c>
      <c r="M184" s="5" t="s">
        <v>431</v>
      </c>
      <c r="N184" s="10" t="s">
        <v>431</v>
      </c>
      <c r="O184" s="10" t="s">
        <v>431</v>
      </c>
      <c r="P184" s="10" t="s">
        <v>431</v>
      </c>
      <c r="AU184" s="15"/>
      <c r="AV184" s="11">
        <v>0</v>
      </c>
    </row>
    <row r="185" spans="1:48" ht="28.5" customHeight="1" x14ac:dyDescent="0.3">
      <c r="A185" s="10" t="s">
        <v>431</v>
      </c>
      <c r="B185" s="10" t="s">
        <v>431</v>
      </c>
      <c r="C185" s="10" t="s">
        <v>431</v>
      </c>
      <c r="D185" s="14">
        <v>0</v>
      </c>
      <c r="E185" s="16"/>
      <c r="F185" s="14">
        <f t="shared" si="31"/>
        <v>0</v>
      </c>
      <c r="G185" s="16"/>
      <c r="H185" s="14">
        <f t="shared" si="32"/>
        <v>0</v>
      </c>
      <c r="I185" s="16">
        <v>0</v>
      </c>
      <c r="J185" s="14">
        <f t="shared" si="34"/>
        <v>0</v>
      </c>
      <c r="K185" s="16">
        <f t="shared" si="35"/>
        <v>0</v>
      </c>
      <c r="L185" s="14">
        <f t="shared" si="36"/>
        <v>0</v>
      </c>
      <c r="M185" s="5" t="s">
        <v>431</v>
      </c>
      <c r="N185" s="10" t="s">
        <v>431</v>
      </c>
      <c r="O185" s="10" t="s">
        <v>431</v>
      </c>
      <c r="P185" s="10" t="s">
        <v>431</v>
      </c>
      <c r="AU185" s="15"/>
      <c r="AV185" s="11">
        <v>0</v>
      </c>
    </row>
    <row r="186" spans="1:48" ht="28.5" customHeight="1" x14ac:dyDescent="0.3">
      <c r="A186" s="10" t="s">
        <v>258</v>
      </c>
      <c r="B186" s="10" t="s">
        <v>431</v>
      </c>
      <c r="C186" s="10" t="s">
        <v>431</v>
      </c>
      <c r="D186" s="10" t="s">
        <v>431</v>
      </c>
      <c r="E186" s="12"/>
      <c r="F186" s="14">
        <f>TRUNC(SUMIF(Q162:Q185, Q161,F162:F185),0)</f>
        <v>0</v>
      </c>
      <c r="G186" s="14"/>
      <c r="H186" s="14">
        <f>TRUNC(SUMIF(Q162:Q185, Q161,H162:H185),0)</f>
        <v>0</v>
      </c>
      <c r="I186" s="14">
        <v>0</v>
      </c>
      <c r="J186" s="14">
        <f>TRUNC(SUMIF(Q162:Q185, Q161,J162:J185),0)</f>
        <v>0</v>
      </c>
      <c r="K186" s="17" t="s">
        <v>431</v>
      </c>
      <c r="L186" s="14">
        <f>F186+H186+J186</f>
        <v>0</v>
      </c>
      <c r="M186" s="10"/>
    </row>
    <row r="187" spans="1:48" ht="28.5" customHeight="1" x14ac:dyDescent="0.3">
      <c r="A187" s="1" t="s">
        <v>336</v>
      </c>
      <c r="B187" s="10"/>
      <c r="C187" s="10"/>
      <c r="D187" s="10" t="s">
        <v>431</v>
      </c>
      <c r="E187" s="10"/>
      <c r="F187" s="10" t="s">
        <v>431</v>
      </c>
      <c r="G187" s="10"/>
      <c r="H187" s="10" t="s">
        <v>431</v>
      </c>
      <c r="I187" s="10" t="s">
        <v>431</v>
      </c>
      <c r="J187" s="10" t="s">
        <v>431</v>
      </c>
      <c r="K187" s="10" t="s">
        <v>431</v>
      </c>
      <c r="L187" s="10" t="s">
        <v>431</v>
      </c>
      <c r="M187" s="10" t="s">
        <v>431</v>
      </c>
      <c r="N187" s="2" t="s">
        <v>431</v>
      </c>
      <c r="Q187" s="15" t="s">
        <v>169</v>
      </c>
      <c r="R187" s="11">
        <v>1020142</v>
      </c>
      <c r="S187" s="11">
        <v>0</v>
      </c>
      <c r="AH187" s="15"/>
    </row>
    <row r="188" spans="1:48" ht="28.5" customHeight="1" x14ac:dyDescent="0.3">
      <c r="A188" s="10" t="s">
        <v>306</v>
      </c>
      <c r="B188" s="7" t="s">
        <v>97</v>
      </c>
      <c r="C188" s="10" t="s">
        <v>73</v>
      </c>
      <c r="D188" s="8">
        <v>287.16000000000003</v>
      </c>
      <c r="E188" s="16"/>
      <c r="F188" s="14">
        <f t="shared" ref="F188:F211" si="37">TRUNC(D188*E188,0)</f>
        <v>0</v>
      </c>
      <c r="G188" s="16"/>
      <c r="H188" s="14">
        <f t="shared" ref="H188:H211" si="38">TRUNC(D188*G188,0)</f>
        <v>0</v>
      </c>
      <c r="I188" s="16">
        <f>TRUNC(TRUNC(0,0)*AV188/100,0)</f>
        <v>0</v>
      </c>
      <c r="J188" s="14">
        <f t="shared" ref="J188:J211" si="39">TRUNC(D188*I188,0)</f>
        <v>0</v>
      </c>
      <c r="K188" s="16">
        <f t="shared" ref="K188:K211" si="40">TRUNC(E188+G188+I188,0)</f>
        <v>0</v>
      </c>
      <c r="L188" s="14">
        <f t="shared" ref="L188:L211" si="41">TRUNC(F188+H188+J188,0)</f>
        <v>0</v>
      </c>
      <c r="M188" s="7" t="s">
        <v>431</v>
      </c>
      <c r="N188" s="9" t="s">
        <v>129</v>
      </c>
      <c r="O188" s="15" t="s">
        <v>431</v>
      </c>
      <c r="P188" s="15" t="s">
        <v>431</v>
      </c>
      <c r="Q188" s="15" t="s">
        <v>169</v>
      </c>
      <c r="R188" s="11">
        <v>1020142</v>
      </c>
      <c r="S188" s="11">
        <v>10</v>
      </c>
      <c r="T188" s="15" t="s">
        <v>440</v>
      </c>
      <c r="U188" s="15" t="s">
        <v>350</v>
      </c>
      <c r="V188" s="15" t="s">
        <v>350</v>
      </c>
      <c r="W188" s="15" t="s">
        <v>431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45</v>
      </c>
      <c r="AJ188" s="11">
        <v>0</v>
      </c>
      <c r="AK188" s="11">
        <v>0</v>
      </c>
      <c r="AL188" s="11">
        <v>0</v>
      </c>
      <c r="AM188" s="11">
        <v>0</v>
      </c>
      <c r="AN188" s="11">
        <v>0</v>
      </c>
      <c r="AO188" s="11">
        <v>0</v>
      </c>
      <c r="AP188" s="11">
        <v>0</v>
      </c>
      <c r="AQ188" s="11">
        <v>0</v>
      </c>
      <c r="AR188" s="11">
        <v>0</v>
      </c>
      <c r="AS188" s="11">
        <v>0</v>
      </c>
      <c r="AT188" s="11">
        <v>0</v>
      </c>
      <c r="AU188" s="15"/>
      <c r="AV188" s="11">
        <v>100</v>
      </c>
    </row>
    <row r="189" spans="1:48" ht="28.5" customHeight="1" x14ac:dyDescent="0.3">
      <c r="A189" s="10" t="s">
        <v>85</v>
      </c>
      <c r="B189" s="7" t="s">
        <v>451</v>
      </c>
      <c r="C189" s="10" t="s">
        <v>73</v>
      </c>
      <c r="D189" s="8">
        <v>32.590000000000003</v>
      </c>
      <c r="E189" s="16"/>
      <c r="F189" s="14">
        <f t="shared" si="37"/>
        <v>0</v>
      </c>
      <c r="G189" s="16"/>
      <c r="H189" s="14">
        <f t="shared" si="38"/>
        <v>0</v>
      </c>
      <c r="I189" s="16">
        <f>TRUNC(TRUNC(0,0)*AV189/100,0)</f>
        <v>0</v>
      </c>
      <c r="J189" s="14">
        <f t="shared" si="39"/>
        <v>0</v>
      </c>
      <c r="K189" s="16">
        <f t="shared" si="40"/>
        <v>0</v>
      </c>
      <c r="L189" s="14">
        <f t="shared" si="41"/>
        <v>0</v>
      </c>
      <c r="M189" s="7" t="s">
        <v>431</v>
      </c>
      <c r="N189" s="9" t="s">
        <v>57</v>
      </c>
      <c r="O189" s="15" t="s">
        <v>431</v>
      </c>
      <c r="P189" s="15" t="s">
        <v>431</v>
      </c>
      <c r="Q189" s="15" t="s">
        <v>169</v>
      </c>
      <c r="R189" s="11">
        <v>1020142</v>
      </c>
      <c r="S189" s="11">
        <v>20</v>
      </c>
      <c r="T189" s="15" t="s">
        <v>440</v>
      </c>
      <c r="U189" s="15" t="s">
        <v>350</v>
      </c>
      <c r="V189" s="15" t="s">
        <v>350</v>
      </c>
      <c r="W189" s="15" t="s">
        <v>431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45</v>
      </c>
      <c r="AJ189" s="11">
        <v>0</v>
      </c>
      <c r="AK189" s="11">
        <v>0</v>
      </c>
      <c r="AL189" s="11">
        <v>0</v>
      </c>
      <c r="AM189" s="11">
        <v>0</v>
      </c>
      <c r="AN189" s="11">
        <v>0</v>
      </c>
      <c r="AO189" s="11">
        <v>0</v>
      </c>
      <c r="AP189" s="11">
        <v>0</v>
      </c>
      <c r="AQ189" s="11">
        <v>0</v>
      </c>
      <c r="AR189" s="11">
        <v>0</v>
      </c>
      <c r="AS189" s="11">
        <v>0</v>
      </c>
      <c r="AT189" s="11">
        <v>0</v>
      </c>
      <c r="AU189" s="15"/>
      <c r="AV189" s="11">
        <v>100</v>
      </c>
    </row>
    <row r="190" spans="1:48" ht="28.5" customHeight="1" x14ac:dyDescent="0.3">
      <c r="A190" s="10" t="s">
        <v>245</v>
      </c>
      <c r="B190" s="7" t="s">
        <v>422</v>
      </c>
      <c r="C190" s="10" t="s">
        <v>73</v>
      </c>
      <c r="D190" s="8">
        <v>287.16000000000003</v>
      </c>
      <c r="E190" s="16"/>
      <c r="F190" s="14">
        <f t="shared" si="37"/>
        <v>0</v>
      </c>
      <c r="G190" s="16"/>
      <c r="H190" s="14">
        <f t="shared" si="38"/>
        <v>0</v>
      </c>
      <c r="I190" s="16">
        <f>TRUNC(TRUNC(0,0)*AV190/100,0)</f>
        <v>0</v>
      </c>
      <c r="J190" s="14">
        <f t="shared" si="39"/>
        <v>0</v>
      </c>
      <c r="K190" s="16">
        <f t="shared" si="40"/>
        <v>0</v>
      </c>
      <c r="L190" s="14">
        <f t="shared" si="41"/>
        <v>0</v>
      </c>
      <c r="M190" s="7"/>
      <c r="N190" s="9" t="s">
        <v>368</v>
      </c>
      <c r="O190" s="15" t="s">
        <v>431</v>
      </c>
      <c r="P190" s="15" t="s">
        <v>431</v>
      </c>
      <c r="Q190" s="15" t="s">
        <v>169</v>
      </c>
      <c r="R190" s="11">
        <v>1020142</v>
      </c>
      <c r="S190" s="11">
        <v>30</v>
      </c>
      <c r="T190" s="15" t="s">
        <v>440</v>
      </c>
      <c r="U190" s="15" t="s">
        <v>350</v>
      </c>
      <c r="V190" s="15" t="s">
        <v>350</v>
      </c>
      <c r="W190" s="15" t="s">
        <v>431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45</v>
      </c>
      <c r="AJ190" s="11">
        <v>0</v>
      </c>
      <c r="AK190" s="11">
        <v>0</v>
      </c>
      <c r="AL190" s="11">
        <v>0</v>
      </c>
      <c r="AM190" s="11">
        <v>0</v>
      </c>
      <c r="AN190" s="11">
        <v>0</v>
      </c>
      <c r="AO190" s="11">
        <v>0</v>
      </c>
      <c r="AP190" s="11">
        <v>0</v>
      </c>
      <c r="AQ190" s="11">
        <v>0</v>
      </c>
      <c r="AR190" s="11">
        <v>0</v>
      </c>
      <c r="AS190" s="11">
        <v>0</v>
      </c>
      <c r="AT190" s="11">
        <v>0</v>
      </c>
      <c r="AU190" s="15"/>
      <c r="AV190" s="11">
        <v>100</v>
      </c>
    </row>
    <row r="191" spans="1:48" ht="28.5" customHeight="1" x14ac:dyDescent="0.3">
      <c r="A191" s="10" t="s">
        <v>369</v>
      </c>
      <c r="B191" s="7" t="s">
        <v>431</v>
      </c>
      <c r="C191" s="10" t="s">
        <v>73</v>
      </c>
      <c r="D191" s="8">
        <v>32.590000000000003</v>
      </c>
      <c r="E191" s="16"/>
      <c r="F191" s="14">
        <f t="shared" si="37"/>
        <v>0</v>
      </c>
      <c r="G191" s="16"/>
      <c r="H191" s="14">
        <f t="shared" si="38"/>
        <v>0</v>
      </c>
      <c r="I191" s="16">
        <f>TRUNC(TRUNC(0,0)*AV191/100,0)</f>
        <v>0</v>
      </c>
      <c r="J191" s="14">
        <f t="shared" si="39"/>
        <v>0</v>
      </c>
      <c r="K191" s="16">
        <f t="shared" si="40"/>
        <v>0</v>
      </c>
      <c r="L191" s="14">
        <f t="shared" si="41"/>
        <v>0</v>
      </c>
      <c r="M191" s="7" t="s">
        <v>431</v>
      </c>
      <c r="N191" s="9" t="s">
        <v>86</v>
      </c>
      <c r="O191" s="15" t="s">
        <v>431</v>
      </c>
      <c r="P191" s="15" t="s">
        <v>431</v>
      </c>
      <c r="Q191" s="15" t="s">
        <v>169</v>
      </c>
      <c r="R191" s="11">
        <v>1020142</v>
      </c>
      <c r="S191" s="11">
        <v>40</v>
      </c>
      <c r="T191" s="15" t="s">
        <v>440</v>
      </c>
      <c r="U191" s="15" t="s">
        <v>350</v>
      </c>
      <c r="V191" s="15" t="s">
        <v>350</v>
      </c>
      <c r="W191" s="15" t="s">
        <v>431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45</v>
      </c>
      <c r="AJ191" s="11">
        <v>0</v>
      </c>
      <c r="AK191" s="11">
        <v>0</v>
      </c>
      <c r="AL191" s="11">
        <v>0</v>
      </c>
      <c r="AM191" s="11">
        <v>0</v>
      </c>
      <c r="AN191" s="11">
        <v>0</v>
      </c>
      <c r="AO191" s="11">
        <v>0</v>
      </c>
      <c r="AP191" s="11">
        <v>0</v>
      </c>
      <c r="AQ191" s="11">
        <v>0</v>
      </c>
      <c r="AR191" s="11">
        <v>0</v>
      </c>
      <c r="AS191" s="11">
        <v>0</v>
      </c>
      <c r="AT191" s="11">
        <v>0</v>
      </c>
      <c r="AU191" s="15"/>
      <c r="AV191" s="11">
        <v>100</v>
      </c>
    </row>
    <row r="192" spans="1:48" ht="28.5" customHeight="1" x14ac:dyDescent="0.3">
      <c r="A192" s="10" t="s">
        <v>120</v>
      </c>
      <c r="B192" s="7" t="s">
        <v>70</v>
      </c>
      <c r="C192" s="10" t="s">
        <v>73</v>
      </c>
      <c r="D192" s="8">
        <v>15.06</v>
      </c>
      <c r="E192" s="16"/>
      <c r="F192" s="14">
        <f t="shared" si="37"/>
        <v>0</v>
      </c>
      <c r="G192" s="16"/>
      <c r="H192" s="14">
        <f t="shared" si="38"/>
        <v>0</v>
      </c>
      <c r="I192" s="16"/>
      <c r="J192" s="14">
        <f t="shared" si="39"/>
        <v>0</v>
      </c>
      <c r="K192" s="16">
        <f t="shared" si="40"/>
        <v>0</v>
      </c>
      <c r="L192" s="14">
        <f t="shared" si="41"/>
        <v>0</v>
      </c>
      <c r="M192" s="7" t="s">
        <v>431</v>
      </c>
      <c r="N192" s="18" t="s">
        <v>182</v>
      </c>
      <c r="O192" s="6" t="s">
        <v>431</v>
      </c>
      <c r="P192" s="6" t="s">
        <v>431</v>
      </c>
      <c r="Q192" s="15" t="s">
        <v>169</v>
      </c>
      <c r="R192" s="11">
        <v>1020142</v>
      </c>
      <c r="S192" s="11">
        <v>50</v>
      </c>
      <c r="T192" s="15" t="s">
        <v>440</v>
      </c>
      <c r="U192" s="15" t="s">
        <v>350</v>
      </c>
      <c r="V192" s="15" t="s">
        <v>350</v>
      </c>
      <c r="W192" s="15" t="s">
        <v>431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45</v>
      </c>
      <c r="AJ192" s="11">
        <v>0</v>
      </c>
      <c r="AK192" s="11">
        <v>0</v>
      </c>
      <c r="AL192" s="11">
        <v>0</v>
      </c>
      <c r="AM192" s="11">
        <v>0</v>
      </c>
      <c r="AN192" s="11">
        <v>0</v>
      </c>
      <c r="AO192" s="11">
        <v>0</v>
      </c>
      <c r="AP192" s="11">
        <v>0</v>
      </c>
      <c r="AQ192" s="11">
        <v>0</v>
      </c>
      <c r="AR192" s="11">
        <v>0</v>
      </c>
      <c r="AS192" s="11">
        <v>0</v>
      </c>
      <c r="AT192" s="11">
        <v>0</v>
      </c>
      <c r="AU192" s="15"/>
      <c r="AV192" s="11">
        <v>100</v>
      </c>
    </row>
    <row r="193" spans="1:48" ht="28.5" customHeight="1" x14ac:dyDescent="0.3">
      <c r="A193" s="10" t="s">
        <v>431</v>
      </c>
      <c r="B193" s="10" t="s">
        <v>431</v>
      </c>
      <c r="C193" s="10" t="s">
        <v>431</v>
      </c>
      <c r="D193" s="14">
        <v>0</v>
      </c>
      <c r="E193" s="16"/>
      <c r="F193" s="14">
        <f t="shared" si="37"/>
        <v>0</v>
      </c>
      <c r="G193" s="16"/>
      <c r="H193" s="14">
        <f t="shared" si="38"/>
        <v>0</v>
      </c>
      <c r="I193" s="16">
        <v>0</v>
      </c>
      <c r="J193" s="14">
        <f t="shared" si="39"/>
        <v>0</v>
      </c>
      <c r="K193" s="16">
        <f t="shared" si="40"/>
        <v>0</v>
      </c>
      <c r="L193" s="14">
        <f t="shared" si="41"/>
        <v>0</v>
      </c>
      <c r="M193" s="5" t="s">
        <v>431</v>
      </c>
      <c r="N193" s="10" t="s">
        <v>431</v>
      </c>
      <c r="O193" s="10" t="s">
        <v>431</v>
      </c>
      <c r="P193" s="10" t="s">
        <v>431</v>
      </c>
      <c r="AU193" s="15"/>
      <c r="AV193" s="11">
        <v>0</v>
      </c>
    </row>
    <row r="194" spans="1:48" ht="28.5" customHeight="1" x14ac:dyDescent="0.3">
      <c r="A194" s="10" t="s">
        <v>431</v>
      </c>
      <c r="B194" s="10" t="s">
        <v>431</v>
      </c>
      <c r="C194" s="10" t="s">
        <v>431</v>
      </c>
      <c r="D194" s="14">
        <v>0</v>
      </c>
      <c r="E194" s="16"/>
      <c r="F194" s="14">
        <f t="shared" si="37"/>
        <v>0</v>
      </c>
      <c r="G194" s="16"/>
      <c r="H194" s="14">
        <f t="shared" si="38"/>
        <v>0</v>
      </c>
      <c r="I194" s="16">
        <v>0</v>
      </c>
      <c r="J194" s="14">
        <f t="shared" si="39"/>
        <v>0</v>
      </c>
      <c r="K194" s="16">
        <f t="shared" si="40"/>
        <v>0</v>
      </c>
      <c r="L194" s="14">
        <f t="shared" si="41"/>
        <v>0</v>
      </c>
      <c r="M194" s="5" t="s">
        <v>431</v>
      </c>
      <c r="N194" s="10" t="s">
        <v>431</v>
      </c>
      <c r="O194" s="10" t="s">
        <v>431</v>
      </c>
      <c r="P194" s="10" t="s">
        <v>431</v>
      </c>
      <c r="AU194" s="15"/>
      <c r="AV194" s="11">
        <v>0</v>
      </c>
    </row>
    <row r="195" spans="1:48" ht="28.5" customHeight="1" x14ac:dyDescent="0.3">
      <c r="A195" s="10" t="s">
        <v>431</v>
      </c>
      <c r="B195" s="10" t="s">
        <v>431</v>
      </c>
      <c r="C195" s="10" t="s">
        <v>431</v>
      </c>
      <c r="D195" s="14">
        <v>0</v>
      </c>
      <c r="E195" s="16"/>
      <c r="F195" s="14">
        <f t="shared" si="37"/>
        <v>0</v>
      </c>
      <c r="G195" s="16"/>
      <c r="H195" s="14">
        <f t="shared" si="38"/>
        <v>0</v>
      </c>
      <c r="I195" s="16">
        <v>0</v>
      </c>
      <c r="J195" s="14">
        <f t="shared" si="39"/>
        <v>0</v>
      </c>
      <c r="K195" s="16">
        <f t="shared" si="40"/>
        <v>0</v>
      </c>
      <c r="L195" s="14">
        <f t="shared" si="41"/>
        <v>0</v>
      </c>
      <c r="M195" s="5" t="s">
        <v>431</v>
      </c>
      <c r="N195" s="10" t="s">
        <v>431</v>
      </c>
      <c r="O195" s="10" t="s">
        <v>431</v>
      </c>
      <c r="P195" s="10" t="s">
        <v>431</v>
      </c>
      <c r="AU195" s="15"/>
      <c r="AV195" s="11">
        <v>0</v>
      </c>
    </row>
    <row r="196" spans="1:48" ht="28.5" customHeight="1" x14ac:dyDescent="0.3">
      <c r="A196" s="10" t="s">
        <v>431</v>
      </c>
      <c r="B196" s="10" t="s">
        <v>431</v>
      </c>
      <c r="C196" s="10" t="s">
        <v>431</v>
      </c>
      <c r="D196" s="14">
        <v>0</v>
      </c>
      <c r="E196" s="16"/>
      <c r="F196" s="14">
        <f t="shared" si="37"/>
        <v>0</v>
      </c>
      <c r="G196" s="16"/>
      <c r="H196" s="14">
        <f t="shared" si="38"/>
        <v>0</v>
      </c>
      <c r="I196" s="16">
        <v>0</v>
      </c>
      <c r="J196" s="14">
        <f t="shared" si="39"/>
        <v>0</v>
      </c>
      <c r="K196" s="16">
        <f t="shared" si="40"/>
        <v>0</v>
      </c>
      <c r="L196" s="14">
        <f t="shared" si="41"/>
        <v>0</v>
      </c>
      <c r="M196" s="5" t="s">
        <v>431</v>
      </c>
      <c r="N196" s="10" t="s">
        <v>431</v>
      </c>
      <c r="O196" s="10" t="s">
        <v>431</v>
      </c>
      <c r="P196" s="10" t="s">
        <v>431</v>
      </c>
      <c r="AU196" s="15"/>
      <c r="AV196" s="11">
        <v>0</v>
      </c>
    </row>
    <row r="197" spans="1:48" ht="28.5" customHeight="1" x14ac:dyDescent="0.3">
      <c r="A197" s="10" t="s">
        <v>431</v>
      </c>
      <c r="B197" s="10" t="s">
        <v>431</v>
      </c>
      <c r="C197" s="10" t="s">
        <v>431</v>
      </c>
      <c r="D197" s="14">
        <v>0</v>
      </c>
      <c r="E197" s="16"/>
      <c r="F197" s="14">
        <f t="shared" si="37"/>
        <v>0</v>
      </c>
      <c r="G197" s="16"/>
      <c r="H197" s="14">
        <f t="shared" si="38"/>
        <v>0</v>
      </c>
      <c r="I197" s="16">
        <v>0</v>
      </c>
      <c r="J197" s="14">
        <f t="shared" si="39"/>
        <v>0</v>
      </c>
      <c r="K197" s="16">
        <f t="shared" si="40"/>
        <v>0</v>
      </c>
      <c r="L197" s="14">
        <f t="shared" si="41"/>
        <v>0</v>
      </c>
      <c r="M197" s="5" t="s">
        <v>431</v>
      </c>
      <c r="N197" s="10" t="s">
        <v>431</v>
      </c>
      <c r="O197" s="10" t="s">
        <v>431</v>
      </c>
      <c r="P197" s="10" t="s">
        <v>431</v>
      </c>
      <c r="AU197" s="15"/>
      <c r="AV197" s="11">
        <v>0</v>
      </c>
    </row>
    <row r="198" spans="1:48" ht="28.5" customHeight="1" x14ac:dyDescent="0.3">
      <c r="A198" s="10" t="s">
        <v>431</v>
      </c>
      <c r="B198" s="10" t="s">
        <v>431</v>
      </c>
      <c r="C198" s="10" t="s">
        <v>431</v>
      </c>
      <c r="D198" s="14">
        <v>0</v>
      </c>
      <c r="E198" s="16"/>
      <c r="F198" s="14">
        <f t="shared" si="37"/>
        <v>0</v>
      </c>
      <c r="G198" s="16"/>
      <c r="H198" s="14">
        <f t="shared" si="38"/>
        <v>0</v>
      </c>
      <c r="I198" s="16">
        <v>0</v>
      </c>
      <c r="J198" s="14">
        <f t="shared" si="39"/>
        <v>0</v>
      </c>
      <c r="K198" s="16">
        <f t="shared" si="40"/>
        <v>0</v>
      </c>
      <c r="L198" s="14">
        <f t="shared" si="41"/>
        <v>0</v>
      </c>
      <c r="M198" s="5" t="s">
        <v>431</v>
      </c>
      <c r="N198" s="10" t="s">
        <v>431</v>
      </c>
      <c r="O198" s="10" t="s">
        <v>431</v>
      </c>
      <c r="P198" s="10" t="s">
        <v>431</v>
      </c>
      <c r="AU198" s="15"/>
      <c r="AV198" s="11">
        <v>0</v>
      </c>
    </row>
    <row r="199" spans="1:48" ht="28.5" customHeight="1" x14ac:dyDescent="0.3">
      <c r="A199" s="10" t="s">
        <v>431</v>
      </c>
      <c r="B199" s="10" t="s">
        <v>431</v>
      </c>
      <c r="C199" s="10" t="s">
        <v>431</v>
      </c>
      <c r="D199" s="14">
        <v>0</v>
      </c>
      <c r="E199" s="16"/>
      <c r="F199" s="14">
        <f t="shared" si="37"/>
        <v>0</v>
      </c>
      <c r="G199" s="16"/>
      <c r="H199" s="14">
        <f t="shared" si="38"/>
        <v>0</v>
      </c>
      <c r="I199" s="16">
        <v>0</v>
      </c>
      <c r="J199" s="14">
        <f t="shared" si="39"/>
        <v>0</v>
      </c>
      <c r="K199" s="16">
        <f t="shared" si="40"/>
        <v>0</v>
      </c>
      <c r="L199" s="14">
        <f t="shared" si="41"/>
        <v>0</v>
      </c>
      <c r="M199" s="5" t="s">
        <v>431</v>
      </c>
      <c r="N199" s="10" t="s">
        <v>431</v>
      </c>
      <c r="O199" s="10" t="s">
        <v>431</v>
      </c>
      <c r="P199" s="10" t="s">
        <v>431</v>
      </c>
      <c r="AU199" s="15"/>
      <c r="AV199" s="11">
        <v>0</v>
      </c>
    </row>
    <row r="200" spans="1:48" ht="28.5" customHeight="1" x14ac:dyDescent="0.3">
      <c r="A200" s="10" t="s">
        <v>431</v>
      </c>
      <c r="B200" s="10" t="s">
        <v>431</v>
      </c>
      <c r="C200" s="10" t="s">
        <v>431</v>
      </c>
      <c r="D200" s="14">
        <v>0</v>
      </c>
      <c r="E200" s="16"/>
      <c r="F200" s="14">
        <f t="shared" si="37"/>
        <v>0</v>
      </c>
      <c r="G200" s="16"/>
      <c r="H200" s="14">
        <f t="shared" si="38"/>
        <v>0</v>
      </c>
      <c r="I200" s="16">
        <v>0</v>
      </c>
      <c r="J200" s="14">
        <f t="shared" si="39"/>
        <v>0</v>
      </c>
      <c r="K200" s="16">
        <f t="shared" si="40"/>
        <v>0</v>
      </c>
      <c r="L200" s="14">
        <f t="shared" si="41"/>
        <v>0</v>
      </c>
      <c r="M200" s="5" t="s">
        <v>431</v>
      </c>
      <c r="N200" s="10" t="s">
        <v>431</v>
      </c>
      <c r="O200" s="10" t="s">
        <v>431</v>
      </c>
      <c r="P200" s="10" t="s">
        <v>431</v>
      </c>
      <c r="AU200" s="15"/>
      <c r="AV200" s="11">
        <v>0</v>
      </c>
    </row>
    <row r="201" spans="1:48" ht="28.5" customHeight="1" x14ac:dyDescent="0.3">
      <c r="A201" s="10" t="s">
        <v>431</v>
      </c>
      <c r="B201" s="10" t="s">
        <v>431</v>
      </c>
      <c r="C201" s="10" t="s">
        <v>431</v>
      </c>
      <c r="D201" s="14">
        <v>0</v>
      </c>
      <c r="E201" s="16"/>
      <c r="F201" s="14">
        <f t="shared" si="37"/>
        <v>0</v>
      </c>
      <c r="G201" s="16"/>
      <c r="H201" s="14">
        <f t="shared" si="38"/>
        <v>0</v>
      </c>
      <c r="I201" s="16">
        <v>0</v>
      </c>
      <c r="J201" s="14">
        <f t="shared" si="39"/>
        <v>0</v>
      </c>
      <c r="K201" s="16">
        <f t="shared" si="40"/>
        <v>0</v>
      </c>
      <c r="L201" s="14">
        <f t="shared" si="41"/>
        <v>0</v>
      </c>
      <c r="M201" s="5" t="s">
        <v>431</v>
      </c>
      <c r="N201" s="10" t="s">
        <v>431</v>
      </c>
      <c r="O201" s="10" t="s">
        <v>431</v>
      </c>
      <c r="P201" s="10" t="s">
        <v>431</v>
      </c>
      <c r="AU201" s="15"/>
      <c r="AV201" s="11">
        <v>0</v>
      </c>
    </row>
    <row r="202" spans="1:48" ht="28.5" customHeight="1" x14ac:dyDescent="0.3">
      <c r="A202" s="10" t="s">
        <v>431</v>
      </c>
      <c r="B202" s="10" t="s">
        <v>431</v>
      </c>
      <c r="C202" s="10" t="s">
        <v>431</v>
      </c>
      <c r="D202" s="14">
        <v>0</v>
      </c>
      <c r="E202" s="16"/>
      <c r="F202" s="14">
        <f t="shared" si="37"/>
        <v>0</v>
      </c>
      <c r="G202" s="16"/>
      <c r="H202" s="14">
        <f t="shared" si="38"/>
        <v>0</v>
      </c>
      <c r="I202" s="16">
        <v>0</v>
      </c>
      <c r="J202" s="14">
        <f t="shared" si="39"/>
        <v>0</v>
      </c>
      <c r="K202" s="16">
        <f t="shared" si="40"/>
        <v>0</v>
      </c>
      <c r="L202" s="14">
        <f t="shared" si="41"/>
        <v>0</v>
      </c>
      <c r="M202" s="5" t="s">
        <v>431</v>
      </c>
      <c r="N202" s="10" t="s">
        <v>431</v>
      </c>
      <c r="O202" s="10" t="s">
        <v>431</v>
      </c>
      <c r="P202" s="10" t="s">
        <v>431</v>
      </c>
      <c r="AU202" s="15"/>
      <c r="AV202" s="11">
        <v>0</v>
      </c>
    </row>
    <row r="203" spans="1:48" ht="28.5" customHeight="1" x14ac:dyDescent="0.3">
      <c r="A203" s="10" t="s">
        <v>431</v>
      </c>
      <c r="B203" s="10" t="s">
        <v>431</v>
      </c>
      <c r="C203" s="10" t="s">
        <v>431</v>
      </c>
      <c r="D203" s="14">
        <v>0</v>
      </c>
      <c r="E203" s="16"/>
      <c r="F203" s="14">
        <f t="shared" si="37"/>
        <v>0</v>
      </c>
      <c r="G203" s="16"/>
      <c r="H203" s="14">
        <f t="shared" si="38"/>
        <v>0</v>
      </c>
      <c r="I203" s="16">
        <v>0</v>
      </c>
      <c r="J203" s="14">
        <f t="shared" si="39"/>
        <v>0</v>
      </c>
      <c r="K203" s="16">
        <f t="shared" si="40"/>
        <v>0</v>
      </c>
      <c r="L203" s="14">
        <f t="shared" si="41"/>
        <v>0</v>
      </c>
      <c r="M203" s="5" t="s">
        <v>431</v>
      </c>
      <c r="N203" s="10" t="s">
        <v>431</v>
      </c>
      <c r="O203" s="10" t="s">
        <v>431</v>
      </c>
      <c r="P203" s="10" t="s">
        <v>431</v>
      </c>
      <c r="AU203" s="15"/>
      <c r="AV203" s="11">
        <v>0</v>
      </c>
    </row>
    <row r="204" spans="1:48" ht="28.5" customHeight="1" x14ac:dyDescent="0.3">
      <c r="A204" s="10" t="s">
        <v>431</v>
      </c>
      <c r="B204" s="10" t="s">
        <v>431</v>
      </c>
      <c r="C204" s="10" t="s">
        <v>431</v>
      </c>
      <c r="D204" s="14">
        <v>0</v>
      </c>
      <c r="E204" s="16"/>
      <c r="F204" s="14">
        <f t="shared" si="37"/>
        <v>0</v>
      </c>
      <c r="G204" s="16"/>
      <c r="H204" s="14">
        <f t="shared" si="38"/>
        <v>0</v>
      </c>
      <c r="I204" s="16">
        <v>0</v>
      </c>
      <c r="J204" s="14">
        <f t="shared" si="39"/>
        <v>0</v>
      </c>
      <c r="K204" s="16">
        <f t="shared" si="40"/>
        <v>0</v>
      </c>
      <c r="L204" s="14">
        <f t="shared" si="41"/>
        <v>0</v>
      </c>
      <c r="M204" s="5" t="s">
        <v>431</v>
      </c>
      <c r="N204" s="10" t="s">
        <v>431</v>
      </c>
      <c r="O204" s="10" t="s">
        <v>431</v>
      </c>
      <c r="P204" s="10" t="s">
        <v>431</v>
      </c>
      <c r="AU204" s="15"/>
      <c r="AV204" s="11">
        <v>0</v>
      </c>
    </row>
    <row r="205" spans="1:48" ht="28.5" customHeight="1" x14ac:dyDescent="0.3">
      <c r="A205" s="10" t="s">
        <v>431</v>
      </c>
      <c r="B205" s="10" t="s">
        <v>431</v>
      </c>
      <c r="C205" s="10" t="s">
        <v>431</v>
      </c>
      <c r="D205" s="14">
        <v>0</v>
      </c>
      <c r="E205" s="16"/>
      <c r="F205" s="14">
        <f t="shared" si="37"/>
        <v>0</v>
      </c>
      <c r="G205" s="16"/>
      <c r="H205" s="14">
        <f t="shared" si="38"/>
        <v>0</v>
      </c>
      <c r="I205" s="16">
        <v>0</v>
      </c>
      <c r="J205" s="14">
        <f t="shared" si="39"/>
        <v>0</v>
      </c>
      <c r="K205" s="16">
        <f t="shared" si="40"/>
        <v>0</v>
      </c>
      <c r="L205" s="14">
        <f t="shared" si="41"/>
        <v>0</v>
      </c>
      <c r="M205" s="5" t="s">
        <v>431</v>
      </c>
      <c r="N205" s="10" t="s">
        <v>431</v>
      </c>
      <c r="O205" s="10" t="s">
        <v>431</v>
      </c>
      <c r="P205" s="10" t="s">
        <v>431</v>
      </c>
      <c r="AU205" s="15"/>
      <c r="AV205" s="11">
        <v>0</v>
      </c>
    </row>
    <row r="206" spans="1:48" ht="28.5" customHeight="1" x14ac:dyDescent="0.3">
      <c r="A206" s="10" t="s">
        <v>431</v>
      </c>
      <c r="B206" s="10" t="s">
        <v>431</v>
      </c>
      <c r="C206" s="10" t="s">
        <v>431</v>
      </c>
      <c r="D206" s="14">
        <v>0</v>
      </c>
      <c r="E206" s="16"/>
      <c r="F206" s="14">
        <f t="shared" si="37"/>
        <v>0</v>
      </c>
      <c r="G206" s="16"/>
      <c r="H206" s="14">
        <f t="shared" si="38"/>
        <v>0</v>
      </c>
      <c r="I206" s="16">
        <v>0</v>
      </c>
      <c r="J206" s="14">
        <f t="shared" si="39"/>
        <v>0</v>
      </c>
      <c r="K206" s="16">
        <f t="shared" si="40"/>
        <v>0</v>
      </c>
      <c r="L206" s="14">
        <f t="shared" si="41"/>
        <v>0</v>
      </c>
      <c r="M206" s="5" t="s">
        <v>431</v>
      </c>
      <c r="N206" s="10" t="s">
        <v>431</v>
      </c>
      <c r="O206" s="10" t="s">
        <v>431</v>
      </c>
      <c r="P206" s="10" t="s">
        <v>431</v>
      </c>
      <c r="AU206" s="15"/>
      <c r="AV206" s="11">
        <v>0</v>
      </c>
    </row>
    <row r="207" spans="1:48" ht="28.5" customHeight="1" x14ac:dyDescent="0.3">
      <c r="A207" s="10" t="s">
        <v>431</v>
      </c>
      <c r="B207" s="10" t="s">
        <v>431</v>
      </c>
      <c r="C207" s="10" t="s">
        <v>431</v>
      </c>
      <c r="D207" s="14">
        <v>0</v>
      </c>
      <c r="E207" s="16"/>
      <c r="F207" s="14">
        <f t="shared" si="37"/>
        <v>0</v>
      </c>
      <c r="G207" s="16"/>
      <c r="H207" s="14">
        <f t="shared" si="38"/>
        <v>0</v>
      </c>
      <c r="I207" s="16">
        <v>0</v>
      </c>
      <c r="J207" s="14">
        <f t="shared" si="39"/>
        <v>0</v>
      </c>
      <c r="K207" s="16">
        <f t="shared" si="40"/>
        <v>0</v>
      </c>
      <c r="L207" s="14">
        <f t="shared" si="41"/>
        <v>0</v>
      </c>
      <c r="M207" s="5" t="s">
        <v>431</v>
      </c>
      <c r="N207" s="10" t="s">
        <v>431</v>
      </c>
      <c r="O207" s="10" t="s">
        <v>431</v>
      </c>
      <c r="P207" s="10" t="s">
        <v>431</v>
      </c>
      <c r="AU207" s="15"/>
      <c r="AV207" s="11">
        <v>0</v>
      </c>
    </row>
    <row r="208" spans="1:48" ht="28.5" customHeight="1" x14ac:dyDescent="0.3">
      <c r="A208" s="10" t="s">
        <v>431</v>
      </c>
      <c r="B208" s="10" t="s">
        <v>431</v>
      </c>
      <c r="C208" s="10" t="s">
        <v>431</v>
      </c>
      <c r="D208" s="14">
        <v>0</v>
      </c>
      <c r="E208" s="16"/>
      <c r="F208" s="14">
        <f t="shared" si="37"/>
        <v>0</v>
      </c>
      <c r="G208" s="16"/>
      <c r="H208" s="14">
        <f t="shared" si="38"/>
        <v>0</v>
      </c>
      <c r="I208" s="16">
        <v>0</v>
      </c>
      <c r="J208" s="14">
        <f t="shared" si="39"/>
        <v>0</v>
      </c>
      <c r="K208" s="16">
        <f t="shared" si="40"/>
        <v>0</v>
      </c>
      <c r="L208" s="14">
        <f t="shared" si="41"/>
        <v>0</v>
      </c>
      <c r="M208" s="5" t="s">
        <v>431</v>
      </c>
      <c r="N208" s="10" t="s">
        <v>431</v>
      </c>
      <c r="O208" s="10" t="s">
        <v>431</v>
      </c>
      <c r="P208" s="10" t="s">
        <v>431</v>
      </c>
      <c r="AU208" s="15"/>
      <c r="AV208" s="11">
        <v>0</v>
      </c>
    </row>
    <row r="209" spans="1:48" ht="28.5" customHeight="1" x14ac:dyDescent="0.3">
      <c r="A209" s="10" t="s">
        <v>431</v>
      </c>
      <c r="B209" s="10" t="s">
        <v>431</v>
      </c>
      <c r="C209" s="10" t="s">
        <v>431</v>
      </c>
      <c r="D209" s="14">
        <v>0</v>
      </c>
      <c r="E209" s="16"/>
      <c r="F209" s="14">
        <f t="shared" si="37"/>
        <v>0</v>
      </c>
      <c r="G209" s="16"/>
      <c r="H209" s="14">
        <f t="shared" si="38"/>
        <v>0</v>
      </c>
      <c r="I209" s="16">
        <v>0</v>
      </c>
      <c r="J209" s="14">
        <f t="shared" si="39"/>
        <v>0</v>
      </c>
      <c r="K209" s="16">
        <f t="shared" si="40"/>
        <v>0</v>
      </c>
      <c r="L209" s="14">
        <f t="shared" si="41"/>
        <v>0</v>
      </c>
      <c r="M209" s="5" t="s">
        <v>431</v>
      </c>
      <c r="N209" s="10" t="s">
        <v>431</v>
      </c>
      <c r="O209" s="10" t="s">
        <v>431</v>
      </c>
      <c r="P209" s="10" t="s">
        <v>431</v>
      </c>
      <c r="AU209" s="15"/>
      <c r="AV209" s="11">
        <v>0</v>
      </c>
    </row>
    <row r="210" spans="1:48" ht="28.5" customHeight="1" x14ac:dyDescent="0.3">
      <c r="A210" s="10" t="s">
        <v>431</v>
      </c>
      <c r="B210" s="10" t="s">
        <v>431</v>
      </c>
      <c r="C210" s="10" t="s">
        <v>431</v>
      </c>
      <c r="D210" s="14">
        <v>0</v>
      </c>
      <c r="E210" s="16"/>
      <c r="F210" s="14">
        <f t="shared" si="37"/>
        <v>0</v>
      </c>
      <c r="G210" s="16"/>
      <c r="H210" s="14">
        <f t="shared" si="38"/>
        <v>0</v>
      </c>
      <c r="I210" s="16">
        <v>0</v>
      </c>
      <c r="J210" s="14">
        <f t="shared" si="39"/>
        <v>0</v>
      </c>
      <c r="K210" s="16">
        <f t="shared" si="40"/>
        <v>0</v>
      </c>
      <c r="L210" s="14">
        <f t="shared" si="41"/>
        <v>0</v>
      </c>
      <c r="M210" s="5" t="s">
        <v>431</v>
      </c>
      <c r="N210" s="10" t="s">
        <v>431</v>
      </c>
      <c r="O210" s="10" t="s">
        <v>431</v>
      </c>
      <c r="P210" s="10" t="s">
        <v>431</v>
      </c>
      <c r="AU210" s="15"/>
      <c r="AV210" s="11">
        <v>0</v>
      </c>
    </row>
    <row r="211" spans="1:48" ht="28.5" customHeight="1" x14ac:dyDescent="0.3">
      <c r="A211" s="10" t="s">
        <v>431</v>
      </c>
      <c r="B211" s="10" t="s">
        <v>431</v>
      </c>
      <c r="C211" s="10" t="s">
        <v>431</v>
      </c>
      <c r="D211" s="14">
        <v>0</v>
      </c>
      <c r="E211" s="16"/>
      <c r="F211" s="14">
        <f t="shared" si="37"/>
        <v>0</v>
      </c>
      <c r="G211" s="16"/>
      <c r="H211" s="14">
        <f t="shared" si="38"/>
        <v>0</v>
      </c>
      <c r="I211" s="16">
        <v>0</v>
      </c>
      <c r="J211" s="14">
        <f t="shared" si="39"/>
        <v>0</v>
      </c>
      <c r="K211" s="16">
        <f t="shared" si="40"/>
        <v>0</v>
      </c>
      <c r="L211" s="14">
        <f t="shared" si="41"/>
        <v>0</v>
      </c>
      <c r="M211" s="5" t="s">
        <v>431</v>
      </c>
      <c r="N211" s="10" t="s">
        <v>431</v>
      </c>
      <c r="O211" s="10" t="s">
        <v>431</v>
      </c>
      <c r="P211" s="10" t="s">
        <v>431</v>
      </c>
      <c r="AU211" s="15"/>
      <c r="AV211" s="11">
        <v>0</v>
      </c>
    </row>
    <row r="212" spans="1:48" ht="28.5" customHeight="1" x14ac:dyDescent="0.3">
      <c r="A212" s="10" t="s">
        <v>258</v>
      </c>
      <c r="B212" s="10" t="s">
        <v>431</v>
      </c>
      <c r="C212" s="10" t="s">
        <v>431</v>
      </c>
      <c r="D212" s="10" t="s">
        <v>431</v>
      </c>
      <c r="E212" s="12"/>
      <c r="F212" s="14">
        <f>TRUNC(SUMIF(Q188:Q211, Q187,F188:F211),0)</f>
        <v>0</v>
      </c>
      <c r="G212" s="14"/>
      <c r="H212" s="14">
        <f>TRUNC(SUMIF(Q188:Q211, Q187,H188:H211),0)</f>
        <v>0</v>
      </c>
      <c r="I212" s="14">
        <v>0</v>
      </c>
      <c r="J212" s="14">
        <f>TRUNC(SUMIF(Q188:Q211, Q187,J188:J211),0)</f>
        <v>0</v>
      </c>
      <c r="K212" s="17" t="s">
        <v>431</v>
      </c>
      <c r="L212" s="14">
        <f>F212+H212+J212</f>
        <v>0</v>
      </c>
      <c r="M212" s="10"/>
    </row>
    <row r="213" spans="1:48" ht="28.5" customHeight="1" x14ac:dyDescent="0.3">
      <c r="A213" s="1" t="s">
        <v>130</v>
      </c>
      <c r="B213" s="10"/>
      <c r="C213" s="10"/>
      <c r="D213" s="10" t="s">
        <v>431</v>
      </c>
      <c r="E213" s="10"/>
      <c r="F213" s="10" t="s">
        <v>431</v>
      </c>
      <c r="G213" s="10"/>
      <c r="H213" s="10" t="s">
        <v>431</v>
      </c>
      <c r="I213" s="10" t="s">
        <v>431</v>
      </c>
      <c r="J213" s="10" t="s">
        <v>431</v>
      </c>
      <c r="K213" s="10" t="s">
        <v>431</v>
      </c>
      <c r="L213" s="10" t="s">
        <v>431</v>
      </c>
      <c r="M213" s="10" t="s">
        <v>431</v>
      </c>
      <c r="N213" s="2" t="s">
        <v>431</v>
      </c>
      <c r="Q213" s="15" t="s">
        <v>487</v>
      </c>
      <c r="R213" s="11">
        <v>1072404</v>
      </c>
      <c r="S213" s="11">
        <v>0</v>
      </c>
      <c r="AH213" s="15"/>
    </row>
    <row r="214" spans="1:48" ht="28.5" customHeight="1" x14ac:dyDescent="0.3">
      <c r="A214" s="10" t="s">
        <v>144</v>
      </c>
      <c r="B214" s="7" t="s">
        <v>256</v>
      </c>
      <c r="C214" s="10" t="s">
        <v>477</v>
      </c>
      <c r="D214" s="8">
        <v>1</v>
      </c>
      <c r="E214" s="16"/>
      <c r="F214" s="14">
        <f t="shared" ref="F214:F237" si="42">TRUNC(D214*E214,0)</f>
        <v>0</v>
      </c>
      <c r="G214" s="16"/>
      <c r="H214" s="14">
        <f t="shared" ref="H214:H237" si="43">TRUNC(D214*G214,0)</f>
        <v>0</v>
      </c>
      <c r="I214" s="16">
        <f t="shared" ref="I214:I221" si="44">TRUNC(TRUNC(0,0)*AV214/100,0)</f>
        <v>0</v>
      </c>
      <c r="J214" s="14">
        <f t="shared" ref="J214:J237" si="45">TRUNC(D214*I214,0)</f>
        <v>0</v>
      </c>
      <c r="K214" s="16">
        <f t="shared" ref="K214:K237" si="46">TRUNC(E214+G214+I214,0)</f>
        <v>0</v>
      </c>
      <c r="L214" s="14">
        <f t="shared" ref="L214:L237" si="47">TRUNC(F214+H214+J214,0)</f>
        <v>0</v>
      </c>
      <c r="M214" s="7"/>
      <c r="N214" s="9" t="s">
        <v>342</v>
      </c>
      <c r="O214" s="15" t="s">
        <v>431</v>
      </c>
      <c r="P214" s="15" t="s">
        <v>431</v>
      </c>
      <c r="Q214" s="15" t="s">
        <v>487</v>
      </c>
      <c r="R214" s="11">
        <v>1072404</v>
      </c>
      <c r="S214" s="11">
        <v>10</v>
      </c>
      <c r="T214" s="15" t="s">
        <v>440</v>
      </c>
      <c r="U214" s="15" t="s">
        <v>350</v>
      </c>
      <c r="V214" s="15" t="s">
        <v>350</v>
      </c>
      <c r="W214" s="15" t="s">
        <v>431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51</v>
      </c>
      <c r="AJ214" s="11">
        <v>0</v>
      </c>
      <c r="AK214" s="11">
        <v>0</v>
      </c>
      <c r="AL214" s="11">
        <v>0</v>
      </c>
      <c r="AM214" s="11">
        <v>0</v>
      </c>
      <c r="AN214" s="11">
        <v>0</v>
      </c>
      <c r="AO214" s="11">
        <v>0</v>
      </c>
      <c r="AP214" s="11">
        <v>0</v>
      </c>
      <c r="AQ214" s="11">
        <v>0</v>
      </c>
      <c r="AR214" s="11">
        <v>0</v>
      </c>
      <c r="AS214" s="11">
        <v>0</v>
      </c>
      <c r="AT214" s="11">
        <v>0</v>
      </c>
      <c r="AU214" s="15"/>
      <c r="AV214" s="11">
        <v>100</v>
      </c>
    </row>
    <row r="215" spans="1:48" ht="28.5" customHeight="1" x14ac:dyDescent="0.3">
      <c r="A215" s="10" t="s">
        <v>383</v>
      </c>
      <c r="B215" s="7" t="s">
        <v>76</v>
      </c>
      <c r="C215" s="10" t="s">
        <v>477</v>
      </c>
      <c r="D215" s="8">
        <v>1</v>
      </c>
      <c r="E215" s="16"/>
      <c r="F215" s="14">
        <f t="shared" si="42"/>
        <v>0</v>
      </c>
      <c r="G215" s="16"/>
      <c r="H215" s="14">
        <f t="shared" si="43"/>
        <v>0</v>
      </c>
      <c r="I215" s="16">
        <f t="shared" si="44"/>
        <v>0</v>
      </c>
      <c r="J215" s="14">
        <f t="shared" si="45"/>
        <v>0</v>
      </c>
      <c r="K215" s="16">
        <f t="shared" si="46"/>
        <v>0</v>
      </c>
      <c r="L215" s="14">
        <f t="shared" si="47"/>
        <v>0</v>
      </c>
      <c r="M215" s="7"/>
      <c r="N215" s="9" t="s">
        <v>31</v>
      </c>
      <c r="O215" s="15" t="s">
        <v>431</v>
      </c>
      <c r="P215" s="15" t="s">
        <v>431</v>
      </c>
      <c r="Q215" s="15" t="s">
        <v>487</v>
      </c>
      <c r="R215" s="11">
        <v>1072404</v>
      </c>
      <c r="S215" s="11">
        <v>20</v>
      </c>
      <c r="T215" s="15" t="s">
        <v>440</v>
      </c>
      <c r="U215" s="15" t="s">
        <v>350</v>
      </c>
      <c r="V215" s="15" t="s">
        <v>350</v>
      </c>
      <c r="W215" s="15" t="s">
        <v>431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51</v>
      </c>
      <c r="AJ215" s="11">
        <v>0</v>
      </c>
      <c r="AK215" s="11">
        <v>0</v>
      </c>
      <c r="AL215" s="11">
        <v>0</v>
      </c>
      <c r="AM215" s="11">
        <v>0</v>
      </c>
      <c r="AN215" s="11">
        <v>0</v>
      </c>
      <c r="AO215" s="11">
        <v>0</v>
      </c>
      <c r="AP215" s="11">
        <v>0</v>
      </c>
      <c r="AQ215" s="11">
        <v>0</v>
      </c>
      <c r="AR215" s="11">
        <v>0</v>
      </c>
      <c r="AS215" s="11">
        <v>0</v>
      </c>
      <c r="AT215" s="11">
        <v>0</v>
      </c>
      <c r="AU215" s="15"/>
      <c r="AV215" s="11">
        <v>100</v>
      </c>
    </row>
    <row r="216" spans="1:48" ht="28.5" customHeight="1" x14ac:dyDescent="0.3">
      <c r="A216" s="10" t="s">
        <v>323</v>
      </c>
      <c r="B216" s="7" t="s">
        <v>39</v>
      </c>
      <c r="C216" s="10" t="s">
        <v>477</v>
      </c>
      <c r="D216" s="8">
        <v>1</v>
      </c>
      <c r="E216" s="16"/>
      <c r="F216" s="14">
        <f t="shared" si="42"/>
        <v>0</v>
      </c>
      <c r="G216" s="16"/>
      <c r="H216" s="14">
        <f t="shared" si="43"/>
        <v>0</v>
      </c>
      <c r="I216" s="16">
        <f t="shared" si="44"/>
        <v>0</v>
      </c>
      <c r="J216" s="14">
        <f t="shared" si="45"/>
        <v>0</v>
      </c>
      <c r="K216" s="16">
        <f t="shared" si="46"/>
        <v>0</v>
      </c>
      <c r="L216" s="14">
        <f t="shared" si="47"/>
        <v>0</v>
      </c>
      <c r="M216" s="7"/>
      <c r="N216" s="9" t="s">
        <v>459</v>
      </c>
      <c r="O216" s="15" t="s">
        <v>431</v>
      </c>
      <c r="P216" s="15" t="s">
        <v>431</v>
      </c>
      <c r="Q216" s="15" t="s">
        <v>487</v>
      </c>
      <c r="R216" s="11">
        <v>1072404</v>
      </c>
      <c r="S216" s="11">
        <v>30</v>
      </c>
      <c r="T216" s="15" t="s">
        <v>440</v>
      </c>
      <c r="U216" s="15" t="s">
        <v>350</v>
      </c>
      <c r="V216" s="15" t="s">
        <v>350</v>
      </c>
      <c r="W216" s="15" t="s">
        <v>431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51</v>
      </c>
      <c r="AJ216" s="11">
        <v>0</v>
      </c>
      <c r="AK216" s="11">
        <v>0</v>
      </c>
      <c r="AL216" s="11">
        <v>0</v>
      </c>
      <c r="AM216" s="11">
        <v>0</v>
      </c>
      <c r="AN216" s="11">
        <v>0</v>
      </c>
      <c r="AO216" s="11">
        <v>0</v>
      </c>
      <c r="AP216" s="11">
        <v>0</v>
      </c>
      <c r="AQ216" s="11">
        <v>0</v>
      </c>
      <c r="AR216" s="11">
        <v>0</v>
      </c>
      <c r="AS216" s="11">
        <v>0</v>
      </c>
      <c r="AT216" s="11">
        <v>0</v>
      </c>
      <c r="AU216" s="15"/>
      <c r="AV216" s="11">
        <v>100</v>
      </c>
    </row>
    <row r="217" spans="1:48" ht="28.5" customHeight="1" x14ac:dyDescent="0.3">
      <c r="A217" s="10" t="s">
        <v>20</v>
      </c>
      <c r="B217" s="7" t="s">
        <v>54</v>
      </c>
      <c r="C217" s="10" t="s">
        <v>477</v>
      </c>
      <c r="D217" s="8">
        <v>1</v>
      </c>
      <c r="E217" s="16"/>
      <c r="F217" s="14">
        <f t="shared" si="42"/>
        <v>0</v>
      </c>
      <c r="G217" s="16"/>
      <c r="H217" s="14">
        <f t="shared" si="43"/>
        <v>0</v>
      </c>
      <c r="I217" s="16">
        <f t="shared" si="44"/>
        <v>0</v>
      </c>
      <c r="J217" s="14">
        <f t="shared" si="45"/>
        <v>0</v>
      </c>
      <c r="K217" s="16">
        <f t="shared" si="46"/>
        <v>0</v>
      </c>
      <c r="L217" s="14">
        <f t="shared" si="47"/>
        <v>0</v>
      </c>
      <c r="M217" s="7"/>
      <c r="N217" s="9" t="s">
        <v>105</v>
      </c>
      <c r="O217" s="15" t="s">
        <v>431</v>
      </c>
      <c r="P217" s="15" t="s">
        <v>431</v>
      </c>
      <c r="Q217" s="15" t="s">
        <v>487</v>
      </c>
      <c r="R217" s="11">
        <v>1072404</v>
      </c>
      <c r="S217" s="11">
        <v>40</v>
      </c>
      <c r="T217" s="15" t="s">
        <v>440</v>
      </c>
      <c r="U217" s="15" t="s">
        <v>350</v>
      </c>
      <c r="V217" s="15" t="s">
        <v>350</v>
      </c>
      <c r="W217" s="15" t="s">
        <v>431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51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1">
        <v>0</v>
      </c>
      <c r="AP217" s="11">
        <v>0</v>
      </c>
      <c r="AQ217" s="11">
        <v>0</v>
      </c>
      <c r="AR217" s="11">
        <v>0</v>
      </c>
      <c r="AS217" s="11">
        <v>0</v>
      </c>
      <c r="AT217" s="11">
        <v>0</v>
      </c>
      <c r="AU217" s="15"/>
      <c r="AV217" s="11">
        <v>100</v>
      </c>
    </row>
    <row r="218" spans="1:48" ht="28.5" customHeight="1" x14ac:dyDescent="0.3">
      <c r="A218" s="10" t="s">
        <v>115</v>
      </c>
      <c r="B218" s="7" t="s">
        <v>467</v>
      </c>
      <c r="C218" s="10" t="s">
        <v>477</v>
      </c>
      <c r="D218" s="8">
        <v>1</v>
      </c>
      <c r="E218" s="16"/>
      <c r="F218" s="14">
        <f t="shared" si="42"/>
        <v>0</v>
      </c>
      <c r="G218" s="16"/>
      <c r="H218" s="14">
        <f t="shared" si="43"/>
        <v>0</v>
      </c>
      <c r="I218" s="16">
        <f t="shared" si="44"/>
        <v>0</v>
      </c>
      <c r="J218" s="14">
        <f t="shared" si="45"/>
        <v>0</v>
      </c>
      <c r="K218" s="16">
        <f t="shared" si="46"/>
        <v>0</v>
      </c>
      <c r="L218" s="14">
        <f t="shared" si="47"/>
        <v>0</v>
      </c>
      <c r="M218" s="7"/>
      <c r="N218" s="9" t="s">
        <v>13</v>
      </c>
      <c r="O218" s="15" t="s">
        <v>431</v>
      </c>
      <c r="P218" s="15" t="s">
        <v>431</v>
      </c>
      <c r="Q218" s="15" t="s">
        <v>487</v>
      </c>
      <c r="R218" s="11">
        <v>1072404</v>
      </c>
      <c r="S218" s="11">
        <v>50</v>
      </c>
      <c r="T218" s="15" t="s">
        <v>440</v>
      </c>
      <c r="U218" s="15" t="s">
        <v>350</v>
      </c>
      <c r="V218" s="15" t="s">
        <v>350</v>
      </c>
      <c r="W218" s="15" t="s">
        <v>431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51</v>
      </c>
      <c r="AJ218" s="11">
        <v>0</v>
      </c>
      <c r="AK218" s="11">
        <v>0</v>
      </c>
      <c r="AL218" s="11">
        <v>0</v>
      </c>
      <c r="AM218" s="11">
        <v>0</v>
      </c>
      <c r="AN218" s="11">
        <v>0</v>
      </c>
      <c r="AO218" s="11">
        <v>0</v>
      </c>
      <c r="AP218" s="11">
        <v>0</v>
      </c>
      <c r="AQ218" s="11">
        <v>0</v>
      </c>
      <c r="AR218" s="11">
        <v>0</v>
      </c>
      <c r="AS218" s="11">
        <v>0</v>
      </c>
      <c r="AT218" s="11">
        <v>0</v>
      </c>
      <c r="AU218" s="15"/>
      <c r="AV218" s="11">
        <v>100</v>
      </c>
    </row>
    <row r="219" spans="1:48" ht="28.5" customHeight="1" x14ac:dyDescent="0.3">
      <c r="A219" s="10" t="s">
        <v>201</v>
      </c>
      <c r="B219" s="7" t="s">
        <v>100</v>
      </c>
      <c r="C219" s="10" t="s">
        <v>477</v>
      </c>
      <c r="D219" s="8">
        <v>1</v>
      </c>
      <c r="E219" s="16"/>
      <c r="F219" s="14">
        <f t="shared" si="42"/>
        <v>0</v>
      </c>
      <c r="G219" s="16"/>
      <c r="H219" s="14">
        <f t="shared" si="43"/>
        <v>0</v>
      </c>
      <c r="I219" s="16">
        <f t="shared" si="44"/>
        <v>0</v>
      </c>
      <c r="J219" s="14">
        <f t="shared" si="45"/>
        <v>0</v>
      </c>
      <c r="K219" s="16">
        <f t="shared" si="46"/>
        <v>0</v>
      </c>
      <c r="L219" s="14">
        <f t="shared" si="47"/>
        <v>0</v>
      </c>
      <c r="M219" s="7"/>
      <c r="N219" s="9" t="s">
        <v>0</v>
      </c>
      <c r="O219" s="15" t="s">
        <v>431</v>
      </c>
      <c r="P219" s="15" t="s">
        <v>431</v>
      </c>
      <c r="Q219" s="15" t="s">
        <v>487</v>
      </c>
      <c r="R219" s="11">
        <v>1072404</v>
      </c>
      <c r="S219" s="11">
        <v>60</v>
      </c>
      <c r="T219" s="15" t="s">
        <v>440</v>
      </c>
      <c r="U219" s="15" t="s">
        <v>350</v>
      </c>
      <c r="V219" s="15" t="s">
        <v>350</v>
      </c>
      <c r="W219" s="15" t="s">
        <v>431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51</v>
      </c>
      <c r="AJ219" s="11">
        <v>0</v>
      </c>
      <c r="AK219" s="11">
        <v>0</v>
      </c>
      <c r="AL219" s="11">
        <v>0</v>
      </c>
      <c r="AM219" s="11">
        <v>0</v>
      </c>
      <c r="AN219" s="11">
        <v>0</v>
      </c>
      <c r="AO219" s="11">
        <v>0</v>
      </c>
      <c r="AP219" s="11">
        <v>0</v>
      </c>
      <c r="AQ219" s="11">
        <v>0</v>
      </c>
      <c r="AR219" s="11">
        <v>0</v>
      </c>
      <c r="AS219" s="11">
        <v>0</v>
      </c>
      <c r="AT219" s="11">
        <v>0</v>
      </c>
      <c r="AU219" s="15"/>
      <c r="AV219" s="11">
        <v>100</v>
      </c>
    </row>
    <row r="220" spans="1:48" ht="28.5" customHeight="1" x14ac:dyDescent="0.3">
      <c r="A220" s="10" t="s">
        <v>418</v>
      </c>
      <c r="B220" s="7" t="s">
        <v>92</v>
      </c>
      <c r="C220" s="10" t="s">
        <v>477</v>
      </c>
      <c r="D220" s="8">
        <v>1</v>
      </c>
      <c r="E220" s="16"/>
      <c r="F220" s="14">
        <f t="shared" si="42"/>
        <v>0</v>
      </c>
      <c r="G220" s="16"/>
      <c r="H220" s="14">
        <f t="shared" si="43"/>
        <v>0</v>
      </c>
      <c r="I220" s="16">
        <f t="shared" si="44"/>
        <v>0</v>
      </c>
      <c r="J220" s="14">
        <f t="shared" si="45"/>
        <v>0</v>
      </c>
      <c r="K220" s="16">
        <f t="shared" si="46"/>
        <v>0</v>
      </c>
      <c r="L220" s="14">
        <f t="shared" si="47"/>
        <v>0</v>
      </c>
      <c r="M220" s="7"/>
      <c r="N220" s="9" t="s">
        <v>495</v>
      </c>
      <c r="O220" s="15" t="s">
        <v>431</v>
      </c>
      <c r="P220" s="15" t="s">
        <v>431</v>
      </c>
      <c r="Q220" s="15" t="s">
        <v>487</v>
      </c>
      <c r="R220" s="11">
        <v>1072404</v>
      </c>
      <c r="S220" s="11">
        <v>70</v>
      </c>
      <c r="T220" s="15" t="s">
        <v>440</v>
      </c>
      <c r="U220" s="15" t="s">
        <v>350</v>
      </c>
      <c r="V220" s="15" t="s">
        <v>350</v>
      </c>
      <c r="W220" s="15" t="s">
        <v>431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51</v>
      </c>
      <c r="AJ220" s="11">
        <v>0</v>
      </c>
      <c r="AK220" s="11">
        <v>0</v>
      </c>
      <c r="AL220" s="11">
        <v>0</v>
      </c>
      <c r="AM220" s="11">
        <v>0</v>
      </c>
      <c r="AN220" s="11">
        <v>0</v>
      </c>
      <c r="AO220" s="11">
        <v>0</v>
      </c>
      <c r="AP220" s="11">
        <v>0</v>
      </c>
      <c r="AQ220" s="11">
        <v>0</v>
      </c>
      <c r="AR220" s="11">
        <v>0</v>
      </c>
      <c r="AS220" s="11">
        <v>0</v>
      </c>
      <c r="AT220" s="11">
        <v>0</v>
      </c>
      <c r="AU220" s="15"/>
      <c r="AV220" s="11">
        <v>100</v>
      </c>
    </row>
    <row r="221" spans="1:48" ht="28.5" customHeight="1" x14ac:dyDescent="0.3">
      <c r="A221" s="10" t="s">
        <v>415</v>
      </c>
      <c r="B221" s="7" t="s">
        <v>226</v>
      </c>
      <c r="C221" s="10" t="s">
        <v>477</v>
      </c>
      <c r="D221" s="8">
        <v>1</v>
      </c>
      <c r="E221" s="16"/>
      <c r="F221" s="14">
        <f t="shared" si="42"/>
        <v>0</v>
      </c>
      <c r="G221" s="16"/>
      <c r="H221" s="14">
        <f t="shared" si="43"/>
        <v>0</v>
      </c>
      <c r="I221" s="16">
        <f t="shared" si="44"/>
        <v>0</v>
      </c>
      <c r="J221" s="14">
        <f t="shared" si="45"/>
        <v>0</v>
      </c>
      <c r="K221" s="16">
        <f t="shared" si="46"/>
        <v>0</v>
      </c>
      <c r="L221" s="14">
        <f t="shared" si="47"/>
        <v>0</v>
      </c>
      <c r="M221" s="7"/>
      <c r="N221" s="18" t="s">
        <v>28</v>
      </c>
      <c r="O221" s="6" t="s">
        <v>431</v>
      </c>
      <c r="P221" s="6" t="s">
        <v>431</v>
      </c>
      <c r="Q221" s="15" t="s">
        <v>487</v>
      </c>
      <c r="R221" s="11">
        <v>1072404</v>
      </c>
      <c r="S221" s="11">
        <v>80</v>
      </c>
      <c r="T221" s="15" t="s">
        <v>440</v>
      </c>
      <c r="U221" s="15" t="s">
        <v>350</v>
      </c>
      <c r="V221" s="15" t="s">
        <v>350</v>
      </c>
      <c r="W221" s="15" t="s">
        <v>431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0</v>
      </c>
      <c r="AI221" s="11">
        <v>51</v>
      </c>
      <c r="AJ221" s="11">
        <v>0</v>
      </c>
      <c r="AK221" s="11">
        <v>0</v>
      </c>
      <c r="AL221" s="11">
        <v>0</v>
      </c>
      <c r="AM221" s="11">
        <v>0</v>
      </c>
      <c r="AN221" s="11">
        <v>0</v>
      </c>
      <c r="AO221" s="11">
        <v>0</v>
      </c>
      <c r="AP221" s="11">
        <v>0</v>
      </c>
      <c r="AQ221" s="11">
        <v>0</v>
      </c>
      <c r="AR221" s="11">
        <v>0</v>
      </c>
      <c r="AS221" s="11">
        <v>0</v>
      </c>
      <c r="AT221" s="11">
        <v>0</v>
      </c>
      <c r="AU221" s="15"/>
      <c r="AV221" s="11">
        <v>100</v>
      </c>
    </row>
    <row r="222" spans="1:48" ht="28.5" customHeight="1" x14ac:dyDescent="0.3">
      <c r="A222" s="10" t="s">
        <v>431</v>
      </c>
      <c r="B222" s="10" t="s">
        <v>431</v>
      </c>
      <c r="C222" s="10" t="s">
        <v>431</v>
      </c>
      <c r="D222" s="14">
        <v>0</v>
      </c>
      <c r="E222" s="16"/>
      <c r="F222" s="14">
        <f t="shared" si="42"/>
        <v>0</v>
      </c>
      <c r="G222" s="16"/>
      <c r="H222" s="14">
        <f t="shared" si="43"/>
        <v>0</v>
      </c>
      <c r="I222" s="16">
        <v>0</v>
      </c>
      <c r="J222" s="14">
        <f t="shared" si="45"/>
        <v>0</v>
      </c>
      <c r="K222" s="16">
        <f t="shared" si="46"/>
        <v>0</v>
      </c>
      <c r="L222" s="14">
        <f t="shared" si="47"/>
        <v>0</v>
      </c>
      <c r="M222" s="5" t="s">
        <v>431</v>
      </c>
      <c r="N222" s="10" t="s">
        <v>431</v>
      </c>
      <c r="O222" s="10" t="s">
        <v>431</v>
      </c>
      <c r="P222" s="10" t="s">
        <v>431</v>
      </c>
      <c r="AU222" s="15"/>
      <c r="AV222" s="11">
        <v>0</v>
      </c>
    </row>
    <row r="223" spans="1:48" ht="28.5" customHeight="1" x14ac:dyDescent="0.3">
      <c r="A223" s="10" t="s">
        <v>431</v>
      </c>
      <c r="B223" s="10" t="s">
        <v>431</v>
      </c>
      <c r="C223" s="10" t="s">
        <v>431</v>
      </c>
      <c r="D223" s="14">
        <v>0</v>
      </c>
      <c r="E223" s="16"/>
      <c r="F223" s="14">
        <f t="shared" si="42"/>
        <v>0</v>
      </c>
      <c r="G223" s="16"/>
      <c r="H223" s="14">
        <f t="shared" si="43"/>
        <v>0</v>
      </c>
      <c r="I223" s="16">
        <v>0</v>
      </c>
      <c r="J223" s="14">
        <f t="shared" si="45"/>
        <v>0</v>
      </c>
      <c r="K223" s="16">
        <f t="shared" si="46"/>
        <v>0</v>
      </c>
      <c r="L223" s="14">
        <f t="shared" si="47"/>
        <v>0</v>
      </c>
      <c r="M223" s="5" t="s">
        <v>431</v>
      </c>
      <c r="N223" s="10" t="s">
        <v>431</v>
      </c>
      <c r="O223" s="10" t="s">
        <v>431</v>
      </c>
      <c r="P223" s="10" t="s">
        <v>431</v>
      </c>
      <c r="AU223" s="15"/>
      <c r="AV223" s="11">
        <v>0</v>
      </c>
    </row>
    <row r="224" spans="1:48" ht="28.5" customHeight="1" x14ac:dyDescent="0.3">
      <c r="A224" s="10" t="s">
        <v>431</v>
      </c>
      <c r="B224" s="10" t="s">
        <v>431</v>
      </c>
      <c r="C224" s="10" t="s">
        <v>431</v>
      </c>
      <c r="D224" s="14">
        <v>0</v>
      </c>
      <c r="E224" s="16"/>
      <c r="F224" s="14">
        <f t="shared" si="42"/>
        <v>0</v>
      </c>
      <c r="G224" s="16"/>
      <c r="H224" s="14">
        <f t="shared" si="43"/>
        <v>0</v>
      </c>
      <c r="I224" s="16">
        <v>0</v>
      </c>
      <c r="J224" s="14">
        <f t="shared" si="45"/>
        <v>0</v>
      </c>
      <c r="K224" s="16">
        <f t="shared" si="46"/>
        <v>0</v>
      </c>
      <c r="L224" s="14">
        <f t="shared" si="47"/>
        <v>0</v>
      </c>
      <c r="M224" s="5" t="s">
        <v>431</v>
      </c>
      <c r="N224" s="10" t="s">
        <v>431</v>
      </c>
      <c r="O224" s="10" t="s">
        <v>431</v>
      </c>
      <c r="P224" s="10" t="s">
        <v>431</v>
      </c>
      <c r="AU224" s="15"/>
      <c r="AV224" s="11">
        <v>0</v>
      </c>
    </row>
    <row r="225" spans="1:48" ht="28.5" customHeight="1" x14ac:dyDescent="0.3">
      <c r="A225" s="10" t="s">
        <v>431</v>
      </c>
      <c r="B225" s="10" t="s">
        <v>431</v>
      </c>
      <c r="C225" s="10" t="s">
        <v>431</v>
      </c>
      <c r="D225" s="14">
        <v>0</v>
      </c>
      <c r="E225" s="16"/>
      <c r="F225" s="14">
        <f t="shared" si="42"/>
        <v>0</v>
      </c>
      <c r="G225" s="16"/>
      <c r="H225" s="14">
        <f t="shared" si="43"/>
        <v>0</v>
      </c>
      <c r="I225" s="16">
        <v>0</v>
      </c>
      <c r="J225" s="14">
        <f t="shared" si="45"/>
        <v>0</v>
      </c>
      <c r="K225" s="16">
        <f t="shared" si="46"/>
        <v>0</v>
      </c>
      <c r="L225" s="14">
        <f t="shared" si="47"/>
        <v>0</v>
      </c>
      <c r="M225" s="5" t="s">
        <v>431</v>
      </c>
      <c r="N225" s="10" t="s">
        <v>431</v>
      </c>
      <c r="O225" s="10" t="s">
        <v>431</v>
      </c>
      <c r="P225" s="10" t="s">
        <v>431</v>
      </c>
      <c r="AU225" s="15"/>
      <c r="AV225" s="11">
        <v>0</v>
      </c>
    </row>
    <row r="226" spans="1:48" ht="28.5" customHeight="1" x14ac:dyDescent="0.3">
      <c r="A226" s="10" t="s">
        <v>431</v>
      </c>
      <c r="B226" s="10" t="s">
        <v>431</v>
      </c>
      <c r="C226" s="10" t="s">
        <v>431</v>
      </c>
      <c r="D226" s="14">
        <v>0</v>
      </c>
      <c r="E226" s="16"/>
      <c r="F226" s="14">
        <f t="shared" si="42"/>
        <v>0</v>
      </c>
      <c r="G226" s="16"/>
      <c r="H226" s="14">
        <f t="shared" si="43"/>
        <v>0</v>
      </c>
      <c r="I226" s="16">
        <v>0</v>
      </c>
      <c r="J226" s="14">
        <f t="shared" si="45"/>
        <v>0</v>
      </c>
      <c r="K226" s="16">
        <f t="shared" si="46"/>
        <v>0</v>
      </c>
      <c r="L226" s="14">
        <f t="shared" si="47"/>
        <v>0</v>
      </c>
      <c r="M226" s="5" t="s">
        <v>431</v>
      </c>
      <c r="N226" s="10" t="s">
        <v>431</v>
      </c>
      <c r="O226" s="10" t="s">
        <v>431</v>
      </c>
      <c r="P226" s="10" t="s">
        <v>431</v>
      </c>
      <c r="AU226" s="15"/>
      <c r="AV226" s="11">
        <v>0</v>
      </c>
    </row>
    <row r="227" spans="1:48" ht="28.5" customHeight="1" x14ac:dyDescent="0.3">
      <c r="A227" s="10" t="s">
        <v>431</v>
      </c>
      <c r="B227" s="10" t="s">
        <v>431</v>
      </c>
      <c r="C227" s="10" t="s">
        <v>431</v>
      </c>
      <c r="D227" s="14">
        <v>0</v>
      </c>
      <c r="E227" s="16"/>
      <c r="F227" s="14">
        <f t="shared" si="42"/>
        <v>0</v>
      </c>
      <c r="G227" s="16"/>
      <c r="H227" s="14">
        <f t="shared" si="43"/>
        <v>0</v>
      </c>
      <c r="I227" s="16">
        <v>0</v>
      </c>
      <c r="J227" s="14">
        <f t="shared" si="45"/>
        <v>0</v>
      </c>
      <c r="K227" s="16">
        <f t="shared" si="46"/>
        <v>0</v>
      </c>
      <c r="L227" s="14">
        <f t="shared" si="47"/>
        <v>0</v>
      </c>
      <c r="M227" s="5" t="s">
        <v>431</v>
      </c>
      <c r="N227" s="10" t="s">
        <v>431</v>
      </c>
      <c r="O227" s="10" t="s">
        <v>431</v>
      </c>
      <c r="P227" s="10" t="s">
        <v>431</v>
      </c>
      <c r="AU227" s="15"/>
      <c r="AV227" s="11">
        <v>0</v>
      </c>
    </row>
    <row r="228" spans="1:48" ht="28.5" customHeight="1" x14ac:dyDescent="0.3">
      <c r="A228" s="10" t="s">
        <v>431</v>
      </c>
      <c r="B228" s="10" t="s">
        <v>431</v>
      </c>
      <c r="C228" s="10" t="s">
        <v>431</v>
      </c>
      <c r="D228" s="14">
        <v>0</v>
      </c>
      <c r="E228" s="16"/>
      <c r="F228" s="14">
        <f t="shared" si="42"/>
        <v>0</v>
      </c>
      <c r="G228" s="16"/>
      <c r="H228" s="14">
        <f t="shared" si="43"/>
        <v>0</v>
      </c>
      <c r="I228" s="16">
        <v>0</v>
      </c>
      <c r="J228" s="14">
        <f t="shared" si="45"/>
        <v>0</v>
      </c>
      <c r="K228" s="16">
        <f t="shared" si="46"/>
        <v>0</v>
      </c>
      <c r="L228" s="14">
        <f t="shared" si="47"/>
        <v>0</v>
      </c>
      <c r="M228" s="5" t="s">
        <v>431</v>
      </c>
      <c r="N228" s="10" t="s">
        <v>431</v>
      </c>
      <c r="O228" s="10" t="s">
        <v>431</v>
      </c>
      <c r="P228" s="10" t="s">
        <v>431</v>
      </c>
      <c r="AU228" s="15"/>
      <c r="AV228" s="11">
        <v>0</v>
      </c>
    </row>
    <row r="229" spans="1:48" ht="28.5" customHeight="1" x14ac:dyDescent="0.3">
      <c r="A229" s="10" t="s">
        <v>431</v>
      </c>
      <c r="B229" s="10" t="s">
        <v>431</v>
      </c>
      <c r="C229" s="10" t="s">
        <v>431</v>
      </c>
      <c r="D229" s="14">
        <v>0</v>
      </c>
      <c r="E229" s="16"/>
      <c r="F229" s="14">
        <f t="shared" si="42"/>
        <v>0</v>
      </c>
      <c r="G229" s="16"/>
      <c r="H229" s="14">
        <f t="shared" si="43"/>
        <v>0</v>
      </c>
      <c r="I229" s="16">
        <v>0</v>
      </c>
      <c r="J229" s="14">
        <f t="shared" si="45"/>
        <v>0</v>
      </c>
      <c r="K229" s="16">
        <f t="shared" si="46"/>
        <v>0</v>
      </c>
      <c r="L229" s="14">
        <f t="shared" si="47"/>
        <v>0</v>
      </c>
      <c r="M229" s="5" t="s">
        <v>431</v>
      </c>
      <c r="N229" s="10" t="s">
        <v>431</v>
      </c>
      <c r="O229" s="10" t="s">
        <v>431</v>
      </c>
      <c r="P229" s="10" t="s">
        <v>431</v>
      </c>
      <c r="AU229" s="15"/>
      <c r="AV229" s="11">
        <v>0</v>
      </c>
    </row>
    <row r="230" spans="1:48" ht="28.5" customHeight="1" x14ac:dyDescent="0.3">
      <c r="A230" s="10" t="s">
        <v>431</v>
      </c>
      <c r="B230" s="10" t="s">
        <v>431</v>
      </c>
      <c r="C230" s="10" t="s">
        <v>431</v>
      </c>
      <c r="D230" s="14">
        <v>0</v>
      </c>
      <c r="E230" s="16"/>
      <c r="F230" s="14">
        <f t="shared" si="42"/>
        <v>0</v>
      </c>
      <c r="G230" s="16"/>
      <c r="H230" s="14">
        <f t="shared" si="43"/>
        <v>0</v>
      </c>
      <c r="I230" s="16">
        <v>0</v>
      </c>
      <c r="J230" s="14">
        <f t="shared" si="45"/>
        <v>0</v>
      </c>
      <c r="K230" s="16">
        <f t="shared" si="46"/>
        <v>0</v>
      </c>
      <c r="L230" s="14">
        <f t="shared" si="47"/>
        <v>0</v>
      </c>
      <c r="M230" s="5" t="s">
        <v>431</v>
      </c>
      <c r="N230" s="10" t="s">
        <v>431</v>
      </c>
      <c r="O230" s="10" t="s">
        <v>431</v>
      </c>
      <c r="P230" s="10" t="s">
        <v>431</v>
      </c>
      <c r="AU230" s="15"/>
      <c r="AV230" s="11">
        <v>0</v>
      </c>
    </row>
    <row r="231" spans="1:48" ht="28.5" customHeight="1" x14ac:dyDescent="0.3">
      <c r="A231" s="10" t="s">
        <v>431</v>
      </c>
      <c r="B231" s="10" t="s">
        <v>431</v>
      </c>
      <c r="C231" s="10" t="s">
        <v>431</v>
      </c>
      <c r="D231" s="14">
        <v>0</v>
      </c>
      <c r="E231" s="16"/>
      <c r="F231" s="14">
        <f t="shared" si="42"/>
        <v>0</v>
      </c>
      <c r="G231" s="16"/>
      <c r="H231" s="14">
        <f t="shared" si="43"/>
        <v>0</v>
      </c>
      <c r="I231" s="16">
        <v>0</v>
      </c>
      <c r="J231" s="14">
        <f t="shared" si="45"/>
        <v>0</v>
      </c>
      <c r="K231" s="16">
        <f t="shared" si="46"/>
        <v>0</v>
      </c>
      <c r="L231" s="14">
        <f t="shared" si="47"/>
        <v>0</v>
      </c>
      <c r="M231" s="5" t="s">
        <v>431</v>
      </c>
      <c r="N231" s="10" t="s">
        <v>431</v>
      </c>
      <c r="O231" s="10" t="s">
        <v>431</v>
      </c>
      <c r="P231" s="10" t="s">
        <v>431</v>
      </c>
      <c r="AU231" s="15"/>
      <c r="AV231" s="11">
        <v>0</v>
      </c>
    </row>
    <row r="232" spans="1:48" ht="28.5" customHeight="1" x14ac:dyDescent="0.3">
      <c r="A232" s="10" t="s">
        <v>431</v>
      </c>
      <c r="B232" s="10" t="s">
        <v>431</v>
      </c>
      <c r="C232" s="10" t="s">
        <v>431</v>
      </c>
      <c r="D232" s="14">
        <v>0</v>
      </c>
      <c r="E232" s="16"/>
      <c r="F232" s="14">
        <f t="shared" si="42"/>
        <v>0</v>
      </c>
      <c r="G232" s="16"/>
      <c r="H232" s="14">
        <f t="shared" si="43"/>
        <v>0</v>
      </c>
      <c r="I232" s="16">
        <v>0</v>
      </c>
      <c r="J232" s="14">
        <f t="shared" si="45"/>
        <v>0</v>
      </c>
      <c r="K232" s="16">
        <f t="shared" si="46"/>
        <v>0</v>
      </c>
      <c r="L232" s="14">
        <f t="shared" si="47"/>
        <v>0</v>
      </c>
      <c r="M232" s="5" t="s">
        <v>431</v>
      </c>
      <c r="N232" s="10" t="s">
        <v>431</v>
      </c>
      <c r="O232" s="10" t="s">
        <v>431</v>
      </c>
      <c r="P232" s="10" t="s">
        <v>431</v>
      </c>
      <c r="AU232" s="15"/>
      <c r="AV232" s="11">
        <v>0</v>
      </c>
    </row>
    <row r="233" spans="1:48" ht="28.5" customHeight="1" x14ac:dyDescent="0.3">
      <c r="A233" s="10" t="s">
        <v>431</v>
      </c>
      <c r="B233" s="10" t="s">
        <v>431</v>
      </c>
      <c r="C233" s="10" t="s">
        <v>431</v>
      </c>
      <c r="D233" s="14">
        <v>0</v>
      </c>
      <c r="E233" s="16"/>
      <c r="F233" s="14">
        <f t="shared" si="42"/>
        <v>0</v>
      </c>
      <c r="G233" s="16"/>
      <c r="H233" s="14">
        <f t="shared" si="43"/>
        <v>0</v>
      </c>
      <c r="I233" s="16">
        <v>0</v>
      </c>
      <c r="J233" s="14">
        <f t="shared" si="45"/>
        <v>0</v>
      </c>
      <c r="K233" s="16">
        <f t="shared" si="46"/>
        <v>0</v>
      </c>
      <c r="L233" s="14">
        <f t="shared" si="47"/>
        <v>0</v>
      </c>
      <c r="M233" s="5" t="s">
        <v>431</v>
      </c>
      <c r="N233" s="10" t="s">
        <v>431</v>
      </c>
      <c r="O233" s="10" t="s">
        <v>431</v>
      </c>
      <c r="P233" s="10" t="s">
        <v>431</v>
      </c>
      <c r="AU233" s="15"/>
      <c r="AV233" s="11">
        <v>0</v>
      </c>
    </row>
    <row r="234" spans="1:48" ht="28.5" customHeight="1" x14ac:dyDescent="0.3">
      <c r="A234" s="10" t="s">
        <v>431</v>
      </c>
      <c r="B234" s="10" t="s">
        <v>431</v>
      </c>
      <c r="C234" s="10" t="s">
        <v>431</v>
      </c>
      <c r="D234" s="14">
        <v>0</v>
      </c>
      <c r="E234" s="16"/>
      <c r="F234" s="14">
        <f t="shared" si="42"/>
        <v>0</v>
      </c>
      <c r="G234" s="16"/>
      <c r="H234" s="14">
        <f t="shared" si="43"/>
        <v>0</v>
      </c>
      <c r="I234" s="16">
        <v>0</v>
      </c>
      <c r="J234" s="14">
        <f t="shared" si="45"/>
        <v>0</v>
      </c>
      <c r="K234" s="16">
        <f t="shared" si="46"/>
        <v>0</v>
      </c>
      <c r="L234" s="14">
        <f t="shared" si="47"/>
        <v>0</v>
      </c>
      <c r="M234" s="5" t="s">
        <v>431</v>
      </c>
      <c r="N234" s="10" t="s">
        <v>431</v>
      </c>
      <c r="O234" s="10" t="s">
        <v>431</v>
      </c>
      <c r="P234" s="10" t="s">
        <v>431</v>
      </c>
      <c r="AU234" s="15"/>
      <c r="AV234" s="11">
        <v>0</v>
      </c>
    </row>
    <row r="235" spans="1:48" ht="28.5" customHeight="1" x14ac:dyDescent="0.3">
      <c r="A235" s="10" t="s">
        <v>431</v>
      </c>
      <c r="B235" s="10" t="s">
        <v>431</v>
      </c>
      <c r="C235" s="10" t="s">
        <v>431</v>
      </c>
      <c r="D235" s="14">
        <v>0</v>
      </c>
      <c r="E235" s="16"/>
      <c r="F235" s="14">
        <f t="shared" si="42"/>
        <v>0</v>
      </c>
      <c r="G235" s="16"/>
      <c r="H235" s="14">
        <f t="shared" si="43"/>
        <v>0</v>
      </c>
      <c r="I235" s="16">
        <v>0</v>
      </c>
      <c r="J235" s="14">
        <f t="shared" si="45"/>
        <v>0</v>
      </c>
      <c r="K235" s="16">
        <f t="shared" si="46"/>
        <v>0</v>
      </c>
      <c r="L235" s="14">
        <f t="shared" si="47"/>
        <v>0</v>
      </c>
      <c r="M235" s="5" t="s">
        <v>431</v>
      </c>
      <c r="N235" s="10" t="s">
        <v>431</v>
      </c>
      <c r="O235" s="10" t="s">
        <v>431</v>
      </c>
      <c r="P235" s="10" t="s">
        <v>431</v>
      </c>
      <c r="AU235" s="15"/>
      <c r="AV235" s="11">
        <v>0</v>
      </c>
    </row>
    <row r="236" spans="1:48" ht="28.5" customHeight="1" x14ac:dyDescent="0.3">
      <c r="A236" s="10" t="s">
        <v>431</v>
      </c>
      <c r="B236" s="10" t="s">
        <v>431</v>
      </c>
      <c r="C236" s="10" t="s">
        <v>431</v>
      </c>
      <c r="D236" s="14">
        <v>0</v>
      </c>
      <c r="E236" s="16"/>
      <c r="F236" s="14">
        <f t="shared" si="42"/>
        <v>0</v>
      </c>
      <c r="G236" s="16"/>
      <c r="H236" s="14">
        <f t="shared" si="43"/>
        <v>0</v>
      </c>
      <c r="I236" s="16">
        <v>0</v>
      </c>
      <c r="J236" s="14">
        <f t="shared" si="45"/>
        <v>0</v>
      </c>
      <c r="K236" s="16">
        <f t="shared" si="46"/>
        <v>0</v>
      </c>
      <c r="L236" s="14">
        <f t="shared" si="47"/>
        <v>0</v>
      </c>
      <c r="M236" s="5" t="s">
        <v>431</v>
      </c>
      <c r="N236" s="10" t="s">
        <v>431</v>
      </c>
      <c r="O236" s="10" t="s">
        <v>431</v>
      </c>
      <c r="P236" s="10" t="s">
        <v>431</v>
      </c>
      <c r="AU236" s="15"/>
      <c r="AV236" s="11">
        <v>0</v>
      </c>
    </row>
    <row r="237" spans="1:48" ht="28.5" customHeight="1" x14ac:dyDescent="0.3">
      <c r="A237" s="10" t="s">
        <v>431</v>
      </c>
      <c r="B237" s="10" t="s">
        <v>431</v>
      </c>
      <c r="C237" s="10" t="s">
        <v>431</v>
      </c>
      <c r="D237" s="14">
        <v>0</v>
      </c>
      <c r="E237" s="16"/>
      <c r="F237" s="14">
        <f t="shared" si="42"/>
        <v>0</v>
      </c>
      <c r="G237" s="16"/>
      <c r="H237" s="14">
        <f t="shared" si="43"/>
        <v>0</v>
      </c>
      <c r="I237" s="16">
        <v>0</v>
      </c>
      <c r="J237" s="14">
        <f t="shared" si="45"/>
        <v>0</v>
      </c>
      <c r="K237" s="16">
        <f t="shared" si="46"/>
        <v>0</v>
      </c>
      <c r="L237" s="14">
        <f t="shared" si="47"/>
        <v>0</v>
      </c>
      <c r="M237" s="5" t="s">
        <v>431</v>
      </c>
      <c r="N237" s="10" t="s">
        <v>431</v>
      </c>
      <c r="O237" s="10" t="s">
        <v>431</v>
      </c>
      <c r="P237" s="10" t="s">
        <v>431</v>
      </c>
      <c r="AU237" s="15"/>
      <c r="AV237" s="11">
        <v>0</v>
      </c>
    </row>
    <row r="238" spans="1:48" ht="28.5" customHeight="1" x14ac:dyDescent="0.3">
      <c r="A238" s="10" t="s">
        <v>258</v>
      </c>
      <c r="B238" s="10" t="s">
        <v>431</v>
      </c>
      <c r="C238" s="10" t="s">
        <v>431</v>
      </c>
      <c r="D238" s="10" t="s">
        <v>431</v>
      </c>
      <c r="E238" s="12"/>
      <c r="F238" s="14">
        <f>TRUNC(SUMIF(Q214:Q237, Q213,F214:F237),0)</f>
        <v>0</v>
      </c>
      <c r="G238" s="14"/>
      <c r="H238" s="14">
        <f>TRUNC(SUMIF(Q214:Q237, Q213,H214:H237),0)</f>
        <v>0</v>
      </c>
      <c r="I238" s="14">
        <v>0</v>
      </c>
      <c r="J238" s="14">
        <f>TRUNC(SUMIF(Q214:Q237, Q213,J214:J237),0)</f>
        <v>0</v>
      </c>
      <c r="K238" s="17" t="s">
        <v>431</v>
      </c>
      <c r="L238" s="14">
        <f>F238+H238+J238</f>
        <v>0</v>
      </c>
      <c r="M238" s="10"/>
    </row>
    <row r="239" spans="1:48" ht="28.5" customHeight="1" x14ac:dyDescent="0.3">
      <c r="A239" s="1" t="s">
        <v>155</v>
      </c>
      <c r="B239" s="10"/>
      <c r="C239" s="10"/>
      <c r="D239" s="10" t="s">
        <v>431</v>
      </c>
      <c r="E239" s="10"/>
      <c r="F239" s="10" t="s">
        <v>431</v>
      </c>
      <c r="G239" s="10"/>
      <c r="H239" s="10" t="s">
        <v>431</v>
      </c>
      <c r="I239" s="10" t="s">
        <v>431</v>
      </c>
      <c r="J239" s="10" t="s">
        <v>431</v>
      </c>
      <c r="K239" s="10" t="s">
        <v>431</v>
      </c>
      <c r="L239" s="10" t="s">
        <v>431</v>
      </c>
      <c r="M239" s="10" t="s">
        <v>431</v>
      </c>
      <c r="N239" s="2" t="s">
        <v>431</v>
      </c>
      <c r="Q239" s="15" t="s">
        <v>396</v>
      </c>
      <c r="R239" s="11">
        <v>1176810</v>
      </c>
      <c r="S239" s="11">
        <v>0</v>
      </c>
      <c r="AH239" s="15"/>
    </row>
    <row r="240" spans="1:48" ht="28.5" customHeight="1" x14ac:dyDescent="0.3">
      <c r="A240" s="10" t="s">
        <v>411</v>
      </c>
      <c r="B240" s="7" t="s">
        <v>219</v>
      </c>
      <c r="C240" s="10" t="s">
        <v>387</v>
      </c>
      <c r="D240" s="8">
        <v>1.1200000000000001</v>
      </c>
      <c r="E240" s="16"/>
      <c r="F240" s="14">
        <f t="shared" ref="F240:F263" si="48">TRUNC(D240*E240,0)</f>
        <v>0</v>
      </c>
      <c r="G240" s="16"/>
      <c r="H240" s="14">
        <f t="shared" ref="H240:H263" si="49">TRUNC(D240*G240,0)</f>
        <v>0</v>
      </c>
      <c r="I240" s="16">
        <f>TRUNC(TRUNC(0,0)*AV240/100,0)</f>
        <v>0</v>
      </c>
      <c r="J240" s="14">
        <f t="shared" ref="J240:J263" si="50">TRUNC(D240*I240,0)</f>
        <v>0</v>
      </c>
      <c r="K240" s="16">
        <f t="shared" ref="K240:K263" si="51">TRUNC(E240+G240+I240,0)</f>
        <v>0</v>
      </c>
      <c r="L240" s="14">
        <f t="shared" ref="L240:L263" si="52">TRUNC(F240+H240+J240,0)</f>
        <v>0</v>
      </c>
      <c r="M240" s="7" t="s">
        <v>431</v>
      </c>
      <c r="N240" s="9" t="s">
        <v>394</v>
      </c>
      <c r="O240" s="15" t="s">
        <v>431</v>
      </c>
      <c r="P240" s="15" t="s">
        <v>431</v>
      </c>
      <c r="Q240" s="15" t="s">
        <v>396</v>
      </c>
      <c r="R240" s="11">
        <v>1176810</v>
      </c>
      <c r="S240" s="11">
        <v>10</v>
      </c>
      <c r="T240" s="15" t="s">
        <v>350</v>
      </c>
      <c r="U240" s="15" t="s">
        <v>350</v>
      </c>
      <c r="V240" s="15" t="s">
        <v>440</v>
      </c>
      <c r="W240" s="15" t="s">
        <v>431</v>
      </c>
      <c r="X240" s="11">
        <v>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60</v>
      </c>
      <c r="AJ240" s="11">
        <v>0</v>
      </c>
      <c r="AK240" s="11">
        <v>0</v>
      </c>
      <c r="AL240" s="11">
        <v>0</v>
      </c>
      <c r="AM240" s="11">
        <v>0</v>
      </c>
      <c r="AN240" s="11">
        <v>0</v>
      </c>
      <c r="AO240" s="11">
        <v>0</v>
      </c>
      <c r="AP240" s="11">
        <v>0</v>
      </c>
      <c r="AQ240" s="11">
        <v>0</v>
      </c>
      <c r="AR240" s="11">
        <v>0</v>
      </c>
      <c r="AS240" s="11">
        <v>0</v>
      </c>
      <c r="AT240" s="11">
        <v>0</v>
      </c>
      <c r="AU240" s="15"/>
      <c r="AV240" s="11">
        <v>100</v>
      </c>
    </row>
    <row r="241" spans="1:48" ht="28.5" customHeight="1" x14ac:dyDescent="0.3">
      <c r="A241" s="10" t="s">
        <v>329</v>
      </c>
      <c r="B241" s="7" t="s">
        <v>114</v>
      </c>
      <c r="C241" s="10" t="s">
        <v>36</v>
      </c>
      <c r="D241" s="8">
        <v>12.93</v>
      </c>
      <c r="E241" s="16"/>
      <c r="F241" s="14">
        <f t="shared" si="48"/>
        <v>0</v>
      </c>
      <c r="G241" s="16"/>
      <c r="H241" s="14">
        <f t="shared" si="49"/>
        <v>0</v>
      </c>
      <c r="I241" s="16">
        <f>TRUNC(TRUNC(0,0)*AV241/100,0)</f>
        <v>0</v>
      </c>
      <c r="J241" s="14">
        <f t="shared" si="50"/>
        <v>0</v>
      </c>
      <c r="K241" s="16">
        <f t="shared" si="51"/>
        <v>0</v>
      </c>
      <c r="L241" s="14">
        <f t="shared" si="52"/>
        <v>0</v>
      </c>
      <c r="M241" s="7" t="s">
        <v>431</v>
      </c>
      <c r="N241" s="18" t="s">
        <v>221</v>
      </c>
      <c r="O241" s="6" t="s">
        <v>431</v>
      </c>
      <c r="P241" s="6" t="s">
        <v>431</v>
      </c>
      <c r="Q241" s="15" t="s">
        <v>396</v>
      </c>
      <c r="R241" s="11">
        <v>1176810</v>
      </c>
      <c r="S241" s="11">
        <v>20</v>
      </c>
      <c r="T241" s="15" t="s">
        <v>350</v>
      </c>
      <c r="U241" s="15" t="s">
        <v>350</v>
      </c>
      <c r="V241" s="15" t="s">
        <v>440</v>
      </c>
      <c r="W241" s="15" t="s">
        <v>431</v>
      </c>
      <c r="X241" s="11">
        <v>0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60</v>
      </c>
      <c r="AJ241" s="11">
        <v>0</v>
      </c>
      <c r="AK241" s="11">
        <v>0</v>
      </c>
      <c r="AL241" s="11">
        <v>0</v>
      </c>
      <c r="AM241" s="11">
        <v>0</v>
      </c>
      <c r="AN241" s="11">
        <v>0</v>
      </c>
      <c r="AO241" s="11">
        <v>0</v>
      </c>
      <c r="AP241" s="11">
        <v>0</v>
      </c>
      <c r="AQ241" s="11">
        <v>0</v>
      </c>
      <c r="AR241" s="11">
        <v>0</v>
      </c>
      <c r="AS241" s="11">
        <v>0</v>
      </c>
      <c r="AT241" s="11">
        <v>0</v>
      </c>
      <c r="AU241" s="15"/>
      <c r="AV241" s="11">
        <v>100</v>
      </c>
    </row>
    <row r="242" spans="1:48" ht="28.5" customHeight="1" x14ac:dyDescent="0.3">
      <c r="A242" s="10" t="s">
        <v>431</v>
      </c>
      <c r="B242" s="10" t="s">
        <v>431</v>
      </c>
      <c r="C242" s="10" t="s">
        <v>431</v>
      </c>
      <c r="D242" s="14">
        <v>0</v>
      </c>
      <c r="E242" s="16"/>
      <c r="F242" s="14">
        <f t="shared" si="48"/>
        <v>0</v>
      </c>
      <c r="G242" s="16"/>
      <c r="H242" s="14">
        <f t="shared" si="49"/>
        <v>0</v>
      </c>
      <c r="I242" s="16">
        <v>0</v>
      </c>
      <c r="J242" s="14">
        <f t="shared" si="50"/>
        <v>0</v>
      </c>
      <c r="K242" s="16">
        <f t="shared" si="51"/>
        <v>0</v>
      </c>
      <c r="L242" s="14">
        <f t="shared" si="52"/>
        <v>0</v>
      </c>
      <c r="M242" s="5" t="s">
        <v>431</v>
      </c>
      <c r="N242" s="10" t="s">
        <v>431</v>
      </c>
      <c r="O242" s="10" t="s">
        <v>431</v>
      </c>
      <c r="P242" s="10" t="s">
        <v>431</v>
      </c>
      <c r="AU242" s="15"/>
      <c r="AV242" s="11">
        <v>0</v>
      </c>
    </row>
    <row r="243" spans="1:48" ht="28.5" customHeight="1" x14ac:dyDescent="0.3">
      <c r="A243" s="10" t="s">
        <v>431</v>
      </c>
      <c r="B243" s="10" t="s">
        <v>431</v>
      </c>
      <c r="C243" s="10" t="s">
        <v>431</v>
      </c>
      <c r="D243" s="14">
        <v>0</v>
      </c>
      <c r="E243" s="16"/>
      <c r="F243" s="14">
        <f t="shared" si="48"/>
        <v>0</v>
      </c>
      <c r="G243" s="16"/>
      <c r="H243" s="14">
        <f t="shared" si="49"/>
        <v>0</v>
      </c>
      <c r="I243" s="16">
        <v>0</v>
      </c>
      <c r="J243" s="14">
        <f t="shared" si="50"/>
        <v>0</v>
      </c>
      <c r="K243" s="16">
        <f t="shared" si="51"/>
        <v>0</v>
      </c>
      <c r="L243" s="14">
        <f t="shared" si="52"/>
        <v>0</v>
      </c>
      <c r="M243" s="5" t="s">
        <v>431</v>
      </c>
      <c r="N243" s="10" t="s">
        <v>431</v>
      </c>
      <c r="O243" s="10" t="s">
        <v>431</v>
      </c>
      <c r="P243" s="10" t="s">
        <v>431</v>
      </c>
      <c r="AU243" s="15"/>
      <c r="AV243" s="11">
        <v>0</v>
      </c>
    </row>
    <row r="244" spans="1:48" ht="28.5" customHeight="1" x14ac:dyDescent="0.3">
      <c r="A244" s="10" t="s">
        <v>431</v>
      </c>
      <c r="B244" s="10" t="s">
        <v>431</v>
      </c>
      <c r="C244" s="10" t="s">
        <v>431</v>
      </c>
      <c r="D244" s="14">
        <v>0</v>
      </c>
      <c r="E244" s="16"/>
      <c r="F244" s="14">
        <f t="shared" si="48"/>
        <v>0</v>
      </c>
      <c r="G244" s="16"/>
      <c r="H244" s="14">
        <f t="shared" si="49"/>
        <v>0</v>
      </c>
      <c r="I244" s="16">
        <v>0</v>
      </c>
      <c r="J244" s="14">
        <f t="shared" si="50"/>
        <v>0</v>
      </c>
      <c r="K244" s="16">
        <f t="shared" si="51"/>
        <v>0</v>
      </c>
      <c r="L244" s="14">
        <f t="shared" si="52"/>
        <v>0</v>
      </c>
      <c r="M244" s="5" t="s">
        <v>431</v>
      </c>
      <c r="N244" s="10" t="s">
        <v>431</v>
      </c>
      <c r="O244" s="10" t="s">
        <v>431</v>
      </c>
      <c r="P244" s="10" t="s">
        <v>431</v>
      </c>
      <c r="AU244" s="15"/>
      <c r="AV244" s="11">
        <v>0</v>
      </c>
    </row>
    <row r="245" spans="1:48" ht="28.5" customHeight="1" x14ac:dyDescent="0.3">
      <c r="A245" s="10" t="s">
        <v>431</v>
      </c>
      <c r="B245" s="10" t="s">
        <v>431</v>
      </c>
      <c r="C245" s="10" t="s">
        <v>431</v>
      </c>
      <c r="D245" s="14">
        <v>0</v>
      </c>
      <c r="E245" s="16"/>
      <c r="F245" s="14">
        <f t="shared" si="48"/>
        <v>0</v>
      </c>
      <c r="G245" s="16"/>
      <c r="H245" s="14">
        <f t="shared" si="49"/>
        <v>0</v>
      </c>
      <c r="I245" s="16">
        <v>0</v>
      </c>
      <c r="J245" s="14">
        <f t="shared" si="50"/>
        <v>0</v>
      </c>
      <c r="K245" s="16">
        <f t="shared" si="51"/>
        <v>0</v>
      </c>
      <c r="L245" s="14">
        <f t="shared" si="52"/>
        <v>0</v>
      </c>
      <c r="M245" s="5" t="s">
        <v>431</v>
      </c>
      <c r="N245" s="10" t="s">
        <v>431</v>
      </c>
      <c r="O245" s="10" t="s">
        <v>431</v>
      </c>
      <c r="P245" s="10" t="s">
        <v>431</v>
      </c>
      <c r="AU245" s="15"/>
      <c r="AV245" s="11">
        <v>0</v>
      </c>
    </row>
    <row r="246" spans="1:48" ht="28.5" customHeight="1" x14ac:dyDescent="0.3">
      <c r="A246" s="10" t="s">
        <v>431</v>
      </c>
      <c r="B246" s="10" t="s">
        <v>431</v>
      </c>
      <c r="C246" s="10" t="s">
        <v>431</v>
      </c>
      <c r="D246" s="14">
        <v>0</v>
      </c>
      <c r="E246" s="16"/>
      <c r="F246" s="14">
        <f t="shared" si="48"/>
        <v>0</v>
      </c>
      <c r="G246" s="16"/>
      <c r="H246" s="14">
        <f t="shared" si="49"/>
        <v>0</v>
      </c>
      <c r="I246" s="16">
        <v>0</v>
      </c>
      <c r="J246" s="14">
        <f t="shared" si="50"/>
        <v>0</v>
      </c>
      <c r="K246" s="16">
        <f t="shared" si="51"/>
        <v>0</v>
      </c>
      <c r="L246" s="14">
        <f t="shared" si="52"/>
        <v>0</v>
      </c>
      <c r="M246" s="5" t="s">
        <v>431</v>
      </c>
      <c r="N246" s="10" t="s">
        <v>431</v>
      </c>
      <c r="O246" s="10" t="s">
        <v>431</v>
      </c>
      <c r="P246" s="10" t="s">
        <v>431</v>
      </c>
      <c r="AU246" s="15"/>
      <c r="AV246" s="11">
        <v>0</v>
      </c>
    </row>
    <row r="247" spans="1:48" ht="28.5" customHeight="1" x14ac:dyDescent="0.3">
      <c r="A247" s="10" t="s">
        <v>431</v>
      </c>
      <c r="B247" s="10" t="s">
        <v>431</v>
      </c>
      <c r="C247" s="10" t="s">
        <v>431</v>
      </c>
      <c r="D247" s="14">
        <v>0</v>
      </c>
      <c r="E247" s="16"/>
      <c r="F247" s="14">
        <f t="shared" si="48"/>
        <v>0</v>
      </c>
      <c r="G247" s="16"/>
      <c r="H247" s="14">
        <f t="shared" si="49"/>
        <v>0</v>
      </c>
      <c r="I247" s="16">
        <v>0</v>
      </c>
      <c r="J247" s="14">
        <f t="shared" si="50"/>
        <v>0</v>
      </c>
      <c r="K247" s="16">
        <f t="shared" si="51"/>
        <v>0</v>
      </c>
      <c r="L247" s="14">
        <f t="shared" si="52"/>
        <v>0</v>
      </c>
      <c r="M247" s="5" t="s">
        <v>431</v>
      </c>
      <c r="N247" s="10" t="s">
        <v>431</v>
      </c>
      <c r="O247" s="10" t="s">
        <v>431</v>
      </c>
      <c r="P247" s="10" t="s">
        <v>431</v>
      </c>
      <c r="AU247" s="15"/>
      <c r="AV247" s="11">
        <v>0</v>
      </c>
    </row>
    <row r="248" spans="1:48" ht="28.5" customHeight="1" x14ac:dyDescent="0.3">
      <c r="A248" s="10" t="s">
        <v>431</v>
      </c>
      <c r="B248" s="10" t="s">
        <v>431</v>
      </c>
      <c r="C248" s="10" t="s">
        <v>431</v>
      </c>
      <c r="D248" s="14">
        <v>0</v>
      </c>
      <c r="E248" s="16"/>
      <c r="F248" s="14">
        <f t="shared" si="48"/>
        <v>0</v>
      </c>
      <c r="G248" s="16"/>
      <c r="H248" s="14">
        <f t="shared" si="49"/>
        <v>0</v>
      </c>
      <c r="I248" s="16">
        <v>0</v>
      </c>
      <c r="J248" s="14">
        <f t="shared" si="50"/>
        <v>0</v>
      </c>
      <c r="K248" s="16">
        <f t="shared" si="51"/>
        <v>0</v>
      </c>
      <c r="L248" s="14">
        <f t="shared" si="52"/>
        <v>0</v>
      </c>
      <c r="M248" s="5" t="s">
        <v>431</v>
      </c>
      <c r="N248" s="10" t="s">
        <v>431</v>
      </c>
      <c r="O248" s="10" t="s">
        <v>431</v>
      </c>
      <c r="P248" s="10" t="s">
        <v>431</v>
      </c>
      <c r="AU248" s="15"/>
      <c r="AV248" s="11">
        <v>0</v>
      </c>
    </row>
    <row r="249" spans="1:48" ht="28.5" customHeight="1" x14ac:dyDescent="0.3">
      <c r="A249" s="10" t="s">
        <v>431</v>
      </c>
      <c r="B249" s="10" t="s">
        <v>431</v>
      </c>
      <c r="C249" s="10" t="s">
        <v>431</v>
      </c>
      <c r="D249" s="14">
        <v>0</v>
      </c>
      <c r="E249" s="16"/>
      <c r="F249" s="14">
        <f t="shared" si="48"/>
        <v>0</v>
      </c>
      <c r="G249" s="16"/>
      <c r="H249" s="14">
        <f t="shared" si="49"/>
        <v>0</v>
      </c>
      <c r="I249" s="16">
        <v>0</v>
      </c>
      <c r="J249" s="14">
        <f t="shared" si="50"/>
        <v>0</v>
      </c>
      <c r="K249" s="16">
        <f t="shared" si="51"/>
        <v>0</v>
      </c>
      <c r="L249" s="14">
        <f t="shared" si="52"/>
        <v>0</v>
      </c>
      <c r="M249" s="5" t="s">
        <v>431</v>
      </c>
      <c r="N249" s="10" t="s">
        <v>431</v>
      </c>
      <c r="O249" s="10" t="s">
        <v>431</v>
      </c>
      <c r="P249" s="10" t="s">
        <v>431</v>
      </c>
      <c r="AU249" s="15"/>
      <c r="AV249" s="11">
        <v>0</v>
      </c>
    </row>
    <row r="250" spans="1:48" ht="28.5" customHeight="1" x14ac:dyDescent="0.3">
      <c r="A250" s="10" t="s">
        <v>431</v>
      </c>
      <c r="B250" s="10" t="s">
        <v>431</v>
      </c>
      <c r="C250" s="10" t="s">
        <v>431</v>
      </c>
      <c r="D250" s="14">
        <v>0</v>
      </c>
      <c r="E250" s="16"/>
      <c r="F250" s="14">
        <f t="shared" si="48"/>
        <v>0</v>
      </c>
      <c r="G250" s="16"/>
      <c r="H250" s="14">
        <f t="shared" si="49"/>
        <v>0</v>
      </c>
      <c r="I250" s="16">
        <v>0</v>
      </c>
      <c r="J250" s="14">
        <f t="shared" si="50"/>
        <v>0</v>
      </c>
      <c r="K250" s="16">
        <f t="shared" si="51"/>
        <v>0</v>
      </c>
      <c r="L250" s="14">
        <f t="shared" si="52"/>
        <v>0</v>
      </c>
      <c r="M250" s="5" t="s">
        <v>431</v>
      </c>
      <c r="N250" s="10" t="s">
        <v>431</v>
      </c>
      <c r="O250" s="10" t="s">
        <v>431</v>
      </c>
      <c r="P250" s="10" t="s">
        <v>431</v>
      </c>
      <c r="AU250" s="15"/>
      <c r="AV250" s="11">
        <v>0</v>
      </c>
    </row>
    <row r="251" spans="1:48" ht="28.5" customHeight="1" x14ac:dyDescent="0.3">
      <c r="A251" s="10" t="s">
        <v>431</v>
      </c>
      <c r="B251" s="10" t="s">
        <v>431</v>
      </c>
      <c r="C251" s="10" t="s">
        <v>431</v>
      </c>
      <c r="D251" s="14">
        <v>0</v>
      </c>
      <c r="E251" s="16"/>
      <c r="F251" s="14">
        <f t="shared" si="48"/>
        <v>0</v>
      </c>
      <c r="G251" s="16"/>
      <c r="H251" s="14">
        <f t="shared" si="49"/>
        <v>0</v>
      </c>
      <c r="I251" s="16">
        <v>0</v>
      </c>
      <c r="J251" s="14">
        <f t="shared" si="50"/>
        <v>0</v>
      </c>
      <c r="K251" s="16">
        <f t="shared" si="51"/>
        <v>0</v>
      </c>
      <c r="L251" s="14">
        <f t="shared" si="52"/>
        <v>0</v>
      </c>
      <c r="M251" s="5" t="s">
        <v>431</v>
      </c>
      <c r="N251" s="10" t="s">
        <v>431</v>
      </c>
      <c r="O251" s="10" t="s">
        <v>431</v>
      </c>
      <c r="P251" s="10" t="s">
        <v>431</v>
      </c>
      <c r="AU251" s="15"/>
      <c r="AV251" s="11">
        <v>0</v>
      </c>
    </row>
    <row r="252" spans="1:48" ht="28.5" customHeight="1" x14ac:dyDescent="0.3">
      <c r="A252" s="10" t="s">
        <v>431</v>
      </c>
      <c r="B252" s="10" t="s">
        <v>431</v>
      </c>
      <c r="C252" s="10" t="s">
        <v>431</v>
      </c>
      <c r="D252" s="14">
        <v>0</v>
      </c>
      <c r="E252" s="16"/>
      <c r="F252" s="14">
        <f t="shared" si="48"/>
        <v>0</v>
      </c>
      <c r="G252" s="16"/>
      <c r="H252" s="14">
        <f t="shared" si="49"/>
        <v>0</v>
      </c>
      <c r="I252" s="16">
        <v>0</v>
      </c>
      <c r="J252" s="14">
        <f t="shared" si="50"/>
        <v>0</v>
      </c>
      <c r="K252" s="16">
        <f t="shared" si="51"/>
        <v>0</v>
      </c>
      <c r="L252" s="14">
        <f t="shared" si="52"/>
        <v>0</v>
      </c>
      <c r="M252" s="5" t="s">
        <v>431</v>
      </c>
      <c r="N252" s="10" t="s">
        <v>431</v>
      </c>
      <c r="O252" s="10" t="s">
        <v>431</v>
      </c>
      <c r="P252" s="10" t="s">
        <v>431</v>
      </c>
      <c r="AU252" s="15"/>
      <c r="AV252" s="11">
        <v>0</v>
      </c>
    </row>
    <row r="253" spans="1:48" ht="28.5" customHeight="1" x14ac:dyDescent="0.3">
      <c r="A253" s="10" t="s">
        <v>431</v>
      </c>
      <c r="B253" s="10" t="s">
        <v>431</v>
      </c>
      <c r="C253" s="10" t="s">
        <v>431</v>
      </c>
      <c r="D253" s="14">
        <v>0</v>
      </c>
      <c r="E253" s="16"/>
      <c r="F253" s="14">
        <f t="shared" si="48"/>
        <v>0</v>
      </c>
      <c r="G253" s="16"/>
      <c r="H253" s="14">
        <f t="shared" si="49"/>
        <v>0</v>
      </c>
      <c r="I253" s="16">
        <v>0</v>
      </c>
      <c r="J253" s="14">
        <f t="shared" si="50"/>
        <v>0</v>
      </c>
      <c r="K253" s="16">
        <f t="shared" si="51"/>
        <v>0</v>
      </c>
      <c r="L253" s="14">
        <f t="shared" si="52"/>
        <v>0</v>
      </c>
      <c r="M253" s="5" t="s">
        <v>431</v>
      </c>
      <c r="N253" s="10" t="s">
        <v>431</v>
      </c>
      <c r="O253" s="10" t="s">
        <v>431</v>
      </c>
      <c r="P253" s="10" t="s">
        <v>431</v>
      </c>
      <c r="AU253" s="15"/>
      <c r="AV253" s="11">
        <v>0</v>
      </c>
    </row>
    <row r="254" spans="1:48" ht="28.5" customHeight="1" x14ac:dyDescent="0.3">
      <c r="A254" s="10" t="s">
        <v>431</v>
      </c>
      <c r="B254" s="10" t="s">
        <v>431</v>
      </c>
      <c r="C254" s="10" t="s">
        <v>431</v>
      </c>
      <c r="D254" s="14">
        <v>0</v>
      </c>
      <c r="E254" s="16"/>
      <c r="F254" s="14">
        <f t="shared" si="48"/>
        <v>0</v>
      </c>
      <c r="G254" s="16"/>
      <c r="H254" s="14">
        <f t="shared" si="49"/>
        <v>0</v>
      </c>
      <c r="I254" s="16">
        <v>0</v>
      </c>
      <c r="J254" s="14">
        <f t="shared" si="50"/>
        <v>0</v>
      </c>
      <c r="K254" s="16">
        <f t="shared" si="51"/>
        <v>0</v>
      </c>
      <c r="L254" s="14">
        <f t="shared" si="52"/>
        <v>0</v>
      </c>
      <c r="M254" s="5" t="s">
        <v>431</v>
      </c>
      <c r="N254" s="10" t="s">
        <v>431</v>
      </c>
      <c r="O254" s="10" t="s">
        <v>431</v>
      </c>
      <c r="P254" s="10" t="s">
        <v>431</v>
      </c>
      <c r="AU254" s="15"/>
      <c r="AV254" s="11">
        <v>0</v>
      </c>
    </row>
    <row r="255" spans="1:48" ht="28.5" customHeight="1" x14ac:dyDescent="0.3">
      <c r="A255" s="10" t="s">
        <v>431</v>
      </c>
      <c r="B255" s="10" t="s">
        <v>431</v>
      </c>
      <c r="C255" s="10" t="s">
        <v>431</v>
      </c>
      <c r="D255" s="14">
        <v>0</v>
      </c>
      <c r="E255" s="16"/>
      <c r="F255" s="14">
        <f t="shared" si="48"/>
        <v>0</v>
      </c>
      <c r="G255" s="16"/>
      <c r="H255" s="14">
        <f t="shared" si="49"/>
        <v>0</v>
      </c>
      <c r="I255" s="16">
        <v>0</v>
      </c>
      <c r="J255" s="14">
        <f t="shared" si="50"/>
        <v>0</v>
      </c>
      <c r="K255" s="16">
        <f t="shared" si="51"/>
        <v>0</v>
      </c>
      <c r="L255" s="14">
        <f t="shared" si="52"/>
        <v>0</v>
      </c>
      <c r="M255" s="5" t="s">
        <v>431</v>
      </c>
      <c r="N255" s="10" t="s">
        <v>431</v>
      </c>
      <c r="O255" s="10" t="s">
        <v>431</v>
      </c>
      <c r="P255" s="10" t="s">
        <v>431</v>
      </c>
      <c r="AU255" s="15"/>
      <c r="AV255" s="11">
        <v>0</v>
      </c>
    </row>
    <row r="256" spans="1:48" ht="28.5" customHeight="1" x14ac:dyDescent="0.3">
      <c r="A256" s="10" t="s">
        <v>431</v>
      </c>
      <c r="B256" s="10" t="s">
        <v>431</v>
      </c>
      <c r="C256" s="10" t="s">
        <v>431</v>
      </c>
      <c r="D256" s="14">
        <v>0</v>
      </c>
      <c r="E256" s="16"/>
      <c r="F256" s="14">
        <f t="shared" si="48"/>
        <v>0</v>
      </c>
      <c r="G256" s="16"/>
      <c r="H256" s="14">
        <f t="shared" si="49"/>
        <v>0</v>
      </c>
      <c r="I256" s="16">
        <v>0</v>
      </c>
      <c r="J256" s="14">
        <f t="shared" si="50"/>
        <v>0</v>
      </c>
      <c r="K256" s="16">
        <f t="shared" si="51"/>
        <v>0</v>
      </c>
      <c r="L256" s="14">
        <f t="shared" si="52"/>
        <v>0</v>
      </c>
      <c r="M256" s="5" t="s">
        <v>431</v>
      </c>
      <c r="N256" s="10" t="s">
        <v>431</v>
      </c>
      <c r="O256" s="10" t="s">
        <v>431</v>
      </c>
      <c r="P256" s="10" t="s">
        <v>431</v>
      </c>
      <c r="AU256" s="15"/>
      <c r="AV256" s="11">
        <v>0</v>
      </c>
    </row>
    <row r="257" spans="1:48" ht="28.5" customHeight="1" x14ac:dyDescent="0.3">
      <c r="A257" s="10" t="s">
        <v>431</v>
      </c>
      <c r="B257" s="10" t="s">
        <v>431</v>
      </c>
      <c r="C257" s="10" t="s">
        <v>431</v>
      </c>
      <c r="D257" s="14">
        <v>0</v>
      </c>
      <c r="E257" s="16"/>
      <c r="F257" s="14">
        <f t="shared" si="48"/>
        <v>0</v>
      </c>
      <c r="G257" s="16"/>
      <c r="H257" s="14">
        <f t="shared" si="49"/>
        <v>0</v>
      </c>
      <c r="I257" s="16">
        <v>0</v>
      </c>
      <c r="J257" s="14">
        <f t="shared" si="50"/>
        <v>0</v>
      </c>
      <c r="K257" s="16">
        <f t="shared" si="51"/>
        <v>0</v>
      </c>
      <c r="L257" s="14">
        <f t="shared" si="52"/>
        <v>0</v>
      </c>
      <c r="M257" s="5" t="s">
        <v>431</v>
      </c>
      <c r="N257" s="10" t="s">
        <v>431</v>
      </c>
      <c r="O257" s="10" t="s">
        <v>431</v>
      </c>
      <c r="P257" s="10" t="s">
        <v>431</v>
      </c>
      <c r="AU257" s="15"/>
      <c r="AV257" s="11">
        <v>0</v>
      </c>
    </row>
    <row r="258" spans="1:48" ht="28.5" customHeight="1" x14ac:dyDescent="0.3">
      <c r="A258" s="10" t="s">
        <v>431</v>
      </c>
      <c r="B258" s="10" t="s">
        <v>431</v>
      </c>
      <c r="C258" s="10" t="s">
        <v>431</v>
      </c>
      <c r="D258" s="14">
        <v>0</v>
      </c>
      <c r="E258" s="16"/>
      <c r="F258" s="14">
        <f t="shared" si="48"/>
        <v>0</v>
      </c>
      <c r="G258" s="16"/>
      <c r="H258" s="14">
        <f t="shared" si="49"/>
        <v>0</v>
      </c>
      <c r="I258" s="16">
        <v>0</v>
      </c>
      <c r="J258" s="14">
        <f t="shared" si="50"/>
        <v>0</v>
      </c>
      <c r="K258" s="16">
        <f t="shared" si="51"/>
        <v>0</v>
      </c>
      <c r="L258" s="14">
        <f t="shared" si="52"/>
        <v>0</v>
      </c>
      <c r="M258" s="5" t="s">
        <v>431</v>
      </c>
      <c r="N258" s="10" t="s">
        <v>431</v>
      </c>
      <c r="O258" s="10" t="s">
        <v>431</v>
      </c>
      <c r="P258" s="10" t="s">
        <v>431</v>
      </c>
      <c r="AU258" s="15"/>
      <c r="AV258" s="11">
        <v>0</v>
      </c>
    </row>
    <row r="259" spans="1:48" ht="28.5" customHeight="1" x14ac:dyDescent="0.3">
      <c r="A259" s="10" t="s">
        <v>431</v>
      </c>
      <c r="B259" s="10" t="s">
        <v>431</v>
      </c>
      <c r="C259" s="10" t="s">
        <v>431</v>
      </c>
      <c r="D259" s="14">
        <v>0</v>
      </c>
      <c r="E259" s="16"/>
      <c r="F259" s="14">
        <f t="shared" si="48"/>
        <v>0</v>
      </c>
      <c r="G259" s="16"/>
      <c r="H259" s="14">
        <f t="shared" si="49"/>
        <v>0</v>
      </c>
      <c r="I259" s="16">
        <v>0</v>
      </c>
      <c r="J259" s="14">
        <f t="shared" si="50"/>
        <v>0</v>
      </c>
      <c r="K259" s="16">
        <f t="shared" si="51"/>
        <v>0</v>
      </c>
      <c r="L259" s="14">
        <f t="shared" si="52"/>
        <v>0</v>
      </c>
      <c r="M259" s="5" t="s">
        <v>431</v>
      </c>
      <c r="N259" s="10" t="s">
        <v>431</v>
      </c>
      <c r="O259" s="10" t="s">
        <v>431</v>
      </c>
      <c r="P259" s="10" t="s">
        <v>431</v>
      </c>
      <c r="AU259" s="15"/>
      <c r="AV259" s="11">
        <v>0</v>
      </c>
    </row>
    <row r="260" spans="1:48" ht="28.5" customHeight="1" x14ac:dyDescent="0.3">
      <c r="A260" s="10" t="s">
        <v>431</v>
      </c>
      <c r="B260" s="10" t="s">
        <v>431</v>
      </c>
      <c r="C260" s="10" t="s">
        <v>431</v>
      </c>
      <c r="D260" s="14">
        <v>0</v>
      </c>
      <c r="E260" s="16"/>
      <c r="F260" s="14">
        <f t="shared" si="48"/>
        <v>0</v>
      </c>
      <c r="G260" s="16"/>
      <c r="H260" s="14">
        <f t="shared" si="49"/>
        <v>0</v>
      </c>
      <c r="I260" s="16">
        <v>0</v>
      </c>
      <c r="J260" s="14">
        <f t="shared" si="50"/>
        <v>0</v>
      </c>
      <c r="K260" s="16">
        <f t="shared" si="51"/>
        <v>0</v>
      </c>
      <c r="L260" s="14">
        <f t="shared" si="52"/>
        <v>0</v>
      </c>
      <c r="M260" s="5" t="s">
        <v>431</v>
      </c>
      <c r="N260" s="10" t="s">
        <v>431</v>
      </c>
      <c r="O260" s="10" t="s">
        <v>431</v>
      </c>
      <c r="P260" s="10" t="s">
        <v>431</v>
      </c>
      <c r="AU260" s="15"/>
      <c r="AV260" s="11">
        <v>0</v>
      </c>
    </row>
    <row r="261" spans="1:48" ht="28.5" customHeight="1" x14ac:dyDescent="0.3">
      <c r="A261" s="10" t="s">
        <v>431</v>
      </c>
      <c r="B261" s="10" t="s">
        <v>431</v>
      </c>
      <c r="C261" s="10" t="s">
        <v>431</v>
      </c>
      <c r="D261" s="14">
        <v>0</v>
      </c>
      <c r="E261" s="16"/>
      <c r="F261" s="14">
        <f t="shared" si="48"/>
        <v>0</v>
      </c>
      <c r="G261" s="16"/>
      <c r="H261" s="14">
        <f t="shared" si="49"/>
        <v>0</v>
      </c>
      <c r="I261" s="16">
        <v>0</v>
      </c>
      <c r="J261" s="14">
        <f t="shared" si="50"/>
        <v>0</v>
      </c>
      <c r="K261" s="16">
        <f t="shared" si="51"/>
        <v>0</v>
      </c>
      <c r="L261" s="14">
        <f t="shared" si="52"/>
        <v>0</v>
      </c>
      <c r="M261" s="5" t="s">
        <v>431</v>
      </c>
      <c r="N261" s="10" t="s">
        <v>431</v>
      </c>
      <c r="O261" s="10" t="s">
        <v>431</v>
      </c>
      <c r="P261" s="10" t="s">
        <v>431</v>
      </c>
      <c r="AU261" s="15"/>
      <c r="AV261" s="11">
        <v>0</v>
      </c>
    </row>
    <row r="262" spans="1:48" ht="28.5" customHeight="1" x14ac:dyDescent="0.3">
      <c r="A262" s="10" t="s">
        <v>431</v>
      </c>
      <c r="B262" s="10" t="s">
        <v>431</v>
      </c>
      <c r="C262" s="10" t="s">
        <v>431</v>
      </c>
      <c r="D262" s="14">
        <v>0</v>
      </c>
      <c r="E262" s="16"/>
      <c r="F262" s="14">
        <f t="shared" si="48"/>
        <v>0</v>
      </c>
      <c r="G262" s="16"/>
      <c r="H262" s="14">
        <f t="shared" si="49"/>
        <v>0</v>
      </c>
      <c r="I262" s="16">
        <v>0</v>
      </c>
      <c r="J262" s="14">
        <f t="shared" si="50"/>
        <v>0</v>
      </c>
      <c r="K262" s="16">
        <f t="shared" si="51"/>
        <v>0</v>
      </c>
      <c r="L262" s="14">
        <f t="shared" si="52"/>
        <v>0</v>
      </c>
      <c r="M262" s="5" t="s">
        <v>431</v>
      </c>
      <c r="N262" s="10" t="s">
        <v>431</v>
      </c>
      <c r="O262" s="10" t="s">
        <v>431</v>
      </c>
      <c r="P262" s="10" t="s">
        <v>431</v>
      </c>
      <c r="AU262" s="15"/>
      <c r="AV262" s="11">
        <v>0</v>
      </c>
    </row>
    <row r="263" spans="1:48" ht="28.5" customHeight="1" x14ac:dyDescent="0.3">
      <c r="A263" s="10" t="s">
        <v>431</v>
      </c>
      <c r="B263" s="10" t="s">
        <v>431</v>
      </c>
      <c r="C263" s="10" t="s">
        <v>431</v>
      </c>
      <c r="D263" s="14">
        <v>0</v>
      </c>
      <c r="E263" s="16"/>
      <c r="F263" s="14">
        <f t="shared" si="48"/>
        <v>0</v>
      </c>
      <c r="G263" s="16"/>
      <c r="H263" s="14">
        <f t="shared" si="49"/>
        <v>0</v>
      </c>
      <c r="I263" s="16">
        <v>0</v>
      </c>
      <c r="J263" s="14">
        <f t="shared" si="50"/>
        <v>0</v>
      </c>
      <c r="K263" s="16">
        <f t="shared" si="51"/>
        <v>0</v>
      </c>
      <c r="L263" s="14">
        <f t="shared" si="52"/>
        <v>0</v>
      </c>
      <c r="M263" s="5" t="s">
        <v>431</v>
      </c>
      <c r="N263" s="10" t="s">
        <v>431</v>
      </c>
      <c r="O263" s="10" t="s">
        <v>431</v>
      </c>
      <c r="P263" s="10" t="s">
        <v>431</v>
      </c>
      <c r="AU263" s="15"/>
      <c r="AV263" s="11">
        <v>0</v>
      </c>
    </row>
    <row r="264" spans="1:48" ht="28.5" customHeight="1" x14ac:dyDescent="0.3">
      <c r="A264" s="10" t="s">
        <v>258</v>
      </c>
      <c r="B264" s="10" t="s">
        <v>431</v>
      </c>
      <c r="C264" s="10" t="s">
        <v>431</v>
      </c>
      <c r="D264" s="10" t="s">
        <v>431</v>
      </c>
      <c r="E264" s="12"/>
      <c r="F264" s="14">
        <f>TRUNC(SUMIF(Q240:Q263, Q239,F240:F263),0)</f>
        <v>0</v>
      </c>
      <c r="G264" s="14"/>
      <c r="H264" s="14">
        <f>TRUNC(SUMIF(Q240:Q263, Q239,H240:H263),0)</f>
        <v>0</v>
      </c>
      <c r="I264" s="14">
        <v>0</v>
      </c>
      <c r="J264" s="14">
        <f>TRUNC(SUMIF(Q240:Q263, Q239,J240:J263),0)</f>
        <v>0</v>
      </c>
      <c r="K264" s="17" t="s">
        <v>431</v>
      </c>
      <c r="L264" s="14">
        <f>F264+H264+J264</f>
        <v>0</v>
      </c>
      <c r="M264" s="10"/>
    </row>
    <row r="265" spans="1:48" ht="28.5" customHeight="1" x14ac:dyDescent="0.3">
      <c r="A265" s="1" t="s">
        <v>188</v>
      </c>
      <c r="B265" s="10"/>
      <c r="C265" s="10"/>
      <c r="D265" s="10" t="s">
        <v>431</v>
      </c>
      <c r="E265" s="10"/>
      <c r="F265" s="10" t="s">
        <v>431</v>
      </c>
      <c r="G265" s="10"/>
      <c r="H265" s="10" t="s">
        <v>431</v>
      </c>
      <c r="I265" s="10" t="s">
        <v>431</v>
      </c>
      <c r="J265" s="10" t="s">
        <v>431</v>
      </c>
      <c r="K265" s="10" t="s">
        <v>431</v>
      </c>
      <c r="L265" s="10" t="s">
        <v>431</v>
      </c>
      <c r="M265" s="10" t="s">
        <v>431</v>
      </c>
      <c r="N265" s="2" t="s">
        <v>431</v>
      </c>
      <c r="Q265" s="15" t="s">
        <v>339</v>
      </c>
      <c r="R265" s="11">
        <v>1195815</v>
      </c>
      <c r="S265" s="11">
        <v>0</v>
      </c>
      <c r="AH265" s="15"/>
    </row>
    <row r="266" spans="1:48" ht="28.5" customHeight="1" x14ac:dyDescent="0.3">
      <c r="A266" s="10" t="s">
        <v>426</v>
      </c>
      <c r="B266" s="7" t="s">
        <v>304</v>
      </c>
      <c r="C266" s="10" t="s">
        <v>461</v>
      </c>
      <c r="D266" s="8">
        <v>2</v>
      </c>
      <c r="E266" s="16"/>
      <c r="F266" s="14">
        <f t="shared" ref="F266:F289" si="53">TRUNC(D266*E266,0)</f>
        <v>0</v>
      </c>
      <c r="G266" s="16"/>
      <c r="H266" s="14">
        <f t="shared" ref="H266:H289" si="54">TRUNC(D266*G266,0)</f>
        <v>0</v>
      </c>
      <c r="I266" s="16">
        <f>TRUNC(TRUNC(0,0)*AV266/100,0)</f>
        <v>0</v>
      </c>
      <c r="J266" s="14">
        <f t="shared" ref="J266:J289" si="55">TRUNC(D266*I266,0)</f>
        <v>0</v>
      </c>
      <c r="K266" s="16">
        <f t="shared" ref="K266:K289" si="56">TRUNC(E266+G266+I266,0)</f>
        <v>0</v>
      </c>
      <c r="L266" s="14">
        <f t="shared" ref="L266:L289" si="57">TRUNC(F266+H266+J266,0)</f>
        <v>0</v>
      </c>
      <c r="M266" s="7" t="s">
        <v>431</v>
      </c>
      <c r="N266" s="9" t="s">
        <v>333</v>
      </c>
      <c r="O266" s="15" t="s">
        <v>431</v>
      </c>
      <c r="P266" s="15" t="s">
        <v>431</v>
      </c>
      <c r="Q266" s="15" t="s">
        <v>339</v>
      </c>
      <c r="R266" s="11">
        <v>1195815</v>
      </c>
      <c r="S266" s="11">
        <v>10</v>
      </c>
      <c r="T266" s="15" t="s">
        <v>350</v>
      </c>
      <c r="U266" s="15" t="s">
        <v>350</v>
      </c>
      <c r="V266" s="15" t="s">
        <v>440</v>
      </c>
      <c r="W266" s="15" t="s">
        <v>431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95</v>
      </c>
      <c r="AJ266" s="11">
        <v>0</v>
      </c>
      <c r="AK266" s="11">
        <v>0</v>
      </c>
      <c r="AL266" s="11">
        <v>0</v>
      </c>
      <c r="AM266" s="11">
        <v>0</v>
      </c>
      <c r="AN266" s="11">
        <v>0</v>
      </c>
      <c r="AO266" s="11">
        <v>0</v>
      </c>
      <c r="AP266" s="11">
        <v>0</v>
      </c>
      <c r="AQ266" s="11">
        <v>0</v>
      </c>
      <c r="AR266" s="11">
        <v>0</v>
      </c>
      <c r="AS266" s="11">
        <v>0</v>
      </c>
      <c r="AT266" s="11">
        <v>0</v>
      </c>
      <c r="AU266" s="15"/>
      <c r="AV266" s="11">
        <v>100</v>
      </c>
    </row>
    <row r="267" spans="1:48" ht="28.5" customHeight="1" x14ac:dyDescent="0.3">
      <c r="A267" s="10" t="s">
        <v>426</v>
      </c>
      <c r="B267" s="7" t="s">
        <v>30</v>
      </c>
      <c r="C267" s="10" t="s">
        <v>461</v>
      </c>
      <c r="D267" s="8">
        <v>2</v>
      </c>
      <c r="E267" s="16"/>
      <c r="F267" s="14">
        <f t="shared" si="53"/>
        <v>0</v>
      </c>
      <c r="G267" s="16"/>
      <c r="H267" s="14">
        <f t="shared" si="54"/>
        <v>0</v>
      </c>
      <c r="I267" s="16">
        <f>TRUNC(TRUNC(0,0)*AV267/100,0)</f>
        <v>0</v>
      </c>
      <c r="J267" s="14">
        <f t="shared" si="55"/>
        <v>0</v>
      </c>
      <c r="K267" s="16">
        <f t="shared" si="56"/>
        <v>0</v>
      </c>
      <c r="L267" s="14">
        <f t="shared" si="57"/>
        <v>0</v>
      </c>
      <c r="M267" s="7" t="s">
        <v>431</v>
      </c>
      <c r="N267" s="9" t="s">
        <v>497</v>
      </c>
      <c r="O267" s="15" t="s">
        <v>431</v>
      </c>
      <c r="P267" s="15" t="s">
        <v>431</v>
      </c>
      <c r="Q267" s="15" t="s">
        <v>339</v>
      </c>
      <c r="R267" s="11">
        <v>1195815</v>
      </c>
      <c r="S267" s="11">
        <v>20</v>
      </c>
      <c r="T267" s="15" t="s">
        <v>350</v>
      </c>
      <c r="U267" s="15" t="s">
        <v>350</v>
      </c>
      <c r="V267" s="15" t="s">
        <v>440</v>
      </c>
      <c r="W267" s="15" t="s">
        <v>431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1">
        <v>0</v>
      </c>
      <c r="AI267" s="11">
        <v>95</v>
      </c>
      <c r="AJ267" s="11">
        <v>0</v>
      </c>
      <c r="AK267" s="11">
        <v>0</v>
      </c>
      <c r="AL267" s="11">
        <v>0</v>
      </c>
      <c r="AM267" s="11">
        <v>0</v>
      </c>
      <c r="AN267" s="11">
        <v>0</v>
      </c>
      <c r="AO267" s="11">
        <v>0</v>
      </c>
      <c r="AP267" s="11">
        <v>0</v>
      </c>
      <c r="AQ267" s="11">
        <v>0</v>
      </c>
      <c r="AR267" s="11">
        <v>0</v>
      </c>
      <c r="AS267" s="11">
        <v>0</v>
      </c>
      <c r="AT267" s="11">
        <v>0</v>
      </c>
      <c r="AU267" s="15"/>
      <c r="AV267" s="11">
        <v>100</v>
      </c>
    </row>
    <row r="268" spans="1:48" ht="28.5" customHeight="1" x14ac:dyDescent="0.3">
      <c r="A268" s="10" t="s">
        <v>17</v>
      </c>
      <c r="B268" s="7" t="s">
        <v>305</v>
      </c>
      <c r="C268" s="10" t="s">
        <v>145</v>
      </c>
      <c r="D268" s="8">
        <v>26</v>
      </c>
      <c r="E268" s="16"/>
      <c r="F268" s="14">
        <f t="shared" si="53"/>
        <v>0</v>
      </c>
      <c r="G268" s="16"/>
      <c r="H268" s="14">
        <f t="shared" si="54"/>
        <v>0</v>
      </c>
      <c r="I268" s="16">
        <f>TRUNC(TRUNC(0,0)*AV268/100,0)</f>
        <v>0</v>
      </c>
      <c r="J268" s="14">
        <f t="shared" si="55"/>
        <v>0</v>
      </c>
      <c r="K268" s="16">
        <f t="shared" si="56"/>
        <v>0</v>
      </c>
      <c r="L268" s="14">
        <f t="shared" si="57"/>
        <v>0</v>
      </c>
      <c r="M268" s="7" t="s">
        <v>431</v>
      </c>
      <c r="N268" s="18" t="s">
        <v>78</v>
      </c>
      <c r="O268" s="6" t="s">
        <v>431</v>
      </c>
      <c r="P268" s="6" t="s">
        <v>431</v>
      </c>
      <c r="Q268" s="15" t="s">
        <v>339</v>
      </c>
      <c r="R268" s="11">
        <v>1195815</v>
      </c>
      <c r="S268" s="11">
        <v>30</v>
      </c>
      <c r="T268" s="15" t="s">
        <v>440</v>
      </c>
      <c r="U268" s="15" t="s">
        <v>350</v>
      </c>
      <c r="V268" s="15" t="s">
        <v>350</v>
      </c>
      <c r="W268" s="15" t="s">
        <v>431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11">
        <v>0</v>
      </c>
      <c r="AG268" s="11">
        <v>0</v>
      </c>
      <c r="AH268" s="11">
        <v>0</v>
      </c>
      <c r="AI268" s="11">
        <v>95</v>
      </c>
      <c r="AJ268" s="11">
        <v>0</v>
      </c>
      <c r="AK268" s="11">
        <v>0</v>
      </c>
      <c r="AL268" s="11">
        <v>0</v>
      </c>
      <c r="AM268" s="11">
        <v>0</v>
      </c>
      <c r="AN268" s="11">
        <v>0</v>
      </c>
      <c r="AO268" s="11">
        <v>0</v>
      </c>
      <c r="AP268" s="11">
        <v>0</v>
      </c>
      <c r="AQ268" s="11">
        <v>0</v>
      </c>
      <c r="AR268" s="11">
        <v>0</v>
      </c>
      <c r="AS268" s="11">
        <v>0</v>
      </c>
      <c r="AT268" s="11">
        <v>0</v>
      </c>
      <c r="AU268" s="15"/>
      <c r="AV268" s="11">
        <v>100</v>
      </c>
    </row>
    <row r="269" spans="1:48" ht="28.5" customHeight="1" x14ac:dyDescent="0.3">
      <c r="A269" s="10" t="s">
        <v>431</v>
      </c>
      <c r="B269" s="10" t="s">
        <v>431</v>
      </c>
      <c r="C269" s="10" t="s">
        <v>431</v>
      </c>
      <c r="D269" s="14">
        <v>0</v>
      </c>
      <c r="E269" s="16"/>
      <c r="F269" s="14">
        <f t="shared" si="53"/>
        <v>0</v>
      </c>
      <c r="G269" s="16"/>
      <c r="H269" s="14">
        <f t="shared" si="54"/>
        <v>0</v>
      </c>
      <c r="I269" s="16">
        <v>0</v>
      </c>
      <c r="J269" s="14">
        <f t="shared" si="55"/>
        <v>0</v>
      </c>
      <c r="K269" s="16">
        <f t="shared" si="56"/>
        <v>0</v>
      </c>
      <c r="L269" s="14">
        <f t="shared" si="57"/>
        <v>0</v>
      </c>
      <c r="M269" s="5" t="s">
        <v>431</v>
      </c>
      <c r="N269" s="10" t="s">
        <v>431</v>
      </c>
      <c r="O269" s="10" t="s">
        <v>431</v>
      </c>
      <c r="P269" s="10" t="s">
        <v>431</v>
      </c>
      <c r="AU269" s="15"/>
      <c r="AV269" s="11">
        <v>0</v>
      </c>
    </row>
    <row r="270" spans="1:48" ht="28.5" customHeight="1" x14ac:dyDescent="0.3">
      <c r="A270" s="10" t="s">
        <v>431</v>
      </c>
      <c r="B270" s="10" t="s">
        <v>431</v>
      </c>
      <c r="C270" s="10" t="s">
        <v>431</v>
      </c>
      <c r="D270" s="14">
        <v>0</v>
      </c>
      <c r="E270" s="16"/>
      <c r="F270" s="14">
        <f t="shared" si="53"/>
        <v>0</v>
      </c>
      <c r="G270" s="16"/>
      <c r="H270" s="14">
        <f t="shared" si="54"/>
        <v>0</v>
      </c>
      <c r="I270" s="16">
        <v>0</v>
      </c>
      <c r="J270" s="14">
        <f t="shared" si="55"/>
        <v>0</v>
      </c>
      <c r="K270" s="16">
        <f t="shared" si="56"/>
        <v>0</v>
      </c>
      <c r="L270" s="14">
        <f t="shared" si="57"/>
        <v>0</v>
      </c>
      <c r="M270" s="5" t="s">
        <v>431</v>
      </c>
      <c r="N270" s="10" t="s">
        <v>431</v>
      </c>
      <c r="O270" s="10" t="s">
        <v>431</v>
      </c>
      <c r="P270" s="10" t="s">
        <v>431</v>
      </c>
      <c r="AU270" s="15"/>
      <c r="AV270" s="11">
        <v>0</v>
      </c>
    </row>
    <row r="271" spans="1:48" ht="28.5" customHeight="1" x14ac:dyDescent="0.3">
      <c r="A271" s="10" t="s">
        <v>431</v>
      </c>
      <c r="B271" s="10" t="s">
        <v>431</v>
      </c>
      <c r="C271" s="10" t="s">
        <v>431</v>
      </c>
      <c r="D271" s="14">
        <v>0</v>
      </c>
      <c r="E271" s="16"/>
      <c r="F271" s="14">
        <f t="shared" si="53"/>
        <v>0</v>
      </c>
      <c r="G271" s="16"/>
      <c r="H271" s="14">
        <f t="shared" si="54"/>
        <v>0</v>
      </c>
      <c r="I271" s="16">
        <v>0</v>
      </c>
      <c r="J271" s="14">
        <f t="shared" si="55"/>
        <v>0</v>
      </c>
      <c r="K271" s="16">
        <f t="shared" si="56"/>
        <v>0</v>
      </c>
      <c r="L271" s="14">
        <f t="shared" si="57"/>
        <v>0</v>
      </c>
      <c r="M271" s="5" t="s">
        <v>431</v>
      </c>
      <c r="N271" s="10" t="s">
        <v>431</v>
      </c>
      <c r="O271" s="10" t="s">
        <v>431</v>
      </c>
      <c r="P271" s="10" t="s">
        <v>431</v>
      </c>
      <c r="AU271" s="15"/>
      <c r="AV271" s="11">
        <v>0</v>
      </c>
    </row>
    <row r="272" spans="1:48" ht="28.5" customHeight="1" x14ac:dyDescent="0.3">
      <c r="A272" s="10" t="s">
        <v>431</v>
      </c>
      <c r="B272" s="10" t="s">
        <v>431</v>
      </c>
      <c r="C272" s="10" t="s">
        <v>431</v>
      </c>
      <c r="D272" s="14">
        <v>0</v>
      </c>
      <c r="E272" s="16"/>
      <c r="F272" s="14">
        <f t="shared" si="53"/>
        <v>0</v>
      </c>
      <c r="G272" s="16"/>
      <c r="H272" s="14">
        <f t="shared" si="54"/>
        <v>0</v>
      </c>
      <c r="I272" s="16">
        <v>0</v>
      </c>
      <c r="J272" s="14">
        <f t="shared" si="55"/>
        <v>0</v>
      </c>
      <c r="K272" s="16">
        <f t="shared" si="56"/>
        <v>0</v>
      </c>
      <c r="L272" s="14">
        <f t="shared" si="57"/>
        <v>0</v>
      </c>
      <c r="M272" s="5" t="s">
        <v>431</v>
      </c>
      <c r="N272" s="10" t="s">
        <v>431</v>
      </c>
      <c r="O272" s="10" t="s">
        <v>431</v>
      </c>
      <c r="P272" s="10" t="s">
        <v>431</v>
      </c>
      <c r="AU272" s="15"/>
      <c r="AV272" s="11">
        <v>0</v>
      </c>
    </row>
    <row r="273" spans="1:48" ht="28.5" customHeight="1" x14ac:dyDescent="0.3">
      <c r="A273" s="10" t="s">
        <v>431</v>
      </c>
      <c r="B273" s="10" t="s">
        <v>431</v>
      </c>
      <c r="C273" s="10" t="s">
        <v>431</v>
      </c>
      <c r="D273" s="14">
        <v>0</v>
      </c>
      <c r="E273" s="16"/>
      <c r="F273" s="14">
        <f t="shared" si="53"/>
        <v>0</v>
      </c>
      <c r="G273" s="16"/>
      <c r="H273" s="14">
        <f t="shared" si="54"/>
        <v>0</v>
      </c>
      <c r="I273" s="16">
        <v>0</v>
      </c>
      <c r="J273" s="14">
        <f t="shared" si="55"/>
        <v>0</v>
      </c>
      <c r="K273" s="16">
        <f t="shared" si="56"/>
        <v>0</v>
      </c>
      <c r="L273" s="14">
        <f t="shared" si="57"/>
        <v>0</v>
      </c>
      <c r="M273" s="5" t="s">
        <v>431</v>
      </c>
      <c r="N273" s="10" t="s">
        <v>431</v>
      </c>
      <c r="O273" s="10" t="s">
        <v>431</v>
      </c>
      <c r="P273" s="10" t="s">
        <v>431</v>
      </c>
      <c r="AU273" s="15"/>
      <c r="AV273" s="11">
        <v>0</v>
      </c>
    </row>
    <row r="274" spans="1:48" ht="28.5" customHeight="1" x14ac:dyDescent="0.3">
      <c r="A274" s="10" t="s">
        <v>431</v>
      </c>
      <c r="B274" s="10" t="s">
        <v>431</v>
      </c>
      <c r="C274" s="10" t="s">
        <v>431</v>
      </c>
      <c r="D274" s="14">
        <v>0</v>
      </c>
      <c r="E274" s="16"/>
      <c r="F274" s="14">
        <f t="shared" si="53"/>
        <v>0</v>
      </c>
      <c r="G274" s="16"/>
      <c r="H274" s="14">
        <f t="shared" si="54"/>
        <v>0</v>
      </c>
      <c r="I274" s="16">
        <v>0</v>
      </c>
      <c r="J274" s="14">
        <f t="shared" si="55"/>
        <v>0</v>
      </c>
      <c r="K274" s="16">
        <f t="shared" si="56"/>
        <v>0</v>
      </c>
      <c r="L274" s="14">
        <f t="shared" si="57"/>
        <v>0</v>
      </c>
      <c r="M274" s="5" t="s">
        <v>431</v>
      </c>
      <c r="N274" s="10" t="s">
        <v>431</v>
      </c>
      <c r="O274" s="10" t="s">
        <v>431</v>
      </c>
      <c r="P274" s="10" t="s">
        <v>431</v>
      </c>
      <c r="AU274" s="15"/>
      <c r="AV274" s="11">
        <v>0</v>
      </c>
    </row>
    <row r="275" spans="1:48" ht="28.5" customHeight="1" x14ac:dyDescent="0.3">
      <c r="A275" s="10" t="s">
        <v>431</v>
      </c>
      <c r="B275" s="10" t="s">
        <v>431</v>
      </c>
      <c r="C275" s="10" t="s">
        <v>431</v>
      </c>
      <c r="D275" s="14">
        <v>0</v>
      </c>
      <c r="E275" s="16"/>
      <c r="F275" s="14">
        <f t="shared" si="53"/>
        <v>0</v>
      </c>
      <c r="G275" s="16"/>
      <c r="H275" s="14">
        <f t="shared" si="54"/>
        <v>0</v>
      </c>
      <c r="I275" s="16">
        <v>0</v>
      </c>
      <c r="J275" s="14">
        <f t="shared" si="55"/>
        <v>0</v>
      </c>
      <c r="K275" s="16">
        <f t="shared" si="56"/>
        <v>0</v>
      </c>
      <c r="L275" s="14">
        <f t="shared" si="57"/>
        <v>0</v>
      </c>
      <c r="M275" s="5" t="s">
        <v>431</v>
      </c>
      <c r="N275" s="10" t="s">
        <v>431</v>
      </c>
      <c r="O275" s="10" t="s">
        <v>431</v>
      </c>
      <c r="P275" s="10" t="s">
        <v>431</v>
      </c>
      <c r="AU275" s="15"/>
      <c r="AV275" s="11">
        <v>0</v>
      </c>
    </row>
    <row r="276" spans="1:48" ht="28.5" customHeight="1" x14ac:dyDescent="0.3">
      <c r="A276" s="10" t="s">
        <v>431</v>
      </c>
      <c r="B276" s="10" t="s">
        <v>431</v>
      </c>
      <c r="C276" s="10" t="s">
        <v>431</v>
      </c>
      <c r="D276" s="14">
        <v>0</v>
      </c>
      <c r="E276" s="16"/>
      <c r="F276" s="14">
        <f t="shared" si="53"/>
        <v>0</v>
      </c>
      <c r="G276" s="16"/>
      <c r="H276" s="14">
        <f t="shared" si="54"/>
        <v>0</v>
      </c>
      <c r="I276" s="16">
        <v>0</v>
      </c>
      <c r="J276" s="14">
        <f t="shared" si="55"/>
        <v>0</v>
      </c>
      <c r="K276" s="16">
        <f t="shared" si="56"/>
        <v>0</v>
      </c>
      <c r="L276" s="14">
        <f t="shared" si="57"/>
        <v>0</v>
      </c>
      <c r="M276" s="5" t="s">
        <v>431</v>
      </c>
      <c r="N276" s="10" t="s">
        <v>431</v>
      </c>
      <c r="O276" s="10" t="s">
        <v>431</v>
      </c>
      <c r="P276" s="10" t="s">
        <v>431</v>
      </c>
      <c r="AU276" s="15"/>
      <c r="AV276" s="11">
        <v>0</v>
      </c>
    </row>
    <row r="277" spans="1:48" ht="28.5" customHeight="1" x14ac:dyDescent="0.3">
      <c r="A277" s="10" t="s">
        <v>431</v>
      </c>
      <c r="B277" s="10" t="s">
        <v>431</v>
      </c>
      <c r="C277" s="10" t="s">
        <v>431</v>
      </c>
      <c r="D277" s="14">
        <v>0</v>
      </c>
      <c r="E277" s="16"/>
      <c r="F277" s="14">
        <f t="shared" si="53"/>
        <v>0</v>
      </c>
      <c r="G277" s="16"/>
      <c r="H277" s="14">
        <f t="shared" si="54"/>
        <v>0</v>
      </c>
      <c r="I277" s="16">
        <v>0</v>
      </c>
      <c r="J277" s="14">
        <f t="shared" si="55"/>
        <v>0</v>
      </c>
      <c r="K277" s="16">
        <f t="shared" si="56"/>
        <v>0</v>
      </c>
      <c r="L277" s="14">
        <f t="shared" si="57"/>
        <v>0</v>
      </c>
      <c r="M277" s="5" t="s">
        <v>431</v>
      </c>
      <c r="N277" s="10" t="s">
        <v>431</v>
      </c>
      <c r="O277" s="10" t="s">
        <v>431</v>
      </c>
      <c r="P277" s="10" t="s">
        <v>431</v>
      </c>
      <c r="AU277" s="15"/>
      <c r="AV277" s="11">
        <v>0</v>
      </c>
    </row>
    <row r="278" spans="1:48" ht="28.5" customHeight="1" x14ac:dyDescent="0.3">
      <c r="A278" s="10" t="s">
        <v>431</v>
      </c>
      <c r="B278" s="10" t="s">
        <v>431</v>
      </c>
      <c r="C278" s="10" t="s">
        <v>431</v>
      </c>
      <c r="D278" s="14">
        <v>0</v>
      </c>
      <c r="E278" s="16"/>
      <c r="F278" s="14">
        <f t="shared" si="53"/>
        <v>0</v>
      </c>
      <c r="G278" s="16"/>
      <c r="H278" s="14">
        <f t="shared" si="54"/>
        <v>0</v>
      </c>
      <c r="I278" s="16">
        <v>0</v>
      </c>
      <c r="J278" s="14">
        <f t="shared" si="55"/>
        <v>0</v>
      </c>
      <c r="K278" s="16">
        <f t="shared" si="56"/>
        <v>0</v>
      </c>
      <c r="L278" s="14">
        <f t="shared" si="57"/>
        <v>0</v>
      </c>
      <c r="M278" s="5" t="s">
        <v>431</v>
      </c>
      <c r="N278" s="10" t="s">
        <v>431</v>
      </c>
      <c r="O278" s="10" t="s">
        <v>431</v>
      </c>
      <c r="P278" s="10" t="s">
        <v>431</v>
      </c>
      <c r="AU278" s="15"/>
      <c r="AV278" s="11">
        <v>0</v>
      </c>
    </row>
    <row r="279" spans="1:48" ht="28.5" customHeight="1" x14ac:dyDescent="0.3">
      <c r="A279" s="10" t="s">
        <v>431</v>
      </c>
      <c r="B279" s="10" t="s">
        <v>431</v>
      </c>
      <c r="C279" s="10" t="s">
        <v>431</v>
      </c>
      <c r="D279" s="14">
        <v>0</v>
      </c>
      <c r="E279" s="16"/>
      <c r="F279" s="14">
        <f t="shared" si="53"/>
        <v>0</v>
      </c>
      <c r="G279" s="16"/>
      <c r="H279" s="14">
        <f t="shared" si="54"/>
        <v>0</v>
      </c>
      <c r="I279" s="16">
        <v>0</v>
      </c>
      <c r="J279" s="14">
        <f t="shared" si="55"/>
        <v>0</v>
      </c>
      <c r="K279" s="16">
        <f t="shared" si="56"/>
        <v>0</v>
      </c>
      <c r="L279" s="14">
        <f t="shared" si="57"/>
        <v>0</v>
      </c>
      <c r="M279" s="5" t="s">
        <v>431</v>
      </c>
      <c r="N279" s="10" t="s">
        <v>431</v>
      </c>
      <c r="O279" s="10" t="s">
        <v>431</v>
      </c>
      <c r="P279" s="10" t="s">
        <v>431</v>
      </c>
      <c r="AU279" s="15"/>
      <c r="AV279" s="11">
        <v>0</v>
      </c>
    </row>
    <row r="280" spans="1:48" ht="28.5" customHeight="1" x14ac:dyDescent="0.3">
      <c r="A280" s="10" t="s">
        <v>431</v>
      </c>
      <c r="B280" s="10" t="s">
        <v>431</v>
      </c>
      <c r="C280" s="10" t="s">
        <v>431</v>
      </c>
      <c r="D280" s="14">
        <v>0</v>
      </c>
      <c r="E280" s="16"/>
      <c r="F280" s="14">
        <f t="shared" si="53"/>
        <v>0</v>
      </c>
      <c r="G280" s="16"/>
      <c r="H280" s="14">
        <f t="shared" si="54"/>
        <v>0</v>
      </c>
      <c r="I280" s="16">
        <v>0</v>
      </c>
      <c r="J280" s="14">
        <f t="shared" si="55"/>
        <v>0</v>
      </c>
      <c r="K280" s="16">
        <f t="shared" si="56"/>
        <v>0</v>
      </c>
      <c r="L280" s="14">
        <f t="shared" si="57"/>
        <v>0</v>
      </c>
      <c r="M280" s="5" t="s">
        <v>431</v>
      </c>
      <c r="N280" s="10" t="s">
        <v>431</v>
      </c>
      <c r="O280" s="10" t="s">
        <v>431</v>
      </c>
      <c r="P280" s="10" t="s">
        <v>431</v>
      </c>
      <c r="AU280" s="15"/>
      <c r="AV280" s="11">
        <v>0</v>
      </c>
    </row>
    <row r="281" spans="1:48" ht="28.5" customHeight="1" x14ac:dyDescent="0.3">
      <c r="A281" s="10" t="s">
        <v>431</v>
      </c>
      <c r="B281" s="10" t="s">
        <v>431</v>
      </c>
      <c r="C281" s="10" t="s">
        <v>431</v>
      </c>
      <c r="D281" s="14">
        <v>0</v>
      </c>
      <c r="E281" s="16"/>
      <c r="F281" s="14">
        <f t="shared" si="53"/>
        <v>0</v>
      </c>
      <c r="G281" s="16"/>
      <c r="H281" s="14">
        <f t="shared" si="54"/>
        <v>0</v>
      </c>
      <c r="I281" s="16">
        <v>0</v>
      </c>
      <c r="J281" s="14">
        <f t="shared" si="55"/>
        <v>0</v>
      </c>
      <c r="K281" s="16">
        <f t="shared" si="56"/>
        <v>0</v>
      </c>
      <c r="L281" s="14">
        <f t="shared" si="57"/>
        <v>0</v>
      </c>
      <c r="M281" s="5" t="s">
        <v>431</v>
      </c>
      <c r="N281" s="10" t="s">
        <v>431</v>
      </c>
      <c r="O281" s="10" t="s">
        <v>431</v>
      </c>
      <c r="P281" s="10" t="s">
        <v>431</v>
      </c>
      <c r="AU281" s="15"/>
      <c r="AV281" s="11">
        <v>0</v>
      </c>
    </row>
    <row r="282" spans="1:48" ht="28.5" customHeight="1" x14ac:dyDescent="0.3">
      <c r="A282" s="10" t="s">
        <v>431</v>
      </c>
      <c r="B282" s="10" t="s">
        <v>431</v>
      </c>
      <c r="C282" s="10" t="s">
        <v>431</v>
      </c>
      <c r="D282" s="14">
        <v>0</v>
      </c>
      <c r="E282" s="16"/>
      <c r="F282" s="14">
        <f t="shared" si="53"/>
        <v>0</v>
      </c>
      <c r="G282" s="16"/>
      <c r="H282" s="14">
        <f t="shared" si="54"/>
        <v>0</v>
      </c>
      <c r="I282" s="16">
        <v>0</v>
      </c>
      <c r="J282" s="14">
        <f t="shared" si="55"/>
        <v>0</v>
      </c>
      <c r="K282" s="16">
        <f t="shared" si="56"/>
        <v>0</v>
      </c>
      <c r="L282" s="14">
        <f t="shared" si="57"/>
        <v>0</v>
      </c>
      <c r="M282" s="5" t="s">
        <v>431</v>
      </c>
      <c r="N282" s="10" t="s">
        <v>431</v>
      </c>
      <c r="O282" s="10" t="s">
        <v>431</v>
      </c>
      <c r="P282" s="10" t="s">
        <v>431</v>
      </c>
      <c r="AU282" s="15"/>
      <c r="AV282" s="11">
        <v>0</v>
      </c>
    </row>
    <row r="283" spans="1:48" ht="28.5" customHeight="1" x14ac:dyDescent="0.3">
      <c r="A283" s="10" t="s">
        <v>431</v>
      </c>
      <c r="B283" s="10" t="s">
        <v>431</v>
      </c>
      <c r="C283" s="10" t="s">
        <v>431</v>
      </c>
      <c r="D283" s="14">
        <v>0</v>
      </c>
      <c r="E283" s="16"/>
      <c r="F283" s="14">
        <f t="shared" si="53"/>
        <v>0</v>
      </c>
      <c r="G283" s="16"/>
      <c r="H283" s="14">
        <f t="shared" si="54"/>
        <v>0</v>
      </c>
      <c r="I283" s="16">
        <v>0</v>
      </c>
      <c r="J283" s="14">
        <f t="shared" si="55"/>
        <v>0</v>
      </c>
      <c r="K283" s="16">
        <f t="shared" si="56"/>
        <v>0</v>
      </c>
      <c r="L283" s="14">
        <f t="shared" si="57"/>
        <v>0</v>
      </c>
      <c r="M283" s="5" t="s">
        <v>431</v>
      </c>
      <c r="N283" s="10" t="s">
        <v>431</v>
      </c>
      <c r="O283" s="10" t="s">
        <v>431</v>
      </c>
      <c r="P283" s="10" t="s">
        <v>431</v>
      </c>
      <c r="AU283" s="15"/>
      <c r="AV283" s="11">
        <v>0</v>
      </c>
    </row>
    <row r="284" spans="1:48" ht="28.5" customHeight="1" x14ac:dyDescent="0.3">
      <c r="A284" s="10" t="s">
        <v>431</v>
      </c>
      <c r="B284" s="10" t="s">
        <v>431</v>
      </c>
      <c r="C284" s="10" t="s">
        <v>431</v>
      </c>
      <c r="D284" s="14">
        <v>0</v>
      </c>
      <c r="E284" s="16"/>
      <c r="F284" s="14">
        <f t="shared" si="53"/>
        <v>0</v>
      </c>
      <c r="G284" s="16"/>
      <c r="H284" s="14">
        <f t="shared" si="54"/>
        <v>0</v>
      </c>
      <c r="I284" s="16">
        <v>0</v>
      </c>
      <c r="J284" s="14">
        <f t="shared" si="55"/>
        <v>0</v>
      </c>
      <c r="K284" s="16">
        <f t="shared" si="56"/>
        <v>0</v>
      </c>
      <c r="L284" s="14">
        <f t="shared" si="57"/>
        <v>0</v>
      </c>
      <c r="M284" s="5" t="s">
        <v>431</v>
      </c>
      <c r="N284" s="10" t="s">
        <v>431</v>
      </c>
      <c r="O284" s="10" t="s">
        <v>431</v>
      </c>
      <c r="P284" s="10" t="s">
        <v>431</v>
      </c>
      <c r="AU284" s="15"/>
      <c r="AV284" s="11">
        <v>0</v>
      </c>
    </row>
    <row r="285" spans="1:48" ht="28.5" customHeight="1" x14ac:dyDescent="0.3">
      <c r="A285" s="10" t="s">
        <v>431</v>
      </c>
      <c r="B285" s="10" t="s">
        <v>431</v>
      </c>
      <c r="C285" s="10" t="s">
        <v>431</v>
      </c>
      <c r="D285" s="14">
        <v>0</v>
      </c>
      <c r="E285" s="16"/>
      <c r="F285" s="14">
        <f t="shared" si="53"/>
        <v>0</v>
      </c>
      <c r="G285" s="16"/>
      <c r="H285" s="14">
        <f t="shared" si="54"/>
        <v>0</v>
      </c>
      <c r="I285" s="16">
        <v>0</v>
      </c>
      <c r="J285" s="14">
        <f t="shared" si="55"/>
        <v>0</v>
      </c>
      <c r="K285" s="16">
        <f t="shared" si="56"/>
        <v>0</v>
      </c>
      <c r="L285" s="14">
        <f t="shared" si="57"/>
        <v>0</v>
      </c>
      <c r="M285" s="5" t="s">
        <v>431</v>
      </c>
      <c r="N285" s="10" t="s">
        <v>431</v>
      </c>
      <c r="O285" s="10" t="s">
        <v>431</v>
      </c>
      <c r="P285" s="10" t="s">
        <v>431</v>
      </c>
      <c r="AU285" s="15"/>
      <c r="AV285" s="11">
        <v>0</v>
      </c>
    </row>
    <row r="286" spans="1:48" ht="28.5" customHeight="1" x14ac:dyDescent="0.3">
      <c r="A286" s="10" t="s">
        <v>431</v>
      </c>
      <c r="B286" s="10" t="s">
        <v>431</v>
      </c>
      <c r="C286" s="10" t="s">
        <v>431</v>
      </c>
      <c r="D286" s="14">
        <v>0</v>
      </c>
      <c r="E286" s="16"/>
      <c r="F286" s="14">
        <f t="shared" si="53"/>
        <v>0</v>
      </c>
      <c r="G286" s="16"/>
      <c r="H286" s="14">
        <f t="shared" si="54"/>
        <v>0</v>
      </c>
      <c r="I286" s="16">
        <v>0</v>
      </c>
      <c r="J286" s="14">
        <f t="shared" si="55"/>
        <v>0</v>
      </c>
      <c r="K286" s="16">
        <f t="shared" si="56"/>
        <v>0</v>
      </c>
      <c r="L286" s="14">
        <f t="shared" si="57"/>
        <v>0</v>
      </c>
      <c r="M286" s="5" t="s">
        <v>431</v>
      </c>
      <c r="N286" s="10" t="s">
        <v>431</v>
      </c>
      <c r="O286" s="10" t="s">
        <v>431</v>
      </c>
      <c r="P286" s="10" t="s">
        <v>431</v>
      </c>
      <c r="AU286" s="15"/>
      <c r="AV286" s="11">
        <v>0</v>
      </c>
    </row>
    <row r="287" spans="1:48" ht="28.5" customHeight="1" x14ac:dyDescent="0.3">
      <c r="A287" s="10" t="s">
        <v>431</v>
      </c>
      <c r="B287" s="10" t="s">
        <v>431</v>
      </c>
      <c r="C287" s="10" t="s">
        <v>431</v>
      </c>
      <c r="D287" s="14">
        <v>0</v>
      </c>
      <c r="E287" s="16"/>
      <c r="F287" s="14">
        <f t="shared" si="53"/>
        <v>0</v>
      </c>
      <c r="G287" s="16"/>
      <c r="H287" s="14">
        <f t="shared" si="54"/>
        <v>0</v>
      </c>
      <c r="I287" s="16">
        <v>0</v>
      </c>
      <c r="J287" s="14">
        <f t="shared" si="55"/>
        <v>0</v>
      </c>
      <c r="K287" s="16">
        <f t="shared" si="56"/>
        <v>0</v>
      </c>
      <c r="L287" s="14">
        <f t="shared" si="57"/>
        <v>0</v>
      </c>
      <c r="M287" s="5" t="s">
        <v>431</v>
      </c>
      <c r="N287" s="10" t="s">
        <v>431</v>
      </c>
      <c r="O287" s="10" t="s">
        <v>431</v>
      </c>
      <c r="P287" s="10" t="s">
        <v>431</v>
      </c>
      <c r="AU287" s="15"/>
      <c r="AV287" s="11">
        <v>0</v>
      </c>
    </row>
    <row r="288" spans="1:48" ht="28.5" customHeight="1" x14ac:dyDescent="0.3">
      <c r="A288" s="10" t="s">
        <v>431</v>
      </c>
      <c r="B288" s="10" t="s">
        <v>431</v>
      </c>
      <c r="C288" s="10" t="s">
        <v>431</v>
      </c>
      <c r="D288" s="14">
        <v>0</v>
      </c>
      <c r="E288" s="16"/>
      <c r="F288" s="14">
        <f t="shared" si="53"/>
        <v>0</v>
      </c>
      <c r="G288" s="16"/>
      <c r="H288" s="14">
        <f t="shared" si="54"/>
        <v>0</v>
      </c>
      <c r="I288" s="16">
        <v>0</v>
      </c>
      <c r="J288" s="14">
        <f t="shared" si="55"/>
        <v>0</v>
      </c>
      <c r="K288" s="16">
        <f t="shared" si="56"/>
        <v>0</v>
      </c>
      <c r="L288" s="14">
        <f t="shared" si="57"/>
        <v>0</v>
      </c>
      <c r="M288" s="5" t="s">
        <v>431</v>
      </c>
      <c r="N288" s="10" t="s">
        <v>431</v>
      </c>
      <c r="O288" s="10" t="s">
        <v>431</v>
      </c>
      <c r="P288" s="10" t="s">
        <v>431</v>
      </c>
      <c r="AU288" s="15"/>
      <c r="AV288" s="11">
        <v>0</v>
      </c>
    </row>
    <row r="289" spans="1:48" ht="28.5" customHeight="1" x14ac:dyDescent="0.3">
      <c r="A289" s="10" t="s">
        <v>431</v>
      </c>
      <c r="B289" s="10" t="s">
        <v>431</v>
      </c>
      <c r="C289" s="10" t="s">
        <v>431</v>
      </c>
      <c r="D289" s="14">
        <v>0</v>
      </c>
      <c r="E289" s="16"/>
      <c r="F289" s="14">
        <f t="shared" si="53"/>
        <v>0</v>
      </c>
      <c r="G289" s="16"/>
      <c r="H289" s="14">
        <f t="shared" si="54"/>
        <v>0</v>
      </c>
      <c r="I289" s="16">
        <v>0</v>
      </c>
      <c r="J289" s="14">
        <f t="shared" si="55"/>
        <v>0</v>
      </c>
      <c r="K289" s="16">
        <f t="shared" si="56"/>
        <v>0</v>
      </c>
      <c r="L289" s="14">
        <f t="shared" si="57"/>
        <v>0</v>
      </c>
      <c r="M289" s="5" t="s">
        <v>431</v>
      </c>
      <c r="N289" s="10" t="s">
        <v>431</v>
      </c>
      <c r="O289" s="10" t="s">
        <v>431</v>
      </c>
      <c r="P289" s="10" t="s">
        <v>431</v>
      </c>
      <c r="AU289" s="15"/>
      <c r="AV289" s="11">
        <v>0</v>
      </c>
    </row>
    <row r="290" spans="1:48" ht="28.5" customHeight="1" x14ac:dyDescent="0.3">
      <c r="A290" s="10" t="s">
        <v>258</v>
      </c>
      <c r="B290" s="10" t="s">
        <v>431</v>
      </c>
      <c r="C290" s="10" t="s">
        <v>431</v>
      </c>
      <c r="D290" s="10" t="s">
        <v>431</v>
      </c>
      <c r="E290" s="12"/>
      <c r="F290" s="14">
        <f>TRUNC(SUMIF(Q266:Q289, Q265,F266:F289),0)</f>
        <v>0</v>
      </c>
      <c r="G290" s="14"/>
      <c r="H290" s="14">
        <f>TRUNC(SUMIF(Q266:Q289, Q265,H266:H289),0)</f>
        <v>0</v>
      </c>
      <c r="I290" s="14">
        <v>0</v>
      </c>
      <c r="J290" s="14">
        <f>TRUNC(SUMIF(Q266:Q289, Q265,J266:J289),0)</f>
        <v>0</v>
      </c>
      <c r="K290" s="17" t="s">
        <v>431</v>
      </c>
      <c r="L290" s="14">
        <f>F290+H290+J290</f>
        <v>0</v>
      </c>
      <c r="M290" s="10"/>
    </row>
    <row r="291" spans="1:48" ht="28.5" customHeight="1" x14ac:dyDescent="0.3">
      <c r="A291" s="1" t="s">
        <v>437</v>
      </c>
      <c r="B291" s="10"/>
      <c r="C291" s="10"/>
      <c r="D291" s="10" t="s">
        <v>431</v>
      </c>
      <c r="E291" s="10"/>
      <c r="F291" s="10" t="s">
        <v>431</v>
      </c>
      <c r="G291" s="10"/>
      <c r="H291" s="10" t="s">
        <v>431</v>
      </c>
      <c r="I291" s="10" t="s">
        <v>431</v>
      </c>
      <c r="J291" s="10" t="s">
        <v>431</v>
      </c>
      <c r="K291" s="10" t="s">
        <v>431</v>
      </c>
      <c r="L291" s="10" t="s">
        <v>431</v>
      </c>
      <c r="M291" s="10" t="s">
        <v>431</v>
      </c>
      <c r="N291" s="2" t="s">
        <v>431</v>
      </c>
      <c r="Q291" s="15" t="s">
        <v>484</v>
      </c>
      <c r="R291" s="11">
        <v>1281340</v>
      </c>
      <c r="S291" s="11">
        <v>0</v>
      </c>
      <c r="AH291" s="15"/>
    </row>
    <row r="292" spans="1:48" ht="28.5" customHeight="1" x14ac:dyDescent="0.3">
      <c r="A292" s="10" t="s">
        <v>264</v>
      </c>
      <c r="B292" s="7"/>
      <c r="C292" s="10"/>
      <c r="D292" s="8">
        <v>0</v>
      </c>
      <c r="E292" s="14"/>
      <c r="F292" s="14">
        <f>0</f>
        <v>0</v>
      </c>
      <c r="G292" s="14"/>
      <c r="H292" s="14">
        <f>0</f>
        <v>0</v>
      </c>
      <c r="I292" s="14">
        <v>0</v>
      </c>
      <c r="J292" s="14">
        <f>0</f>
        <v>0</v>
      </c>
      <c r="K292" s="16">
        <f t="shared" ref="K292:K315" si="58">TRUNC(E292+G292+I292,0)</f>
        <v>0</v>
      </c>
      <c r="L292" s="14">
        <f t="shared" ref="L292:L315" si="59">TRUNC(F292+H292+J292,0)</f>
        <v>0</v>
      </c>
      <c r="M292" s="7"/>
      <c r="N292" s="9" t="s">
        <v>277</v>
      </c>
      <c r="O292" s="15" t="s">
        <v>431</v>
      </c>
      <c r="P292" s="15" t="s">
        <v>431</v>
      </c>
      <c r="Q292" s="15" t="s">
        <v>484</v>
      </c>
      <c r="R292" s="11">
        <v>1281340</v>
      </c>
      <c r="S292" s="11">
        <v>5</v>
      </c>
      <c r="T292" s="15" t="s">
        <v>350</v>
      </c>
      <c r="U292" s="15" t="s">
        <v>350</v>
      </c>
      <c r="V292" s="15" t="s">
        <v>350</v>
      </c>
      <c r="W292" s="15" t="s">
        <v>431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v>0</v>
      </c>
      <c r="AG292" s="11">
        <v>0</v>
      </c>
      <c r="AH292" s="11">
        <v>0</v>
      </c>
      <c r="AI292" s="11">
        <v>115</v>
      </c>
      <c r="AJ292" s="11">
        <v>0</v>
      </c>
      <c r="AK292" s="11">
        <v>0</v>
      </c>
      <c r="AL292" s="11">
        <v>0</v>
      </c>
      <c r="AM292" s="11">
        <v>0</v>
      </c>
      <c r="AN292" s="11">
        <v>0</v>
      </c>
      <c r="AO292" s="11">
        <v>0</v>
      </c>
      <c r="AP292" s="11">
        <v>0</v>
      </c>
      <c r="AQ292" s="11">
        <v>0</v>
      </c>
      <c r="AR292" s="11">
        <v>0</v>
      </c>
      <c r="AS292" s="11">
        <v>0</v>
      </c>
      <c r="AT292" s="11">
        <v>0</v>
      </c>
      <c r="AU292" s="15"/>
      <c r="AV292" s="11">
        <v>100</v>
      </c>
    </row>
    <row r="293" spans="1:48" ht="28.5" customHeight="1" x14ac:dyDescent="0.3">
      <c r="A293" s="10" t="s">
        <v>381</v>
      </c>
      <c r="B293" s="7" t="s">
        <v>431</v>
      </c>
      <c r="C293" s="10" t="s">
        <v>492</v>
      </c>
      <c r="D293" s="8">
        <v>1</v>
      </c>
      <c r="E293" s="16"/>
      <c r="F293" s="14">
        <f t="shared" ref="F293:F300" si="60">TRUNC(D293*E293,0)</f>
        <v>0</v>
      </c>
      <c r="G293" s="16"/>
      <c r="H293" s="14">
        <f t="shared" ref="H293:H300" si="61">TRUNC(D293*G293,0)</f>
        <v>0</v>
      </c>
      <c r="I293" s="16">
        <f t="shared" ref="I293:I300" si="62">TRUNC(TRUNC(0,0)*AV293/100,0)</f>
        <v>0</v>
      </c>
      <c r="J293" s="14">
        <f t="shared" ref="J293:J300" si="63">TRUNC(D293*I293,0)</f>
        <v>0</v>
      </c>
      <c r="K293" s="16">
        <f t="shared" si="58"/>
        <v>0</v>
      </c>
      <c r="L293" s="14">
        <f t="shared" si="59"/>
        <v>0</v>
      </c>
      <c r="M293" s="7" t="s">
        <v>408</v>
      </c>
      <c r="N293" s="9" t="s">
        <v>438</v>
      </c>
      <c r="O293" s="15" t="s">
        <v>431</v>
      </c>
      <c r="P293" s="15" t="s">
        <v>431</v>
      </c>
      <c r="Q293" s="15" t="s">
        <v>484</v>
      </c>
      <c r="R293" s="11">
        <v>1281340</v>
      </c>
      <c r="S293" s="11">
        <v>10</v>
      </c>
      <c r="T293" s="15" t="s">
        <v>350</v>
      </c>
      <c r="U293" s="15" t="s">
        <v>350</v>
      </c>
      <c r="V293" s="15" t="s">
        <v>440</v>
      </c>
      <c r="W293" s="15" t="s">
        <v>431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11">
        <v>0</v>
      </c>
      <c r="AG293" s="11">
        <v>0</v>
      </c>
      <c r="AH293" s="11">
        <v>0</v>
      </c>
      <c r="AI293" s="11">
        <v>115</v>
      </c>
      <c r="AJ293" s="11">
        <v>0</v>
      </c>
      <c r="AK293" s="11">
        <v>0</v>
      </c>
      <c r="AL293" s="11">
        <v>0</v>
      </c>
      <c r="AM293" s="11">
        <v>0</v>
      </c>
      <c r="AN293" s="11">
        <v>0</v>
      </c>
      <c r="AO293" s="11">
        <v>0</v>
      </c>
      <c r="AP293" s="11">
        <v>0</v>
      </c>
      <c r="AQ293" s="11">
        <v>0</v>
      </c>
      <c r="AR293" s="11">
        <v>0</v>
      </c>
      <c r="AS293" s="11">
        <v>0</v>
      </c>
      <c r="AT293" s="11">
        <v>0</v>
      </c>
      <c r="AU293" s="15"/>
      <c r="AV293" s="11">
        <v>100</v>
      </c>
    </row>
    <row r="294" spans="1:48" ht="28.5" customHeight="1" x14ac:dyDescent="0.3">
      <c r="A294" s="10" t="s">
        <v>281</v>
      </c>
      <c r="B294" s="7" t="s">
        <v>431</v>
      </c>
      <c r="C294" s="10" t="s">
        <v>492</v>
      </c>
      <c r="D294" s="8">
        <v>1</v>
      </c>
      <c r="E294" s="16"/>
      <c r="F294" s="14">
        <f t="shared" si="60"/>
        <v>0</v>
      </c>
      <c r="G294" s="16"/>
      <c r="H294" s="14">
        <f t="shared" si="61"/>
        <v>0</v>
      </c>
      <c r="I294" s="16">
        <f t="shared" si="62"/>
        <v>0</v>
      </c>
      <c r="J294" s="14">
        <f t="shared" si="63"/>
        <v>0</v>
      </c>
      <c r="K294" s="16">
        <f t="shared" si="58"/>
        <v>0</v>
      </c>
      <c r="L294" s="14">
        <f t="shared" si="59"/>
        <v>0</v>
      </c>
      <c r="M294" s="7" t="s">
        <v>408</v>
      </c>
      <c r="N294" s="9" t="s">
        <v>58</v>
      </c>
      <c r="O294" s="15" t="s">
        <v>431</v>
      </c>
      <c r="P294" s="15" t="s">
        <v>431</v>
      </c>
      <c r="Q294" s="15" t="s">
        <v>484</v>
      </c>
      <c r="R294" s="11">
        <v>1281340</v>
      </c>
      <c r="S294" s="11">
        <v>20</v>
      </c>
      <c r="T294" s="15" t="s">
        <v>350</v>
      </c>
      <c r="U294" s="15" t="s">
        <v>350</v>
      </c>
      <c r="V294" s="15" t="s">
        <v>440</v>
      </c>
      <c r="W294" s="15" t="s">
        <v>431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0</v>
      </c>
      <c r="AH294" s="11">
        <v>0</v>
      </c>
      <c r="AI294" s="11">
        <v>115</v>
      </c>
      <c r="AJ294" s="11">
        <v>0</v>
      </c>
      <c r="AK294" s="11">
        <v>0</v>
      </c>
      <c r="AL294" s="11">
        <v>0</v>
      </c>
      <c r="AM294" s="11">
        <v>0</v>
      </c>
      <c r="AN294" s="11">
        <v>0</v>
      </c>
      <c r="AO294" s="11">
        <v>0</v>
      </c>
      <c r="AP294" s="11">
        <v>0</v>
      </c>
      <c r="AQ294" s="11">
        <v>0</v>
      </c>
      <c r="AR294" s="11">
        <v>0</v>
      </c>
      <c r="AS294" s="11">
        <v>0</v>
      </c>
      <c r="AT294" s="11">
        <v>0</v>
      </c>
      <c r="AU294" s="15"/>
      <c r="AV294" s="11">
        <v>100</v>
      </c>
    </row>
    <row r="295" spans="1:48" ht="28.5" customHeight="1" x14ac:dyDescent="0.3">
      <c r="A295" s="10" t="s">
        <v>94</v>
      </c>
      <c r="B295" s="7" t="s">
        <v>431</v>
      </c>
      <c r="C295" s="10" t="s">
        <v>492</v>
      </c>
      <c r="D295" s="8">
        <v>1</v>
      </c>
      <c r="E295" s="16"/>
      <c r="F295" s="14">
        <f t="shared" si="60"/>
        <v>0</v>
      </c>
      <c r="G295" s="16"/>
      <c r="H295" s="14">
        <f t="shared" si="61"/>
        <v>0</v>
      </c>
      <c r="I295" s="16">
        <f t="shared" si="62"/>
        <v>0</v>
      </c>
      <c r="J295" s="14">
        <f t="shared" si="63"/>
        <v>0</v>
      </c>
      <c r="K295" s="16">
        <f t="shared" si="58"/>
        <v>0</v>
      </c>
      <c r="L295" s="14">
        <f t="shared" si="59"/>
        <v>0</v>
      </c>
      <c r="M295" s="7" t="s">
        <v>408</v>
      </c>
      <c r="N295" s="9" t="s">
        <v>427</v>
      </c>
      <c r="O295" s="15" t="s">
        <v>431</v>
      </c>
      <c r="P295" s="15" t="s">
        <v>431</v>
      </c>
      <c r="Q295" s="15" t="s">
        <v>484</v>
      </c>
      <c r="R295" s="11">
        <v>1281340</v>
      </c>
      <c r="S295" s="11">
        <v>30</v>
      </c>
      <c r="T295" s="15" t="s">
        <v>350</v>
      </c>
      <c r="U295" s="15" t="s">
        <v>350</v>
      </c>
      <c r="V295" s="15" t="s">
        <v>440</v>
      </c>
      <c r="W295" s="15" t="s">
        <v>431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1">
        <v>0</v>
      </c>
      <c r="AI295" s="11">
        <v>115</v>
      </c>
      <c r="AJ295" s="11">
        <v>0</v>
      </c>
      <c r="AK295" s="11">
        <v>0</v>
      </c>
      <c r="AL295" s="11">
        <v>0</v>
      </c>
      <c r="AM295" s="11">
        <v>0</v>
      </c>
      <c r="AN295" s="11">
        <v>0</v>
      </c>
      <c r="AO295" s="11">
        <v>0</v>
      </c>
      <c r="AP295" s="11">
        <v>0</v>
      </c>
      <c r="AQ295" s="11">
        <v>0</v>
      </c>
      <c r="AR295" s="11">
        <v>0</v>
      </c>
      <c r="AS295" s="11">
        <v>0</v>
      </c>
      <c r="AT295" s="11">
        <v>0</v>
      </c>
      <c r="AU295" s="15"/>
      <c r="AV295" s="11">
        <v>100</v>
      </c>
    </row>
    <row r="296" spans="1:48" ht="28.5" customHeight="1" x14ac:dyDescent="0.3">
      <c r="A296" s="10" t="s">
        <v>246</v>
      </c>
      <c r="B296" s="7" t="s">
        <v>431</v>
      </c>
      <c r="C296" s="10" t="s">
        <v>492</v>
      </c>
      <c r="D296" s="8">
        <v>1</v>
      </c>
      <c r="E296" s="16"/>
      <c r="F296" s="14">
        <f t="shared" si="60"/>
        <v>0</v>
      </c>
      <c r="G296" s="16"/>
      <c r="H296" s="14">
        <f t="shared" si="61"/>
        <v>0</v>
      </c>
      <c r="I296" s="16">
        <f t="shared" si="62"/>
        <v>0</v>
      </c>
      <c r="J296" s="14">
        <f t="shared" si="63"/>
        <v>0</v>
      </c>
      <c r="K296" s="16">
        <f t="shared" si="58"/>
        <v>0</v>
      </c>
      <c r="L296" s="14">
        <f t="shared" si="59"/>
        <v>0</v>
      </c>
      <c r="M296" s="7" t="s">
        <v>408</v>
      </c>
      <c r="N296" s="9" t="s">
        <v>251</v>
      </c>
      <c r="O296" s="15" t="s">
        <v>431</v>
      </c>
      <c r="P296" s="15" t="s">
        <v>431</v>
      </c>
      <c r="Q296" s="15" t="s">
        <v>484</v>
      </c>
      <c r="R296" s="11">
        <v>1281340</v>
      </c>
      <c r="S296" s="11">
        <v>40</v>
      </c>
      <c r="T296" s="15" t="s">
        <v>350</v>
      </c>
      <c r="U296" s="15" t="s">
        <v>350</v>
      </c>
      <c r="V296" s="15" t="s">
        <v>440</v>
      </c>
      <c r="W296" s="15" t="s">
        <v>431</v>
      </c>
      <c r="X296" s="11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11">
        <v>0</v>
      </c>
      <c r="AG296" s="11">
        <v>0</v>
      </c>
      <c r="AH296" s="11">
        <v>0</v>
      </c>
      <c r="AI296" s="11">
        <v>115</v>
      </c>
      <c r="AJ296" s="11">
        <v>0</v>
      </c>
      <c r="AK296" s="11">
        <v>0</v>
      </c>
      <c r="AL296" s="11">
        <v>0</v>
      </c>
      <c r="AM296" s="11">
        <v>0</v>
      </c>
      <c r="AN296" s="11">
        <v>0</v>
      </c>
      <c r="AO296" s="11">
        <v>0</v>
      </c>
      <c r="AP296" s="11">
        <v>0</v>
      </c>
      <c r="AQ296" s="11">
        <v>0</v>
      </c>
      <c r="AR296" s="11">
        <v>0</v>
      </c>
      <c r="AS296" s="11">
        <v>0</v>
      </c>
      <c r="AT296" s="11">
        <v>0</v>
      </c>
      <c r="AU296" s="15"/>
      <c r="AV296" s="11">
        <v>100</v>
      </c>
    </row>
    <row r="297" spans="1:48" ht="28.5" customHeight="1" x14ac:dyDescent="0.3">
      <c r="A297" s="10" t="s">
        <v>527</v>
      </c>
      <c r="B297" s="7" t="s">
        <v>431</v>
      </c>
      <c r="C297" s="10" t="s">
        <v>492</v>
      </c>
      <c r="D297" s="8">
        <v>1</v>
      </c>
      <c r="E297" s="16"/>
      <c r="F297" s="14">
        <f t="shared" si="60"/>
        <v>0</v>
      </c>
      <c r="G297" s="16"/>
      <c r="H297" s="14">
        <f t="shared" si="61"/>
        <v>0</v>
      </c>
      <c r="I297" s="16">
        <f t="shared" si="62"/>
        <v>0</v>
      </c>
      <c r="J297" s="14">
        <f t="shared" si="63"/>
        <v>0</v>
      </c>
      <c r="K297" s="16">
        <f t="shared" si="58"/>
        <v>0</v>
      </c>
      <c r="L297" s="14">
        <f t="shared" si="59"/>
        <v>0</v>
      </c>
      <c r="M297" s="7" t="s">
        <v>408</v>
      </c>
      <c r="N297" s="9" t="s">
        <v>316</v>
      </c>
      <c r="O297" s="15" t="s">
        <v>431</v>
      </c>
      <c r="P297" s="15" t="s">
        <v>431</v>
      </c>
      <c r="Q297" s="15" t="s">
        <v>484</v>
      </c>
      <c r="R297" s="11">
        <v>1281340</v>
      </c>
      <c r="S297" s="11">
        <v>50</v>
      </c>
      <c r="T297" s="15" t="s">
        <v>350</v>
      </c>
      <c r="U297" s="15" t="s">
        <v>350</v>
      </c>
      <c r="V297" s="15" t="s">
        <v>440</v>
      </c>
      <c r="W297" s="15" t="s">
        <v>431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11">
        <v>0</v>
      </c>
      <c r="AG297" s="11">
        <v>0</v>
      </c>
      <c r="AH297" s="11">
        <v>0</v>
      </c>
      <c r="AI297" s="11">
        <v>115</v>
      </c>
      <c r="AJ297" s="11">
        <v>0</v>
      </c>
      <c r="AK297" s="11">
        <v>0</v>
      </c>
      <c r="AL297" s="11">
        <v>0</v>
      </c>
      <c r="AM297" s="11">
        <v>0</v>
      </c>
      <c r="AN297" s="11">
        <v>0</v>
      </c>
      <c r="AO297" s="11">
        <v>0</v>
      </c>
      <c r="AP297" s="11">
        <v>0</v>
      </c>
      <c r="AQ297" s="11">
        <v>0</v>
      </c>
      <c r="AR297" s="11">
        <v>0</v>
      </c>
      <c r="AS297" s="11">
        <v>0</v>
      </c>
      <c r="AT297" s="11">
        <v>0</v>
      </c>
      <c r="AU297" s="15"/>
      <c r="AV297" s="11">
        <v>100</v>
      </c>
    </row>
    <row r="298" spans="1:48" ht="28.5" customHeight="1" x14ac:dyDescent="0.3">
      <c r="A298" s="10" t="s">
        <v>136</v>
      </c>
      <c r="B298" s="7" t="s">
        <v>431</v>
      </c>
      <c r="C298" s="10" t="s">
        <v>492</v>
      </c>
      <c r="D298" s="8">
        <v>4</v>
      </c>
      <c r="E298" s="16"/>
      <c r="F298" s="14">
        <f t="shared" si="60"/>
        <v>0</v>
      </c>
      <c r="G298" s="16"/>
      <c r="H298" s="14">
        <f t="shared" si="61"/>
        <v>0</v>
      </c>
      <c r="I298" s="16">
        <f t="shared" si="62"/>
        <v>0</v>
      </c>
      <c r="J298" s="14">
        <f t="shared" si="63"/>
        <v>0</v>
      </c>
      <c r="K298" s="16">
        <f t="shared" si="58"/>
        <v>0</v>
      </c>
      <c r="L298" s="14">
        <f t="shared" si="59"/>
        <v>0</v>
      </c>
      <c r="M298" s="7" t="s">
        <v>408</v>
      </c>
      <c r="N298" s="9" t="s">
        <v>12</v>
      </c>
      <c r="O298" s="15" t="s">
        <v>431</v>
      </c>
      <c r="P298" s="15" t="s">
        <v>431</v>
      </c>
      <c r="Q298" s="15" t="s">
        <v>484</v>
      </c>
      <c r="R298" s="11">
        <v>1281340</v>
      </c>
      <c r="S298" s="11">
        <v>60</v>
      </c>
      <c r="T298" s="15" t="s">
        <v>350</v>
      </c>
      <c r="U298" s="15" t="s">
        <v>350</v>
      </c>
      <c r="V298" s="15" t="s">
        <v>440</v>
      </c>
      <c r="W298" s="15" t="s">
        <v>431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>
        <v>0</v>
      </c>
      <c r="AH298" s="11">
        <v>0</v>
      </c>
      <c r="AI298" s="11">
        <v>115</v>
      </c>
      <c r="AJ298" s="11">
        <v>0</v>
      </c>
      <c r="AK298" s="11">
        <v>0</v>
      </c>
      <c r="AL298" s="11">
        <v>0</v>
      </c>
      <c r="AM298" s="11">
        <v>0</v>
      </c>
      <c r="AN298" s="11">
        <v>0</v>
      </c>
      <c r="AO298" s="11">
        <v>0</v>
      </c>
      <c r="AP298" s="11">
        <v>0</v>
      </c>
      <c r="AQ298" s="11">
        <v>0</v>
      </c>
      <c r="AR298" s="11">
        <v>0</v>
      </c>
      <c r="AS298" s="11">
        <v>0</v>
      </c>
      <c r="AT298" s="11">
        <v>0</v>
      </c>
      <c r="AU298" s="15"/>
      <c r="AV298" s="11">
        <v>100</v>
      </c>
    </row>
    <row r="299" spans="1:48" ht="28.5" customHeight="1" x14ac:dyDescent="0.3">
      <c r="A299" s="10" t="s">
        <v>153</v>
      </c>
      <c r="B299" s="7" t="s">
        <v>431</v>
      </c>
      <c r="C299" s="10" t="s">
        <v>492</v>
      </c>
      <c r="D299" s="8">
        <v>12</v>
      </c>
      <c r="E299" s="16"/>
      <c r="F299" s="14">
        <f t="shared" si="60"/>
        <v>0</v>
      </c>
      <c r="G299" s="16"/>
      <c r="H299" s="14">
        <f t="shared" si="61"/>
        <v>0</v>
      </c>
      <c r="I299" s="16">
        <f t="shared" si="62"/>
        <v>0</v>
      </c>
      <c r="J299" s="14">
        <f t="shared" si="63"/>
        <v>0</v>
      </c>
      <c r="K299" s="16">
        <f t="shared" si="58"/>
        <v>0</v>
      </c>
      <c r="L299" s="14">
        <f t="shared" si="59"/>
        <v>0</v>
      </c>
      <c r="M299" s="7" t="s">
        <v>408</v>
      </c>
      <c r="N299" s="9" t="s">
        <v>23</v>
      </c>
      <c r="O299" s="15" t="s">
        <v>431</v>
      </c>
      <c r="P299" s="15" t="s">
        <v>431</v>
      </c>
      <c r="Q299" s="15" t="s">
        <v>484</v>
      </c>
      <c r="R299" s="11">
        <v>1281340</v>
      </c>
      <c r="S299" s="11">
        <v>70</v>
      </c>
      <c r="T299" s="15" t="s">
        <v>350</v>
      </c>
      <c r="U299" s="15" t="s">
        <v>350</v>
      </c>
      <c r="V299" s="15" t="s">
        <v>440</v>
      </c>
      <c r="W299" s="15" t="s">
        <v>431</v>
      </c>
      <c r="X299" s="11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11">
        <v>0</v>
      </c>
      <c r="AG299" s="11">
        <v>0</v>
      </c>
      <c r="AH299" s="11">
        <v>0</v>
      </c>
      <c r="AI299" s="11">
        <v>115</v>
      </c>
      <c r="AJ299" s="11">
        <v>0</v>
      </c>
      <c r="AK299" s="11">
        <v>0</v>
      </c>
      <c r="AL299" s="11">
        <v>0</v>
      </c>
      <c r="AM299" s="11">
        <v>0</v>
      </c>
      <c r="AN299" s="11">
        <v>0</v>
      </c>
      <c r="AO299" s="11">
        <v>0</v>
      </c>
      <c r="AP299" s="11">
        <v>0</v>
      </c>
      <c r="AQ299" s="11">
        <v>0</v>
      </c>
      <c r="AR299" s="11">
        <v>0</v>
      </c>
      <c r="AS299" s="11">
        <v>0</v>
      </c>
      <c r="AT299" s="11">
        <v>0</v>
      </c>
      <c r="AU299" s="15"/>
      <c r="AV299" s="11">
        <v>100</v>
      </c>
    </row>
    <row r="300" spans="1:48" ht="28.5" customHeight="1" x14ac:dyDescent="0.3">
      <c r="A300" s="10" t="s">
        <v>203</v>
      </c>
      <c r="B300" s="7" t="s">
        <v>431</v>
      </c>
      <c r="C300" s="10" t="s">
        <v>492</v>
      </c>
      <c r="D300" s="8">
        <v>2</v>
      </c>
      <c r="E300" s="16"/>
      <c r="F300" s="14">
        <f t="shared" si="60"/>
        <v>0</v>
      </c>
      <c r="G300" s="16"/>
      <c r="H300" s="14">
        <f t="shared" si="61"/>
        <v>0</v>
      </c>
      <c r="I300" s="16">
        <f t="shared" si="62"/>
        <v>0</v>
      </c>
      <c r="J300" s="14">
        <f t="shared" si="63"/>
        <v>0</v>
      </c>
      <c r="K300" s="16">
        <f t="shared" si="58"/>
        <v>0</v>
      </c>
      <c r="L300" s="14">
        <f t="shared" si="59"/>
        <v>0</v>
      </c>
      <c r="M300" s="7" t="s">
        <v>408</v>
      </c>
      <c r="N300" s="9" t="s">
        <v>476</v>
      </c>
      <c r="O300" s="15" t="s">
        <v>431</v>
      </c>
      <c r="P300" s="15" t="s">
        <v>431</v>
      </c>
      <c r="Q300" s="15" t="s">
        <v>484</v>
      </c>
      <c r="R300" s="11">
        <v>1281340</v>
      </c>
      <c r="S300" s="11">
        <v>80</v>
      </c>
      <c r="T300" s="15" t="s">
        <v>350</v>
      </c>
      <c r="U300" s="15" t="s">
        <v>350</v>
      </c>
      <c r="V300" s="15" t="s">
        <v>440</v>
      </c>
      <c r="W300" s="15" t="s">
        <v>431</v>
      </c>
      <c r="X300" s="11">
        <v>0</v>
      </c>
      <c r="Y300" s="11">
        <v>0</v>
      </c>
      <c r="Z300" s="11">
        <v>0</v>
      </c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11">
        <v>0</v>
      </c>
      <c r="AG300" s="11">
        <v>0</v>
      </c>
      <c r="AH300" s="11">
        <v>0</v>
      </c>
      <c r="AI300" s="11">
        <v>115</v>
      </c>
      <c r="AJ300" s="11">
        <v>0</v>
      </c>
      <c r="AK300" s="11">
        <v>0</v>
      </c>
      <c r="AL300" s="11">
        <v>0</v>
      </c>
      <c r="AM300" s="11">
        <v>0</v>
      </c>
      <c r="AN300" s="11">
        <v>0</v>
      </c>
      <c r="AO300" s="11">
        <v>0</v>
      </c>
      <c r="AP300" s="11">
        <v>0</v>
      </c>
      <c r="AQ300" s="11">
        <v>0</v>
      </c>
      <c r="AR300" s="11">
        <v>0</v>
      </c>
      <c r="AS300" s="11">
        <v>0</v>
      </c>
      <c r="AT300" s="11">
        <v>0</v>
      </c>
      <c r="AU300" s="15"/>
      <c r="AV300" s="11">
        <v>100</v>
      </c>
    </row>
    <row r="301" spans="1:48" ht="28.5" customHeight="1" x14ac:dyDescent="0.3">
      <c r="A301" s="10" t="s">
        <v>110</v>
      </c>
      <c r="B301" s="7"/>
      <c r="C301" s="10"/>
      <c r="D301" s="8">
        <v>0</v>
      </c>
      <c r="E301" s="14"/>
      <c r="F301" s="14">
        <f>0</f>
        <v>0</v>
      </c>
      <c r="G301" s="14"/>
      <c r="H301" s="14">
        <f>0</f>
        <v>0</v>
      </c>
      <c r="I301" s="14">
        <v>0</v>
      </c>
      <c r="J301" s="14">
        <f>0</f>
        <v>0</v>
      </c>
      <c r="K301" s="16">
        <f t="shared" si="58"/>
        <v>0</v>
      </c>
      <c r="L301" s="14">
        <f t="shared" si="59"/>
        <v>0</v>
      </c>
      <c r="M301" s="7"/>
      <c r="N301" s="9" t="s">
        <v>277</v>
      </c>
      <c r="O301" s="15" t="s">
        <v>431</v>
      </c>
      <c r="P301" s="15" t="s">
        <v>431</v>
      </c>
      <c r="Q301" s="15" t="s">
        <v>484</v>
      </c>
      <c r="R301" s="11">
        <v>1281340</v>
      </c>
      <c r="S301" s="11">
        <v>85</v>
      </c>
      <c r="T301" s="15" t="s">
        <v>350</v>
      </c>
      <c r="U301" s="15" t="s">
        <v>350</v>
      </c>
      <c r="V301" s="15" t="s">
        <v>350</v>
      </c>
      <c r="W301" s="15" t="s">
        <v>431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11">
        <v>0</v>
      </c>
      <c r="AG301" s="11">
        <v>0</v>
      </c>
      <c r="AH301" s="11">
        <v>0</v>
      </c>
      <c r="AI301" s="11">
        <v>115</v>
      </c>
      <c r="AJ301" s="11">
        <v>0</v>
      </c>
      <c r="AK301" s="11">
        <v>0</v>
      </c>
      <c r="AL301" s="11">
        <v>0</v>
      </c>
      <c r="AM301" s="11">
        <v>0</v>
      </c>
      <c r="AN301" s="11">
        <v>0</v>
      </c>
      <c r="AO301" s="11">
        <v>0</v>
      </c>
      <c r="AP301" s="11">
        <v>0</v>
      </c>
      <c r="AQ301" s="11">
        <v>0</v>
      </c>
      <c r="AR301" s="11">
        <v>0</v>
      </c>
      <c r="AS301" s="11">
        <v>0</v>
      </c>
      <c r="AT301" s="11">
        <v>0</v>
      </c>
      <c r="AU301" s="15"/>
      <c r="AV301" s="11">
        <v>100</v>
      </c>
    </row>
    <row r="302" spans="1:48" ht="28.5" customHeight="1" x14ac:dyDescent="0.3">
      <c r="A302" s="10" t="s">
        <v>280</v>
      </c>
      <c r="B302" s="7" t="s">
        <v>431</v>
      </c>
      <c r="C302" s="10" t="s">
        <v>477</v>
      </c>
      <c r="D302" s="8">
        <v>1</v>
      </c>
      <c r="E302" s="16"/>
      <c r="F302" s="14">
        <f t="shared" ref="F302:F315" si="64">TRUNC(D302*E302,0)</f>
        <v>0</v>
      </c>
      <c r="G302" s="16"/>
      <c r="H302" s="14">
        <f t="shared" ref="H302:H315" si="65">TRUNC(D302*G302,0)</f>
        <v>0</v>
      </c>
      <c r="I302" s="16">
        <f t="shared" ref="I302:I307" si="66">TRUNC(TRUNC(0,0)*AV302/100,0)</f>
        <v>0</v>
      </c>
      <c r="J302" s="14">
        <f t="shared" ref="J302:J315" si="67">TRUNC(D302*I302,0)</f>
        <v>0</v>
      </c>
      <c r="K302" s="16">
        <f t="shared" si="58"/>
        <v>0</v>
      </c>
      <c r="L302" s="14">
        <f t="shared" si="59"/>
        <v>0</v>
      </c>
      <c r="M302" s="7" t="s">
        <v>408</v>
      </c>
      <c r="N302" s="9" t="s">
        <v>358</v>
      </c>
      <c r="O302" s="15" t="s">
        <v>431</v>
      </c>
      <c r="P302" s="15" t="s">
        <v>431</v>
      </c>
      <c r="Q302" s="15" t="s">
        <v>484</v>
      </c>
      <c r="R302" s="11">
        <v>1281340</v>
      </c>
      <c r="S302" s="11">
        <v>90</v>
      </c>
      <c r="T302" s="15" t="s">
        <v>350</v>
      </c>
      <c r="U302" s="15" t="s">
        <v>350</v>
      </c>
      <c r="V302" s="15" t="s">
        <v>440</v>
      </c>
      <c r="W302" s="15" t="s">
        <v>431</v>
      </c>
      <c r="X302" s="11">
        <v>0</v>
      </c>
      <c r="Y302" s="11">
        <v>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11">
        <v>0</v>
      </c>
      <c r="AG302" s="11">
        <v>0</v>
      </c>
      <c r="AH302" s="11">
        <v>0</v>
      </c>
      <c r="AI302" s="11">
        <v>115</v>
      </c>
      <c r="AJ302" s="11">
        <v>0</v>
      </c>
      <c r="AK302" s="11">
        <v>0</v>
      </c>
      <c r="AL302" s="11">
        <v>0</v>
      </c>
      <c r="AM302" s="11">
        <v>0</v>
      </c>
      <c r="AN302" s="11">
        <v>0</v>
      </c>
      <c r="AO302" s="11">
        <v>0</v>
      </c>
      <c r="AP302" s="11">
        <v>0</v>
      </c>
      <c r="AQ302" s="11">
        <v>0</v>
      </c>
      <c r="AR302" s="11">
        <v>0</v>
      </c>
      <c r="AS302" s="11">
        <v>0</v>
      </c>
      <c r="AT302" s="11">
        <v>0</v>
      </c>
      <c r="AU302" s="15"/>
      <c r="AV302" s="11">
        <v>100</v>
      </c>
    </row>
    <row r="303" spans="1:48" ht="28.5" customHeight="1" x14ac:dyDescent="0.3">
      <c r="A303" s="10" t="s">
        <v>439</v>
      </c>
      <c r="B303" s="7" t="s">
        <v>431</v>
      </c>
      <c r="C303" s="10" t="s">
        <v>477</v>
      </c>
      <c r="D303" s="8">
        <v>1</v>
      </c>
      <c r="E303" s="16"/>
      <c r="F303" s="14">
        <f t="shared" si="64"/>
        <v>0</v>
      </c>
      <c r="G303" s="16"/>
      <c r="H303" s="14">
        <f t="shared" si="65"/>
        <v>0</v>
      </c>
      <c r="I303" s="16">
        <f t="shared" si="66"/>
        <v>0</v>
      </c>
      <c r="J303" s="14">
        <f t="shared" si="67"/>
        <v>0</v>
      </c>
      <c r="K303" s="16">
        <f t="shared" si="58"/>
        <v>0</v>
      </c>
      <c r="L303" s="14">
        <f t="shared" si="59"/>
        <v>0</v>
      </c>
      <c r="M303" s="7" t="s">
        <v>408</v>
      </c>
      <c r="N303" s="9" t="s">
        <v>471</v>
      </c>
      <c r="O303" s="15" t="s">
        <v>431</v>
      </c>
      <c r="P303" s="15" t="s">
        <v>431</v>
      </c>
      <c r="Q303" s="15" t="s">
        <v>484</v>
      </c>
      <c r="R303" s="11">
        <v>1281340</v>
      </c>
      <c r="S303" s="11">
        <v>100</v>
      </c>
      <c r="T303" s="15" t="s">
        <v>350</v>
      </c>
      <c r="U303" s="15" t="s">
        <v>350</v>
      </c>
      <c r="V303" s="15" t="s">
        <v>440</v>
      </c>
      <c r="W303" s="15" t="s">
        <v>431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11">
        <v>0</v>
      </c>
      <c r="AG303" s="11">
        <v>0</v>
      </c>
      <c r="AH303" s="11">
        <v>0</v>
      </c>
      <c r="AI303" s="11">
        <v>115</v>
      </c>
      <c r="AJ303" s="11">
        <v>0</v>
      </c>
      <c r="AK303" s="11">
        <v>0</v>
      </c>
      <c r="AL303" s="11">
        <v>0</v>
      </c>
      <c r="AM303" s="11">
        <v>0</v>
      </c>
      <c r="AN303" s="11">
        <v>0</v>
      </c>
      <c r="AO303" s="11">
        <v>0</v>
      </c>
      <c r="AP303" s="11">
        <v>0</v>
      </c>
      <c r="AQ303" s="11">
        <v>0</v>
      </c>
      <c r="AR303" s="11">
        <v>0</v>
      </c>
      <c r="AS303" s="11">
        <v>0</v>
      </c>
      <c r="AT303" s="11">
        <v>0</v>
      </c>
      <c r="AU303" s="15"/>
      <c r="AV303" s="11">
        <v>100</v>
      </c>
    </row>
    <row r="304" spans="1:48" ht="28.5" customHeight="1" x14ac:dyDescent="0.3">
      <c r="A304" s="10" t="s">
        <v>10</v>
      </c>
      <c r="B304" s="7" t="s">
        <v>431</v>
      </c>
      <c r="C304" s="10" t="s">
        <v>477</v>
      </c>
      <c r="D304" s="8">
        <v>12</v>
      </c>
      <c r="E304" s="16"/>
      <c r="F304" s="14">
        <f t="shared" si="64"/>
        <v>0</v>
      </c>
      <c r="G304" s="16"/>
      <c r="H304" s="14">
        <f t="shared" si="65"/>
        <v>0</v>
      </c>
      <c r="I304" s="16">
        <f t="shared" si="66"/>
        <v>0</v>
      </c>
      <c r="J304" s="14">
        <f t="shared" si="67"/>
        <v>0</v>
      </c>
      <c r="K304" s="16">
        <f t="shared" si="58"/>
        <v>0</v>
      </c>
      <c r="L304" s="14">
        <f t="shared" si="59"/>
        <v>0</v>
      </c>
      <c r="M304" s="7" t="s">
        <v>90</v>
      </c>
      <c r="N304" s="9" t="s">
        <v>313</v>
      </c>
      <c r="O304" s="15" t="s">
        <v>431</v>
      </c>
      <c r="P304" s="15" t="s">
        <v>431</v>
      </c>
      <c r="Q304" s="15" t="s">
        <v>484</v>
      </c>
      <c r="R304" s="11">
        <v>1281340</v>
      </c>
      <c r="S304" s="11">
        <v>110</v>
      </c>
      <c r="T304" s="15" t="s">
        <v>350</v>
      </c>
      <c r="U304" s="15" t="s">
        <v>350</v>
      </c>
      <c r="V304" s="15" t="s">
        <v>440</v>
      </c>
      <c r="W304" s="15" t="s">
        <v>431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11">
        <v>0</v>
      </c>
      <c r="AG304" s="11">
        <v>0</v>
      </c>
      <c r="AH304" s="11">
        <v>0</v>
      </c>
      <c r="AI304" s="11">
        <v>115</v>
      </c>
      <c r="AJ304" s="11">
        <v>0</v>
      </c>
      <c r="AK304" s="11">
        <v>0</v>
      </c>
      <c r="AL304" s="11">
        <v>0</v>
      </c>
      <c r="AM304" s="11">
        <v>0</v>
      </c>
      <c r="AN304" s="11">
        <v>0</v>
      </c>
      <c r="AO304" s="11">
        <v>0</v>
      </c>
      <c r="AP304" s="11">
        <v>0</v>
      </c>
      <c r="AQ304" s="11">
        <v>0</v>
      </c>
      <c r="AR304" s="11">
        <v>0</v>
      </c>
      <c r="AS304" s="11">
        <v>0</v>
      </c>
      <c r="AT304" s="11">
        <v>0</v>
      </c>
      <c r="AU304" s="15"/>
      <c r="AV304" s="11">
        <v>100</v>
      </c>
    </row>
    <row r="305" spans="1:48" ht="28.5" customHeight="1" x14ac:dyDescent="0.3">
      <c r="A305" s="10" t="s">
        <v>159</v>
      </c>
      <c r="B305" s="7" t="s">
        <v>431</v>
      </c>
      <c r="C305" s="10" t="s">
        <v>477</v>
      </c>
      <c r="D305" s="8">
        <v>4</v>
      </c>
      <c r="E305" s="16"/>
      <c r="F305" s="14">
        <f t="shared" si="64"/>
        <v>0</v>
      </c>
      <c r="G305" s="16"/>
      <c r="H305" s="14">
        <f t="shared" si="65"/>
        <v>0</v>
      </c>
      <c r="I305" s="16">
        <f t="shared" si="66"/>
        <v>0</v>
      </c>
      <c r="J305" s="14">
        <f t="shared" si="67"/>
        <v>0</v>
      </c>
      <c r="K305" s="16">
        <f t="shared" si="58"/>
        <v>0</v>
      </c>
      <c r="L305" s="14">
        <f t="shared" si="59"/>
        <v>0</v>
      </c>
      <c r="M305" s="7" t="s">
        <v>408</v>
      </c>
      <c r="N305" s="9" t="s">
        <v>297</v>
      </c>
      <c r="O305" s="15" t="s">
        <v>431</v>
      </c>
      <c r="P305" s="15" t="s">
        <v>431</v>
      </c>
      <c r="Q305" s="15" t="s">
        <v>484</v>
      </c>
      <c r="R305" s="11">
        <v>1281340</v>
      </c>
      <c r="S305" s="11">
        <v>120</v>
      </c>
      <c r="T305" s="15" t="s">
        <v>350</v>
      </c>
      <c r="U305" s="15" t="s">
        <v>350</v>
      </c>
      <c r="V305" s="15" t="s">
        <v>440</v>
      </c>
      <c r="W305" s="15" t="s">
        <v>431</v>
      </c>
      <c r="X305" s="11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11">
        <v>0</v>
      </c>
      <c r="AG305" s="11">
        <v>0</v>
      </c>
      <c r="AH305" s="11">
        <v>0</v>
      </c>
      <c r="AI305" s="11">
        <v>115</v>
      </c>
      <c r="AJ305" s="11">
        <v>0</v>
      </c>
      <c r="AK305" s="11">
        <v>0</v>
      </c>
      <c r="AL305" s="11">
        <v>0</v>
      </c>
      <c r="AM305" s="11">
        <v>0</v>
      </c>
      <c r="AN305" s="11">
        <v>0</v>
      </c>
      <c r="AO305" s="11">
        <v>0</v>
      </c>
      <c r="AP305" s="11">
        <v>0</v>
      </c>
      <c r="AQ305" s="11">
        <v>0</v>
      </c>
      <c r="AR305" s="11">
        <v>0</v>
      </c>
      <c r="AS305" s="11">
        <v>0</v>
      </c>
      <c r="AT305" s="11">
        <v>0</v>
      </c>
      <c r="AU305" s="15"/>
      <c r="AV305" s="11">
        <v>100</v>
      </c>
    </row>
    <row r="306" spans="1:48" ht="28.5" customHeight="1" x14ac:dyDescent="0.3">
      <c r="A306" s="10" t="s">
        <v>452</v>
      </c>
      <c r="B306" s="7" t="s">
        <v>431</v>
      </c>
      <c r="C306" s="10" t="s">
        <v>477</v>
      </c>
      <c r="D306" s="8">
        <v>1</v>
      </c>
      <c r="E306" s="16"/>
      <c r="F306" s="14">
        <f t="shared" si="64"/>
        <v>0</v>
      </c>
      <c r="G306" s="16"/>
      <c r="H306" s="14">
        <f t="shared" si="65"/>
        <v>0</v>
      </c>
      <c r="I306" s="16">
        <f t="shared" si="66"/>
        <v>0</v>
      </c>
      <c r="J306" s="14">
        <f t="shared" si="67"/>
        <v>0</v>
      </c>
      <c r="K306" s="16">
        <f t="shared" si="58"/>
        <v>0</v>
      </c>
      <c r="L306" s="14">
        <f t="shared" si="59"/>
        <v>0</v>
      </c>
      <c r="M306" s="7" t="s">
        <v>408</v>
      </c>
      <c r="N306" s="9" t="s">
        <v>174</v>
      </c>
      <c r="O306" s="15" t="s">
        <v>431</v>
      </c>
      <c r="P306" s="15" t="s">
        <v>431</v>
      </c>
      <c r="Q306" s="15" t="s">
        <v>484</v>
      </c>
      <c r="R306" s="11">
        <v>1281340</v>
      </c>
      <c r="S306" s="11">
        <v>130</v>
      </c>
      <c r="T306" s="15" t="s">
        <v>350</v>
      </c>
      <c r="U306" s="15" t="s">
        <v>350</v>
      </c>
      <c r="V306" s="15" t="s">
        <v>440</v>
      </c>
      <c r="W306" s="15" t="s">
        <v>431</v>
      </c>
      <c r="X306" s="11">
        <v>0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11">
        <v>0</v>
      </c>
      <c r="AG306" s="11">
        <v>0</v>
      </c>
      <c r="AH306" s="11">
        <v>0</v>
      </c>
      <c r="AI306" s="11">
        <v>115</v>
      </c>
      <c r="AJ306" s="11">
        <v>0</v>
      </c>
      <c r="AK306" s="11">
        <v>0</v>
      </c>
      <c r="AL306" s="11">
        <v>0</v>
      </c>
      <c r="AM306" s="11">
        <v>0</v>
      </c>
      <c r="AN306" s="11">
        <v>0</v>
      </c>
      <c r="AO306" s="11">
        <v>0</v>
      </c>
      <c r="AP306" s="11">
        <v>0</v>
      </c>
      <c r="AQ306" s="11">
        <v>0</v>
      </c>
      <c r="AR306" s="11">
        <v>0</v>
      </c>
      <c r="AS306" s="11">
        <v>0</v>
      </c>
      <c r="AT306" s="11">
        <v>0</v>
      </c>
      <c r="AU306" s="15"/>
      <c r="AV306" s="11">
        <v>100</v>
      </c>
    </row>
    <row r="307" spans="1:48" ht="28.5" customHeight="1" x14ac:dyDescent="0.3">
      <c r="A307" s="10" t="s">
        <v>203</v>
      </c>
      <c r="B307" s="7" t="s">
        <v>431</v>
      </c>
      <c r="C307" s="10" t="s">
        <v>492</v>
      </c>
      <c r="D307" s="8">
        <v>2</v>
      </c>
      <c r="E307" s="16"/>
      <c r="F307" s="14">
        <f t="shared" si="64"/>
        <v>0</v>
      </c>
      <c r="G307" s="16"/>
      <c r="H307" s="14">
        <f t="shared" si="65"/>
        <v>0</v>
      </c>
      <c r="I307" s="16">
        <f t="shared" si="66"/>
        <v>0</v>
      </c>
      <c r="J307" s="14">
        <f t="shared" si="67"/>
        <v>0</v>
      </c>
      <c r="K307" s="16">
        <f t="shared" si="58"/>
        <v>0</v>
      </c>
      <c r="L307" s="14">
        <f t="shared" si="59"/>
        <v>0</v>
      </c>
      <c r="M307" s="7" t="s">
        <v>408</v>
      </c>
      <c r="N307" s="18" t="s">
        <v>250</v>
      </c>
      <c r="O307" s="6" t="s">
        <v>431</v>
      </c>
      <c r="P307" s="6" t="s">
        <v>431</v>
      </c>
      <c r="Q307" s="15" t="s">
        <v>484</v>
      </c>
      <c r="R307" s="11">
        <v>1281340</v>
      </c>
      <c r="S307" s="11">
        <v>140</v>
      </c>
      <c r="T307" s="15" t="s">
        <v>350</v>
      </c>
      <c r="U307" s="15" t="s">
        <v>350</v>
      </c>
      <c r="V307" s="15" t="s">
        <v>440</v>
      </c>
      <c r="W307" s="15" t="s">
        <v>431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0</v>
      </c>
      <c r="AH307" s="11">
        <v>0</v>
      </c>
      <c r="AI307" s="11">
        <v>115</v>
      </c>
      <c r="AJ307" s="11">
        <v>0</v>
      </c>
      <c r="AK307" s="11">
        <v>0</v>
      </c>
      <c r="AL307" s="11">
        <v>0</v>
      </c>
      <c r="AM307" s="11">
        <v>0</v>
      </c>
      <c r="AN307" s="11">
        <v>0</v>
      </c>
      <c r="AO307" s="11">
        <v>0</v>
      </c>
      <c r="AP307" s="11">
        <v>0</v>
      </c>
      <c r="AQ307" s="11">
        <v>0</v>
      </c>
      <c r="AR307" s="11">
        <v>0</v>
      </c>
      <c r="AS307" s="11">
        <v>0</v>
      </c>
      <c r="AT307" s="11">
        <v>0</v>
      </c>
      <c r="AU307" s="15"/>
      <c r="AV307" s="11">
        <v>100</v>
      </c>
    </row>
    <row r="308" spans="1:48" ht="28.5" customHeight="1" x14ac:dyDescent="0.3">
      <c r="A308" s="10" t="s">
        <v>431</v>
      </c>
      <c r="B308" s="10" t="s">
        <v>431</v>
      </c>
      <c r="C308" s="10" t="s">
        <v>431</v>
      </c>
      <c r="D308" s="14">
        <v>0</v>
      </c>
      <c r="E308" s="16"/>
      <c r="F308" s="14">
        <f t="shared" si="64"/>
        <v>0</v>
      </c>
      <c r="G308" s="16"/>
      <c r="H308" s="14">
        <f t="shared" si="65"/>
        <v>0</v>
      </c>
      <c r="I308" s="16">
        <v>0</v>
      </c>
      <c r="J308" s="14">
        <f t="shared" si="67"/>
        <v>0</v>
      </c>
      <c r="K308" s="16">
        <f t="shared" si="58"/>
        <v>0</v>
      </c>
      <c r="L308" s="14">
        <f t="shared" si="59"/>
        <v>0</v>
      </c>
      <c r="M308" s="5" t="s">
        <v>431</v>
      </c>
      <c r="N308" s="10" t="s">
        <v>431</v>
      </c>
      <c r="O308" s="10" t="s">
        <v>431</v>
      </c>
      <c r="P308" s="10" t="s">
        <v>431</v>
      </c>
      <c r="AU308" s="15"/>
      <c r="AV308" s="11">
        <v>0</v>
      </c>
    </row>
    <row r="309" spans="1:48" ht="28.5" customHeight="1" x14ac:dyDescent="0.3">
      <c r="A309" s="10" t="s">
        <v>431</v>
      </c>
      <c r="B309" s="10" t="s">
        <v>431</v>
      </c>
      <c r="C309" s="10" t="s">
        <v>431</v>
      </c>
      <c r="D309" s="14">
        <v>0</v>
      </c>
      <c r="E309" s="16"/>
      <c r="F309" s="14">
        <f t="shared" si="64"/>
        <v>0</v>
      </c>
      <c r="G309" s="16"/>
      <c r="H309" s="14">
        <f t="shared" si="65"/>
        <v>0</v>
      </c>
      <c r="I309" s="16">
        <v>0</v>
      </c>
      <c r="J309" s="14">
        <f t="shared" si="67"/>
        <v>0</v>
      </c>
      <c r="K309" s="16">
        <f t="shared" si="58"/>
        <v>0</v>
      </c>
      <c r="L309" s="14">
        <f t="shared" si="59"/>
        <v>0</v>
      </c>
      <c r="M309" s="5" t="s">
        <v>431</v>
      </c>
      <c r="N309" s="10" t="s">
        <v>431</v>
      </c>
      <c r="O309" s="10" t="s">
        <v>431</v>
      </c>
      <c r="P309" s="10" t="s">
        <v>431</v>
      </c>
      <c r="AU309" s="15"/>
      <c r="AV309" s="11">
        <v>0</v>
      </c>
    </row>
    <row r="310" spans="1:48" ht="28.5" customHeight="1" x14ac:dyDescent="0.3">
      <c r="A310" s="10" t="s">
        <v>431</v>
      </c>
      <c r="B310" s="10" t="s">
        <v>431</v>
      </c>
      <c r="C310" s="10" t="s">
        <v>431</v>
      </c>
      <c r="D310" s="14">
        <v>0</v>
      </c>
      <c r="E310" s="16"/>
      <c r="F310" s="14">
        <f t="shared" si="64"/>
        <v>0</v>
      </c>
      <c r="G310" s="16"/>
      <c r="H310" s="14">
        <f t="shared" si="65"/>
        <v>0</v>
      </c>
      <c r="I310" s="16">
        <v>0</v>
      </c>
      <c r="J310" s="14">
        <f t="shared" si="67"/>
        <v>0</v>
      </c>
      <c r="K310" s="16">
        <f t="shared" si="58"/>
        <v>0</v>
      </c>
      <c r="L310" s="14">
        <f t="shared" si="59"/>
        <v>0</v>
      </c>
      <c r="M310" s="5" t="s">
        <v>431</v>
      </c>
      <c r="N310" s="10" t="s">
        <v>431</v>
      </c>
      <c r="O310" s="10" t="s">
        <v>431</v>
      </c>
      <c r="P310" s="10" t="s">
        <v>431</v>
      </c>
      <c r="AU310" s="15"/>
      <c r="AV310" s="11">
        <v>0</v>
      </c>
    </row>
    <row r="311" spans="1:48" ht="28.5" customHeight="1" x14ac:dyDescent="0.3">
      <c r="A311" s="10" t="s">
        <v>431</v>
      </c>
      <c r="B311" s="10" t="s">
        <v>431</v>
      </c>
      <c r="C311" s="10" t="s">
        <v>431</v>
      </c>
      <c r="D311" s="14">
        <v>0</v>
      </c>
      <c r="E311" s="16"/>
      <c r="F311" s="14">
        <f t="shared" si="64"/>
        <v>0</v>
      </c>
      <c r="G311" s="16"/>
      <c r="H311" s="14">
        <f t="shared" si="65"/>
        <v>0</v>
      </c>
      <c r="I311" s="16">
        <v>0</v>
      </c>
      <c r="J311" s="14">
        <f t="shared" si="67"/>
        <v>0</v>
      </c>
      <c r="K311" s="16">
        <f t="shared" si="58"/>
        <v>0</v>
      </c>
      <c r="L311" s="14">
        <f t="shared" si="59"/>
        <v>0</v>
      </c>
      <c r="M311" s="5" t="s">
        <v>431</v>
      </c>
      <c r="N311" s="10" t="s">
        <v>431</v>
      </c>
      <c r="O311" s="10" t="s">
        <v>431</v>
      </c>
      <c r="P311" s="10" t="s">
        <v>431</v>
      </c>
      <c r="AU311" s="15"/>
      <c r="AV311" s="11">
        <v>0</v>
      </c>
    </row>
    <row r="312" spans="1:48" ht="28.5" customHeight="1" x14ac:dyDescent="0.3">
      <c r="A312" s="10" t="s">
        <v>431</v>
      </c>
      <c r="B312" s="10" t="s">
        <v>431</v>
      </c>
      <c r="C312" s="10" t="s">
        <v>431</v>
      </c>
      <c r="D312" s="14">
        <v>0</v>
      </c>
      <c r="E312" s="16"/>
      <c r="F312" s="14">
        <f t="shared" si="64"/>
        <v>0</v>
      </c>
      <c r="G312" s="16"/>
      <c r="H312" s="14">
        <f t="shared" si="65"/>
        <v>0</v>
      </c>
      <c r="I312" s="16">
        <v>0</v>
      </c>
      <c r="J312" s="14">
        <f t="shared" si="67"/>
        <v>0</v>
      </c>
      <c r="K312" s="16">
        <f t="shared" si="58"/>
        <v>0</v>
      </c>
      <c r="L312" s="14">
        <f t="shared" si="59"/>
        <v>0</v>
      </c>
      <c r="M312" s="5" t="s">
        <v>431</v>
      </c>
      <c r="N312" s="10" t="s">
        <v>431</v>
      </c>
      <c r="O312" s="10" t="s">
        <v>431</v>
      </c>
      <c r="P312" s="10" t="s">
        <v>431</v>
      </c>
      <c r="AU312" s="15"/>
      <c r="AV312" s="11">
        <v>0</v>
      </c>
    </row>
    <row r="313" spans="1:48" ht="28.5" customHeight="1" x14ac:dyDescent="0.3">
      <c r="A313" s="10" t="s">
        <v>431</v>
      </c>
      <c r="B313" s="10" t="s">
        <v>431</v>
      </c>
      <c r="C313" s="10" t="s">
        <v>431</v>
      </c>
      <c r="D313" s="14">
        <v>0</v>
      </c>
      <c r="E313" s="16"/>
      <c r="F313" s="14">
        <f t="shared" si="64"/>
        <v>0</v>
      </c>
      <c r="G313" s="16"/>
      <c r="H313" s="14">
        <f t="shared" si="65"/>
        <v>0</v>
      </c>
      <c r="I313" s="16">
        <v>0</v>
      </c>
      <c r="J313" s="14">
        <f t="shared" si="67"/>
        <v>0</v>
      </c>
      <c r="K313" s="16">
        <f t="shared" si="58"/>
        <v>0</v>
      </c>
      <c r="L313" s="14">
        <f t="shared" si="59"/>
        <v>0</v>
      </c>
      <c r="M313" s="5" t="s">
        <v>431</v>
      </c>
      <c r="N313" s="10" t="s">
        <v>431</v>
      </c>
      <c r="O313" s="10" t="s">
        <v>431</v>
      </c>
      <c r="P313" s="10" t="s">
        <v>431</v>
      </c>
      <c r="AU313" s="15"/>
      <c r="AV313" s="11">
        <v>0</v>
      </c>
    </row>
    <row r="314" spans="1:48" ht="28.5" customHeight="1" x14ac:dyDescent="0.3">
      <c r="A314" s="10" t="s">
        <v>431</v>
      </c>
      <c r="B314" s="10" t="s">
        <v>431</v>
      </c>
      <c r="C314" s="10" t="s">
        <v>431</v>
      </c>
      <c r="D314" s="14">
        <v>0</v>
      </c>
      <c r="E314" s="16"/>
      <c r="F314" s="14">
        <f t="shared" si="64"/>
        <v>0</v>
      </c>
      <c r="G314" s="16"/>
      <c r="H314" s="14">
        <f t="shared" si="65"/>
        <v>0</v>
      </c>
      <c r="I314" s="16">
        <v>0</v>
      </c>
      <c r="J314" s="14">
        <f t="shared" si="67"/>
        <v>0</v>
      </c>
      <c r="K314" s="16">
        <f t="shared" si="58"/>
        <v>0</v>
      </c>
      <c r="L314" s="14">
        <f t="shared" si="59"/>
        <v>0</v>
      </c>
      <c r="M314" s="5" t="s">
        <v>431</v>
      </c>
      <c r="N314" s="10" t="s">
        <v>431</v>
      </c>
      <c r="O314" s="10" t="s">
        <v>431</v>
      </c>
      <c r="P314" s="10" t="s">
        <v>431</v>
      </c>
      <c r="AU314" s="15"/>
      <c r="AV314" s="11">
        <v>0</v>
      </c>
    </row>
    <row r="315" spans="1:48" ht="28.5" customHeight="1" x14ac:dyDescent="0.3">
      <c r="A315" s="10" t="s">
        <v>431</v>
      </c>
      <c r="B315" s="10" t="s">
        <v>431</v>
      </c>
      <c r="C315" s="10" t="s">
        <v>431</v>
      </c>
      <c r="D315" s="14">
        <v>0</v>
      </c>
      <c r="E315" s="16"/>
      <c r="F315" s="14">
        <f t="shared" si="64"/>
        <v>0</v>
      </c>
      <c r="G315" s="16"/>
      <c r="H315" s="14">
        <f t="shared" si="65"/>
        <v>0</v>
      </c>
      <c r="I315" s="16">
        <v>0</v>
      </c>
      <c r="J315" s="14">
        <f t="shared" si="67"/>
        <v>0</v>
      </c>
      <c r="K315" s="16">
        <f t="shared" si="58"/>
        <v>0</v>
      </c>
      <c r="L315" s="14">
        <f t="shared" si="59"/>
        <v>0</v>
      </c>
      <c r="M315" s="5" t="s">
        <v>431</v>
      </c>
      <c r="N315" s="10" t="s">
        <v>431</v>
      </c>
      <c r="O315" s="10" t="s">
        <v>431</v>
      </c>
      <c r="P315" s="10" t="s">
        <v>431</v>
      </c>
      <c r="AU315" s="15"/>
      <c r="AV315" s="11">
        <v>0</v>
      </c>
    </row>
    <row r="316" spans="1:48" ht="28.5" customHeight="1" x14ac:dyDescent="0.3">
      <c r="A316" s="10" t="s">
        <v>258</v>
      </c>
      <c r="B316" s="10" t="s">
        <v>431</v>
      </c>
      <c r="C316" s="10" t="s">
        <v>431</v>
      </c>
      <c r="D316" s="10" t="s">
        <v>431</v>
      </c>
      <c r="E316" s="12"/>
      <c r="F316" s="14">
        <f>TRUNC(SUMIF(Q292:Q315, Q291,F292:F315),0)</f>
        <v>0</v>
      </c>
      <c r="G316" s="14"/>
      <c r="H316" s="14">
        <f>TRUNC(SUMIF(Q292:Q315, Q291,H292:H315),0)</f>
        <v>0</v>
      </c>
      <c r="I316" s="14">
        <v>0</v>
      </c>
      <c r="J316" s="14">
        <f>TRUNC(SUMIF(Q292:Q315, Q291,J292:J315),0)</f>
        <v>0</v>
      </c>
      <c r="K316" s="17" t="s">
        <v>431</v>
      </c>
      <c r="L316" s="14">
        <f>F316+H316+J316</f>
        <v>0</v>
      </c>
      <c r="M316" s="10"/>
    </row>
    <row r="317" spans="1:48" ht="28.5" customHeight="1" x14ac:dyDescent="0.3">
      <c r="A317" s="1" t="s">
        <v>184</v>
      </c>
      <c r="B317" s="10"/>
      <c r="C317" s="10"/>
      <c r="D317" s="10" t="s">
        <v>431</v>
      </c>
      <c r="E317" s="10"/>
      <c r="F317" s="10" t="s">
        <v>431</v>
      </c>
      <c r="G317" s="10"/>
      <c r="H317" s="10" t="s">
        <v>431</v>
      </c>
      <c r="I317" s="10" t="s">
        <v>431</v>
      </c>
      <c r="J317" s="10" t="s">
        <v>431</v>
      </c>
      <c r="K317" s="10" t="s">
        <v>431</v>
      </c>
      <c r="L317" s="10" t="s">
        <v>431</v>
      </c>
      <c r="M317" s="10" t="s">
        <v>431</v>
      </c>
      <c r="N317" s="2" t="s">
        <v>431</v>
      </c>
      <c r="Q317" s="15" t="s">
        <v>212</v>
      </c>
      <c r="R317" s="11">
        <v>1366866</v>
      </c>
      <c r="S317" s="11">
        <v>0</v>
      </c>
      <c r="AH317" s="15"/>
    </row>
    <row r="318" spans="1:48" ht="28.5" customHeight="1" x14ac:dyDescent="0.3">
      <c r="A318" s="10" t="s">
        <v>14</v>
      </c>
      <c r="B318" s="7" t="s">
        <v>229</v>
      </c>
      <c r="C318" s="10" t="s">
        <v>73</v>
      </c>
      <c r="D318" s="8">
        <v>8.82</v>
      </c>
      <c r="E318" s="16"/>
      <c r="F318" s="14">
        <f t="shared" ref="F318:F341" si="68">TRUNC(D318*E318,0)</f>
        <v>0</v>
      </c>
      <c r="G318" s="16"/>
      <c r="H318" s="14">
        <f t="shared" ref="H318:H341" si="69">TRUNC(D318*G318,0)</f>
        <v>0</v>
      </c>
      <c r="I318" s="16">
        <f>TRUNC(TRUNC(0,0)*AV318/100,0)</f>
        <v>0</v>
      </c>
      <c r="J318" s="14">
        <f t="shared" ref="J318:J341" si="70">TRUNC(D318*I318,0)</f>
        <v>0</v>
      </c>
      <c r="K318" s="16">
        <f t="shared" ref="K318:K341" si="71">TRUNC(E318+G318+I318,0)</f>
        <v>0</v>
      </c>
      <c r="L318" s="14">
        <f t="shared" ref="L318:L341" si="72">TRUNC(F318+H318+J318,0)</f>
        <v>0</v>
      </c>
      <c r="M318" s="7" t="s">
        <v>431</v>
      </c>
      <c r="N318" s="9" t="s">
        <v>337</v>
      </c>
      <c r="O318" s="15" t="s">
        <v>431</v>
      </c>
      <c r="P318" s="15" t="s">
        <v>431</v>
      </c>
      <c r="Q318" s="15" t="s">
        <v>212</v>
      </c>
      <c r="R318" s="11">
        <v>1366866</v>
      </c>
      <c r="S318" s="11">
        <v>10</v>
      </c>
      <c r="T318" s="15" t="s">
        <v>440</v>
      </c>
      <c r="U318" s="15" t="s">
        <v>350</v>
      </c>
      <c r="V318" s="15" t="s">
        <v>350</v>
      </c>
      <c r="W318" s="15" t="s">
        <v>431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0</v>
      </c>
      <c r="AH318" s="11">
        <v>0</v>
      </c>
      <c r="AI318" s="11">
        <v>81</v>
      </c>
      <c r="AJ318" s="11">
        <v>0</v>
      </c>
      <c r="AK318" s="11">
        <v>0</v>
      </c>
      <c r="AL318" s="11">
        <v>0</v>
      </c>
      <c r="AM318" s="11">
        <v>0</v>
      </c>
      <c r="AN318" s="11">
        <v>0</v>
      </c>
      <c r="AO318" s="11">
        <v>0</v>
      </c>
      <c r="AP318" s="11">
        <v>0</v>
      </c>
      <c r="AQ318" s="11">
        <v>0</v>
      </c>
      <c r="AR318" s="11">
        <v>0</v>
      </c>
      <c r="AS318" s="11">
        <v>0</v>
      </c>
      <c r="AT318" s="11">
        <v>0</v>
      </c>
      <c r="AU318" s="15"/>
      <c r="AV318" s="11">
        <v>100</v>
      </c>
    </row>
    <row r="319" spans="1:48" ht="28.5" customHeight="1" x14ac:dyDescent="0.3">
      <c r="A319" s="10" t="s">
        <v>278</v>
      </c>
      <c r="B319" s="7" t="s">
        <v>434</v>
      </c>
      <c r="C319" s="10" t="s">
        <v>73</v>
      </c>
      <c r="D319" s="8">
        <v>37.47</v>
      </c>
      <c r="E319" s="16"/>
      <c r="F319" s="14">
        <f t="shared" si="68"/>
        <v>0</v>
      </c>
      <c r="G319" s="16"/>
      <c r="H319" s="14">
        <f t="shared" si="69"/>
        <v>0</v>
      </c>
      <c r="I319" s="16">
        <f>TRUNC(TRUNC(0,0)*AV319/100,0)</f>
        <v>0</v>
      </c>
      <c r="J319" s="14">
        <f t="shared" si="70"/>
        <v>0</v>
      </c>
      <c r="K319" s="16">
        <f t="shared" si="71"/>
        <v>0</v>
      </c>
      <c r="L319" s="14">
        <f t="shared" si="72"/>
        <v>0</v>
      </c>
      <c r="M319" s="7"/>
      <c r="N319" s="9" t="s">
        <v>493</v>
      </c>
      <c r="O319" s="15" t="s">
        <v>431</v>
      </c>
      <c r="P319" s="15" t="s">
        <v>431</v>
      </c>
      <c r="Q319" s="15" t="s">
        <v>212</v>
      </c>
      <c r="R319" s="11">
        <v>1366866</v>
      </c>
      <c r="S319" s="11">
        <v>20</v>
      </c>
      <c r="T319" s="15" t="s">
        <v>440</v>
      </c>
      <c r="U319" s="15" t="s">
        <v>350</v>
      </c>
      <c r="V319" s="15" t="s">
        <v>350</v>
      </c>
      <c r="W319" s="15" t="s">
        <v>431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v>0</v>
      </c>
      <c r="AG319" s="11">
        <v>0</v>
      </c>
      <c r="AH319" s="11">
        <v>0</v>
      </c>
      <c r="AI319" s="11">
        <v>81</v>
      </c>
      <c r="AJ319" s="11">
        <v>0</v>
      </c>
      <c r="AK319" s="11">
        <v>0</v>
      </c>
      <c r="AL319" s="11">
        <v>0</v>
      </c>
      <c r="AM319" s="11">
        <v>0</v>
      </c>
      <c r="AN319" s="11">
        <v>0</v>
      </c>
      <c r="AO319" s="11">
        <v>0</v>
      </c>
      <c r="AP319" s="11">
        <v>0</v>
      </c>
      <c r="AQ319" s="11">
        <v>0</v>
      </c>
      <c r="AR319" s="11">
        <v>0</v>
      </c>
      <c r="AS319" s="11">
        <v>0</v>
      </c>
      <c r="AT319" s="11">
        <v>0</v>
      </c>
      <c r="AU319" s="15"/>
      <c r="AV319" s="11">
        <v>100</v>
      </c>
    </row>
    <row r="320" spans="1:48" ht="28.5" customHeight="1" x14ac:dyDescent="0.3">
      <c r="A320" s="10" t="s">
        <v>83</v>
      </c>
      <c r="B320" s="7" t="s">
        <v>434</v>
      </c>
      <c r="C320" s="10" t="s">
        <v>73</v>
      </c>
      <c r="D320" s="8">
        <v>74.94</v>
      </c>
      <c r="E320" s="16"/>
      <c r="F320" s="14">
        <f t="shared" si="68"/>
        <v>0</v>
      </c>
      <c r="G320" s="16"/>
      <c r="H320" s="14">
        <f t="shared" si="69"/>
        <v>0</v>
      </c>
      <c r="I320" s="16">
        <f>TRUNC(TRUNC(0,0)*AV320/100,0)</f>
        <v>0</v>
      </c>
      <c r="J320" s="14">
        <f t="shared" si="70"/>
        <v>0</v>
      </c>
      <c r="K320" s="16">
        <f t="shared" si="71"/>
        <v>0</v>
      </c>
      <c r="L320" s="14">
        <f t="shared" si="72"/>
        <v>0</v>
      </c>
      <c r="M320" s="7"/>
      <c r="N320" s="9" t="s">
        <v>15</v>
      </c>
      <c r="O320" s="15" t="s">
        <v>431</v>
      </c>
      <c r="P320" s="15" t="s">
        <v>431</v>
      </c>
      <c r="Q320" s="15" t="s">
        <v>212</v>
      </c>
      <c r="R320" s="11">
        <v>1366866</v>
      </c>
      <c r="S320" s="11">
        <v>30</v>
      </c>
      <c r="T320" s="15" t="s">
        <v>440</v>
      </c>
      <c r="U320" s="15" t="s">
        <v>350</v>
      </c>
      <c r="V320" s="15" t="s">
        <v>350</v>
      </c>
      <c r="W320" s="15" t="s">
        <v>431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0</v>
      </c>
      <c r="AH320" s="11">
        <v>0</v>
      </c>
      <c r="AI320" s="11">
        <v>81</v>
      </c>
      <c r="AJ320" s="11">
        <v>0</v>
      </c>
      <c r="AK320" s="11">
        <v>0</v>
      </c>
      <c r="AL320" s="11">
        <v>0</v>
      </c>
      <c r="AM320" s="11">
        <v>0</v>
      </c>
      <c r="AN320" s="11">
        <v>0</v>
      </c>
      <c r="AO320" s="11">
        <v>0</v>
      </c>
      <c r="AP320" s="11">
        <v>0</v>
      </c>
      <c r="AQ320" s="11">
        <v>0</v>
      </c>
      <c r="AR320" s="11">
        <v>0</v>
      </c>
      <c r="AS320" s="11">
        <v>0</v>
      </c>
      <c r="AT320" s="11">
        <v>0</v>
      </c>
      <c r="AU320" s="15"/>
      <c r="AV320" s="11">
        <v>100</v>
      </c>
    </row>
    <row r="321" spans="1:48" ht="28.5" customHeight="1" x14ac:dyDescent="0.3">
      <c r="A321" s="10" t="s">
        <v>523</v>
      </c>
      <c r="B321" s="7" t="s">
        <v>435</v>
      </c>
      <c r="C321" s="10" t="s">
        <v>145</v>
      </c>
      <c r="D321" s="8">
        <v>26</v>
      </c>
      <c r="E321" s="16"/>
      <c r="F321" s="14">
        <f t="shared" si="68"/>
        <v>0</v>
      </c>
      <c r="G321" s="16"/>
      <c r="H321" s="14">
        <f t="shared" si="69"/>
        <v>0</v>
      </c>
      <c r="I321" s="16"/>
      <c r="J321" s="14">
        <f t="shared" si="70"/>
        <v>0</v>
      </c>
      <c r="K321" s="16">
        <f t="shared" si="71"/>
        <v>0</v>
      </c>
      <c r="L321" s="14">
        <f t="shared" si="72"/>
        <v>0</v>
      </c>
      <c r="M321" s="7"/>
      <c r="N321" s="9" t="s">
        <v>286</v>
      </c>
      <c r="O321" s="15" t="s">
        <v>431</v>
      </c>
      <c r="P321" s="15" t="s">
        <v>431</v>
      </c>
      <c r="Q321" s="15" t="s">
        <v>212</v>
      </c>
      <c r="R321" s="11">
        <v>1366866</v>
      </c>
      <c r="S321" s="11">
        <v>40</v>
      </c>
      <c r="T321" s="15" t="s">
        <v>440</v>
      </c>
      <c r="U321" s="15" t="s">
        <v>350</v>
      </c>
      <c r="V321" s="15" t="s">
        <v>350</v>
      </c>
      <c r="W321" s="15" t="s">
        <v>431</v>
      </c>
      <c r="X321" s="11">
        <v>0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11">
        <v>0</v>
      </c>
      <c r="AG321" s="11">
        <v>0</v>
      </c>
      <c r="AH321" s="11">
        <v>0</v>
      </c>
      <c r="AI321" s="11">
        <v>81</v>
      </c>
      <c r="AJ321" s="11">
        <v>0</v>
      </c>
      <c r="AK321" s="11">
        <v>0</v>
      </c>
      <c r="AL321" s="11">
        <v>0</v>
      </c>
      <c r="AM321" s="11">
        <v>0</v>
      </c>
      <c r="AN321" s="11">
        <v>0</v>
      </c>
      <c r="AO321" s="11">
        <v>0</v>
      </c>
      <c r="AP321" s="11">
        <v>0</v>
      </c>
      <c r="AQ321" s="11">
        <v>0</v>
      </c>
      <c r="AR321" s="11">
        <v>0</v>
      </c>
      <c r="AS321" s="11">
        <v>0</v>
      </c>
      <c r="AT321" s="11">
        <v>0</v>
      </c>
      <c r="AU321" s="15"/>
      <c r="AV321" s="11">
        <v>100</v>
      </c>
    </row>
    <row r="322" spans="1:48" ht="28.5" customHeight="1" x14ac:dyDescent="0.3">
      <c r="A322" s="10" t="s">
        <v>123</v>
      </c>
      <c r="B322" s="7" t="s">
        <v>431</v>
      </c>
      <c r="C322" s="10" t="s">
        <v>475</v>
      </c>
      <c r="D322" s="8">
        <v>1</v>
      </c>
      <c r="E322" s="16"/>
      <c r="F322" s="14">
        <f t="shared" si="68"/>
        <v>0</v>
      </c>
      <c r="G322" s="16"/>
      <c r="H322" s="14">
        <f t="shared" si="69"/>
        <v>0</v>
      </c>
      <c r="I322" s="16">
        <f>TRUNC(TRUNC(0,0)*AV322/100,0)</f>
        <v>0</v>
      </c>
      <c r="J322" s="14">
        <f t="shared" si="70"/>
        <v>0</v>
      </c>
      <c r="K322" s="16">
        <f t="shared" si="71"/>
        <v>0</v>
      </c>
      <c r="L322" s="14">
        <f t="shared" si="72"/>
        <v>0</v>
      </c>
      <c r="M322" s="7" t="s">
        <v>431</v>
      </c>
      <c r="N322" s="9" t="s">
        <v>166</v>
      </c>
      <c r="O322" s="15" t="s">
        <v>431</v>
      </c>
      <c r="P322" s="15" t="s">
        <v>431</v>
      </c>
      <c r="Q322" s="15" t="s">
        <v>212</v>
      </c>
      <c r="R322" s="11">
        <v>1366866</v>
      </c>
      <c r="S322" s="11">
        <v>50</v>
      </c>
      <c r="T322" s="15" t="s">
        <v>440</v>
      </c>
      <c r="U322" s="15" t="s">
        <v>350</v>
      </c>
      <c r="V322" s="15" t="s">
        <v>350</v>
      </c>
      <c r="W322" s="15" t="s">
        <v>431</v>
      </c>
      <c r="X322" s="11">
        <v>0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11">
        <v>0</v>
      </c>
      <c r="AG322" s="11">
        <v>0</v>
      </c>
      <c r="AH322" s="11">
        <v>0</v>
      </c>
      <c r="AI322" s="11">
        <v>81</v>
      </c>
      <c r="AJ322" s="11">
        <v>0</v>
      </c>
      <c r="AK322" s="11">
        <v>0</v>
      </c>
      <c r="AL322" s="11">
        <v>0</v>
      </c>
      <c r="AM322" s="11">
        <v>0</v>
      </c>
      <c r="AN322" s="11">
        <v>0</v>
      </c>
      <c r="AO322" s="11">
        <v>0</v>
      </c>
      <c r="AP322" s="11">
        <v>0</v>
      </c>
      <c r="AQ322" s="11">
        <v>0</v>
      </c>
      <c r="AR322" s="11">
        <v>0</v>
      </c>
      <c r="AS322" s="11">
        <v>0</v>
      </c>
      <c r="AT322" s="11">
        <v>0</v>
      </c>
      <c r="AU322" s="15"/>
      <c r="AV322" s="11">
        <v>100</v>
      </c>
    </row>
    <row r="323" spans="1:48" ht="28.5" customHeight="1" x14ac:dyDescent="0.3">
      <c r="A323" s="10" t="s">
        <v>148</v>
      </c>
      <c r="B323" s="7" t="s">
        <v>431</v>
      </c>
      <c r="C323" s="10" t="s">
        <v>475</v>
      </c>
      <c r="D323" s="8">
        <v>1</v>
      </c>
      <c r="E323" s="16"/>
      <c r="F323" s="14">
        <f t="shared" si="68"/>
        <v>0</v>
      </c>
      <c r="G323" s="16"/>
      <c r="H323" s="14">
        <f t="shared" si="69"/>
        <v>0</v>
      </c>
      <c r="I323" s="16">
        <f>TRUNC(TRUNC(0,0)*AV323/100,0)</f>
        <v>0</v>
      </c>
      <c r="J323" s="14">
        <f t="shared" si="70"/>
        <v>0</v>
      </c>
      <c r="K323" s="16">
        <f t="shared" si="71"/>
        <v>0</v>
      </c>
      <c r="L323" s="14">
        <f t="shared" si="72"/>
        <v>0</v>
      </c>
      <c r="M323" s="7" t="s">
        <v>431</v>
      </c>
      <c r="N323" s="18" t="s">
        <v>425</v>
      </c>
      <c r="O323" s="6" t="s">
        <v>431</v>
      </c>
      <c r="P323" s="6" t="s">
        <v>431</v>
      </c>
      <c r="Q323" s="15" t="s">
        <v>212</v>
      </c>
      <c r="R323" s="11">
        <v>1366866</v>
      </c>
      <c r="S323" s="11">
        <v>60</v>
      </c>
      <c r="T323" s="15" t="s">
        <v>440</v>
      </c>
      <c r="U323" s="15" t="s">
        <v>350</v>
      </c>
      <c r="V323" s="15" t="s">
        <v>350</v>
      </c>
      <c r="W323" s="15" t="s">
        <v>431</v>
      </c>
      <c r="X323" s="11">
        <v>0</v>
      </c>
      <c r="Y323" s="11">
        <v>0</v>
      </c>
      <c r="Z323" s="11">
        <v>0</v>
      </c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11">
        <v>0</v>
      </c>
      <c r="AG323" s="11">
        <v>0</v>
      </c>
      <c r="AH323" s="11">
        <v>0</v>
      </c>
      <c r="AI323" s="11">
        <v>81</v>
      </c>
      <c r="AJ323" s="11">
        <v>0</v>
      </c>
      <c r="AK323" s="11">
        <v>0</v>
      </c>
      <c r="AL323" s="11">
        <v>0</v>
      </c>
      <c r="AM323" s="11">
        <v>0</v>
      </c>
      <c r="AN323" s="11">
        <v>0</v>
      </c>
      <c r="AO323" s="11">
        <v>0</v>
      </c>
      <c r="AP323" s="11">
        <v>0</v>
      </c>
      <c r="AQ323" s="11">
        <v>0</v>
      </c>
      <c r="AR323" s="11">
        <v>0</v>
      </c>
      <c r="AS323" s="11">
        <v>0</v>
      </c>
      <c r="AT323" s="11">
        <v>0</v>
      </c>
      <c r="AU323" s="15"/>
      <c r="AV323" s="11">
        <v>100</v>
      </c>
    </row>
    <row r="324" spans="1:48" ht="28.5" customHeight="1" x14ac:dyDescent="0.3">
      <c r="A324" s="10" t="s">
        <v>431</v>
      </c>
      <c r="B324" s="10" t="s">
        <v>431</v>
      </c>
      <c r="C324" s="10" t="s">
        <v>431</v>
      </c>
      <c r="D324" s="14">
        <v>0</v>
      </c>
      <c r="E324" s="16"/>
      <c r="F324" s="14">
        <f t="shared" si="68"/>
        <v>0</v>
      </c>
      <c r="G324" s="16"/>
      <c r="H324" s="14">
        <f t="shared" si="69"/>
        <v>0</v>
      </c>
      <c r="I324" s="16">
        <v>0</v>
      </c>
      <c r="J324" s="14">
        <f t="shared" si="70"/>
        <v>0</v>
      </c>
      <c r="K324" s="16">
        <f t="shared" si="71"/>
        <v>0</v>
      </c>
      <c r="L324" s="14">
        <f t="shared" si="72"/>
        <v>0</v>
      </c>
      <c r="M324" s="5" t="s">
        <v>431</v>
      </c>
      <c r="N324" s="10" t="s">
        <v>431</v>
      </c>
      <c r="O324" s="10" t="s">
        <v>431</v>
      </c>
      <c r="P324" s="10" t="s">
        <v>431</v>
      </c>
      <c r="AU324" s="15"/>
      <c r="AV324" s="11">
        <v>0</v>
      </c>
    </row>
    <row r="325" spans="1:48" ht="28.5" customHeight="1" x14ac:dyDescent="0.3">
      <c r="A325" s="10" t="s">
        <v>431</v>
      </c>
      <c r="B325" s="10" t="s">
        <v>431</v>
      </c>
      <c r="C325" s="10" t="s">
        <v>431</v>
      </c>
      <c r="D325" s="14">
        <v>0</v>
      </c>
      <c r="E325" s="16"/>
      <c r="F325" s="14">
        <f t="shared" si="68"/>
        <v>0</v>
      </c>
      <c r="G325" s="16"/>
      <c r="H325" s="14">
        <f t="shared" si="69"/>
        <v>0</v>
      </c>
      <c r="I325" s="16">
        <v>0</v>
      </c>
      <c r="J325" s="14">
        <f t="shared" si="70"/>
        <v>0</v>
      </c>
      <c r="K325" s="16">
        <f t="shared" si="71"/>
        <v>0</v>
      </c>
      <c r="L325" s="14">
        <f t="shared" si="72"/>
        <v>0</v>
      </c>
      <c r="M325" s="5" t="s">
        <v>431</v>
      </c>
      <c r="N325" s="10" t="s">
        <v>431</v>
      </c>
      <c r="O325" s="10" t="s">
        <v>431</v>
      </c>
      <c r="P325" s="10" t="s">
        <v>431</v>
      </c>
      <c r="AU325" s="15"/>
      <c r="AV325" s="11">
        <v>0</v>
      </c>
    </row>
    <row r="326" spans="1:48" ht="28.5" customHeight="1" x14ac:dyDescent="0.3">
      <c r="A326" s="10" t="s">
        <v>431</v>
      </c>
      <c r="B326" s="10" t="s">
        <v>431</v>
      </c>
      <c r="C326" s="10" t="s">
        <v>431</v>
      </c>
      <c r="D326" s="14">
        <v>0</v>
      </c>
      <c r="E326" s="16"/>
      <c r="F326" s="14">
        <f t="shared" si="68"/>
        <v>0</v>
      </c>
      <c r="G326" s="16"/>
      <c r="H326" s="14">
        <f t="shared" si="69"/>
        <v>0</v>
      </c>
      <c r="I326" s="16">
        <v>0</v>
      </c>
      <c r="J326" s="14">
        <f t="shared" si="70"/>
        <v>0</v>
      </c>
      <c r="K326" s="16">
        <f t="shared" si="71"/>
        <v>0</v>
      </c>
      <c r="L326" s="14">
        <f t="shared" si="72"/>
        <v>0</v>
      </c>
      <c r="M326" s="5" t="s">
        <v>431</v>
      </c>
      <c r="N326" s="10" t="s">
        <v>431</v>
      </c>
      <c r="O326" s="10" t="s">
        <v>431</v>
      </c>
      <c r="P326" s="10" t="s">
        <v>431</v>
      </c>
      <c r="AU326" s="15"/>
      <c r="AV326" s="11">
        <v>0</v>
      </c>
    </row>
    <row r="327" spans="1:48" ht="28.5" customHeight="1" x14ac:dyDescent="0.3">
      <c r="A327" s="10" t="s">
        <v>431</v>
      </c>
      <c r="B327" s="10" t="s">
        <v>431</v>
      </c>
      <c r="C327" s="10" t="s">
        <v>431</v>
      </c>
      <c r="D327" s="14">
        <v>0</v>
      </c>
      <c r="E327" s="16"/>
      <c r="F327" s="14">
        <f t="shared" si="68"/>
        <v>0</v>
      </c>
      <c r="G327" s="16"/>
      <c r="H327" s="14">
        <f t="shared" si="69"/>
        <v>0</v>
      </c>
      <c r="I327" s="16">
        <v>0</v>
      </c>
      <c r="J327" s="14">
        <f t="shared" si="70"/>
        <v>0</v>
      </c>
      <c r="K327" s="16">
        <f t="shared" si="71"/>
        <v>0</v>
      </c>
      <c r="L327" s="14">
        <f t="shared" si="72"/>
        <v>0</v>
      </c>
      <c r="M327" s="5" t="s">
        <v>431</v>
      </c>
      <c r="N327" s="10" t="s">
        <v>431</v>
      </c>
      <c r="O327" s="10" t="s">
        <v>431</v>
      </c>
      <c r="P327" s="10" t="s">
        <v>431</v>
      </c>
      <c r="AU327" s="15"/>
      <c r="AV327" s="11">
        <v>0</v>
      </c>
    </row>
    <row r="328" spans="1:48" ht="28.5" customHeight="1" x14ac:dyDescent="0.3">
      <c r="A328" s="10" t="s">
        <v>431</v>
      </c>
      <c r="B328" s="10" t="s">
        <v>431</v>
      </c>
      <c r="C328" s="10" t="s">
        <v>431</v>
      </c>
      <c r="D328" s="14">
        <v>0</v>
      </c>
      <c r="E328" s="16"/>
      <c r="F328" s="14">
        <f t="shared" si="68"/>
        <v>0</v>
      </c>
      <c r="G328" s="16"/>
      <c r="H328" s="14">
        <f t="shared" si="69"/>
        <v>0</v>
      </c>
      <c r="I328" s="16">
        <v>0</v>
      </c>
      <c r="J328" s="14">
        <f t="shared" si="70"/>
        <v>0</v>
      </c>
      <c r="K328" s="16">
        <f t="shared" si="71"/>
        <v>0</v>
      </c>
      <c r="L328" s="14">
        <f t="shared" si="72"/>
        <v>0</v>
      </c>
      <c r="M328" s="5" t="s">
        <v>431</v>
      </c>
      <c r="N328" s="10" t="s">
        <v>431</v>
      </c>
      <c r="O328" s="10" t="s">
        <v>431</v>
      </c>
      <c r="P328" s="10" t="s">
        <v>431</v>
      </c>
      <c r="AU328" s="15"/>
      <c r="AV328" s="11">
        <v>0</v>
      </c>
    </row>
    <row r="329" spans="1:48" ht="28.5" customHeight="1" x14ac:dyDescent="0.3">
      <c r="A329" s="10" t="s">
        <v>431</v>
      </c>
      <c r="B329" s="10" t="s">
        <v>431</v>
      </c>
      <c r="C329" s="10" t="s">
        <v>431</v>
      </c>
      <c r="D329" s="14">
        <v>0</v>
      </c>
      <c r="E329" s="16"/>
      <c r="F329" s="14">
        <f t="shared" si="68"/>
        <v>0</v>
      </c>
      <c r="G329" s="16"/>
      <c r="H329" s="14">
        <f t="shared" si="69"/>
        <v>0</v>
      </c>
      <c r="I329" s="16">
        <v>0</v>
      </c>
      <c r="J329" s="14">
        <f t="shared" si="70"/>
        <v>0</v>
      </c>
      <c r="K329" s="16">
        <f t="shared" si="71"/>
        <v>0</v>
      </c>
      <c r="L329" s="14">
        <f t="shared" si="72"/>
        <v>0</v>
      </c>
      <c r="M329" s="5" t="s">
        <v>431</v>
      </c>
      <c r="N329" s="10" t="s">
        <v>431</v>
      </c>
      <c r="O329" s="10" t="s">
        <v>431</v>
      </c>
      <c r="P329" s="10" t="s">
        <v>431</v>
      </c>
      <c r="AU329" s="15"/>
      <c r="AV329" s="11">
        <v>0</v>
      </c>
    </row>
    <row r="330" spans="1:48" ht="28.5" customHeight="1" x14ac:dyDescent="0.3">
      <c r="A330" s="10" t="s">
        <v>431</v>
      </c>
      <c r="B330" s="10" t="s">
        <v>431</v>
      </c>
      <c r="C330" s="10" t="s">
        <v>431</v>
      </c>
      <c r="D330" s="14">
        <v>0</v>
      </c>
      <c r="E330" s="16"/>
      <c r="F330" s="14">
        <f t="shared" si="68"/>
        <v>0</v>
      </c>
      <c r="G330" s="16"/>
      <c r="H330" s="14">
        <f t="shared" si="69"/>
        <v>0</v>
      </c>
      <c r="I330" s="16">
        <v>0</v>
      </c>
      <c r="J330" s="14">
        <f t="shared" si="70"/>
        <v>0</v>
      </c>
      <c r="K330" s="16">
        <f t="shared" si="71"/>
        <v>0</v>
      </c>
      <c r="L330" s="14">
        <f t="shared" si="72"/>
        <v>0</v>
      </c>
      <c r="M330" s="5" t="s">
        <v>431</v>
      </c>
      <c r="N330" s="10" t="s">
        <v>431</v>
      </c>
      <c r="O330" s="10" t="s">
        <v>431</v>
      </c>
      <c r="P330" s="10" t="s">
        <v>431</v>
      </c>
      <c r="AU330" s="15"/>
      <c r="AV330" s="11">
        <v>0</v>
      </c>
    </row>
    <row r="331" spans="1:48" ht="28.5" customHeight="1" x14ac:dyDescent="0.3">
      <c r="A331" s="10" t="s">
        <v>431</v>
      </c>
      <c r="B331" s="10" t="s">
        <v>431</v>
      </c>
      <c r="C331" s="10" t="s">
        <v>431</v>
      </c>
      <c r="D331" s="14">
        <v>0</v>
      </c>
      <c r="E331" s="16"/>
      <c r="F331" s="14">
        <f t="shared" si="68"/>
        <v>0</v>
      </c>
      <c r="G331" s="16"/>
      <c r="H331" s="14">
        <f t="shared" si="69"/>
        <v>0</v>
      </c>
      <c r="I331" s="16">
        <v>0</v>
      </c>
      <c r="J331" s="14">
        <f t="shared" si="70"/>
        <v>0</v>
      </c>
      <c r="K331" s="16">
        <f t="shared" si="71"/>
        <v>0</v>
      </c>
      <c r="L331" s="14">
        <f t="shared" si="72"/>
        <v>0</v>
      </c>
      <c r="M331" s="5" t="s">
        <v>431</v>
      </c>
      <c r="N331" s="10" t="s">
        <v>431</v>
      </c>
      <c r="O331" s="10" t="s">
        <v>431</v>
      </c>
      <c r="P331" s="10" t="s">
        <v>431</v>
      </c>
      <c r="AU331" s="15"/>
      <c r="AV331" s="11">
        <v>0</v>
      </c>
    </row>
    <row r="332" spans="1:48" ht="28.5" customHeight="1" x14ac:dyDescent="0.3">
      <c r="A332" s="10" t="s">
        <v>431</v>
      </c>
      <c r="B332" s="10" t="s">
        <v>431</v>
      </c>
      <c r="C332" s="10" t="s">
        <v>431</v>
      </c>
      <c r="D332" s="14">
        <v>0</v>
      </c>
      <c r="E332" s="16"/>
      <c r="F332" s="14">
        <f t="shared" si="68"/>
        <v>0</v>
      </c>
      <c r="G332" s="16"/>
      <c r="H332" s="14">
        <f t="shared" si="69"/>
        <v>0</v>
      </c>
      <c r="I332" s="16">
        <v>0</v>
      </c>
      <c r="J332" s="14">
        <f t="shared" si="70"/>
        <v>0</v>
      </c>
      <c r="K332" s="16">
        <f t="shared" si="71"/>
        <v>0</v>
      </c>
      <c r="L332" s="14">
        <f t="shared" si="72"/>
        <v>0</v>
      </c>
      <c r="M332" s="5" t="s">
        <v>431</v>
      </c>
      <c r="N332" s="10" t="s">
        <v>431</v>
      </c>
      <c r="O332" s="10" t="s">
        <v>431</v>
      </c>
      <c r="P332" s="10" t="s">
        <v>431</v>
      </c>
      <c r="AU332" s="15"/>
      <c r="AV332" s="11">
        <v>0</v>
      </c>
    </row>
    <row r="333" spans="1:48" ht="28.5" customHeight="1" x14ac:dyDescent="0.3">
      <c r="A333" s="10" t="s">
        <v>431</v>
      </c>
      <c r="B333" s="10" t="s">
        <v>431</v>
      </c>
      <c r="C333" s="10" t="s">
        <v>431</v>
      </c>
      <c r="D333" s="14">
        <v>0</v>
      </c>
      <c r="E333" s="16"/>
      <c r="F333" s="14">
        <f t="shared" si="68"/>
        <v>0</v>
      </c>
      <c r="G333" s="16"/>
      <c r="H333" s="14">
        <f t="shared" si="69"/>
        <v>0</v>
      </c>
      <c r="I333" s="16">
        <v>0</v>
      </c>
      <c r="J333" s="14">
        <f t="shared" si="70"/>
        <v>0</v>
      </c>
      <c r="K333" s="16">
        <f t="shared" si="71"/>
        <v>0</v>
      </c>
      <c r="L333" s="14">
        <f t="shared" si="72"/>
        <v>0</v>
      </c>
      <c r="M333" s="5" t="s">
        <v>431</v>
      </c>
      <c r="N333" s="10" t="s">
        <v>431</v>
      </c>
      <c r="O333" s="10" t="s">
        <v>431</v>
      </c>
      <c r="P333" s="10" t="s">
        <v>431</v>
      </c>
      <c r="AU333" s="15"/>
      <c r="AV333" s="11">
        <v>0</v>
      </c>
    </row>
    <row r="334" spans="1:48" ht="28.5" customHeight="1" x14ac:dyDescent="0.3">
      <c r="A334" s="10" t="s">
        <v>431</v>
      </c>
      <c r="B334" s="10" t="s">
        <v>431</v>
      </c>
      <c r="C334" s="10" t="s">
        <v>431</v>
      </c>
      <c r="D334" s="14">
        <v>0</v>
      </c>
      <c r="E334" s="16"/>
      <c r="F334" s="14">
        <f t="shared" si="68"/>
        <v>0</v>
      </c>
      <c r="G334" s="16"/>
      <c r="H334" s="14">
        <f t="shared" si="69"/>
        <v>0</v>
      </c>
      <c r="I334" s="16">
        <v>0</v>
      </c>
      <c r="J334" s="14">
        <f t="shared" si="70"/>
        <v>0</v>
      </c>
      <c r="K334" s="16">
        <f t="shared" si="71"/>
        <v>0</v>
      </c>
      <c r="L334" s="14">
        <f t="shared" si="72"/>
        <v>0</v>
      </c>
      <c r="M334" s="5" t="s">
        <v>431</v>
      </c>
      <c r="N334" s="10" t="s">
        <v>431</v>
      </c>
      <c r="O334" s="10" t="s">
        <v>431</v>
      </c>
      <c r="P334" s="10" t="s">
        <v>431</v>
      </c>
      <c r="AU334" s="15"/>
      <c r="AV334" s="11">
        <v>0</v>
      </c>
    </row>
    <row r="335" spans="1:48" ht="28.5" customHeight="1" x14ac:dyDescent="0.3">
      <c r="A335" s="10" t="s">
        <v>431</v>
      </c>
      <c r="B335" s="10" t="s">
        <v>431</v>
      </c>
      <c r="C335" s="10" t="s">
        <v>431</v>
      </c>
      <c r="D335" s="14">
        <v>0</v>
      </c>
      <c r="E335" s="16"/>
      <c r="F335" s="14">
        <f t="shared" si="68"/>
        <v>0</v>
      </c>
      <c r="G335" s="16"/>
      <c r="H335" s="14">
        <f t="shared" si="69"/>
        <v>0</v>
      </c>
      <c r="I335" s="16">
        <v>0</v>
      </c>
      <c r="J335" s="14">
        <f t="shared" si="70"/>
        <v>0</v>
      </c>
      <c r="K335" s="16">
        <f t="shared" si="71"/>
        <v>0</v>
      </c>
      <c r="L335" s="14">
        <f t="shared" si="72"/>
        <v>0</v>
      </c>
      <c r="M335" s="5" t="s">
        <v>431</v>
      </c>
      <c r="N335" s="10" t="s">
        <v>431</v>
      </c>
      <c r="O335" s="10" t="s">
        <v>431</v>
      </c>
      <c r="P335" s="10" t="s">
        <v>431</v>
      </c>
      <c r="AU335" s="15"/>
      <c r="AV335" s="11">
        <v>0</v>
      </c>
    </row>
    <row r="336" spans="1:48" ht="28.5" customHeight="1" x14ac:dyDescent="0.3">
      <c r="A336" s="10" t="s">
        <v>431</v>
      </c>
      <c r="B336" s="10" t="s">
        <v>431</v>
      </c>
      <c r="C336" s="10" t="s">
        <v>431</v>
      </c>
      <c r="D336" s="14">
        <v>0</v>
      </c>
      <c r="E336" s="16"/>
      <c r="F336" s="14">
        <f t="shared" si="68"/>
        <v>0</v>
      </c>
      <c r="G336" s="16"/>
      <c r="H336" s="14">
        <f t="shared" si="69"/>
        <v>0</v>
      </c>
      <c r="I336" s="16">
        <v>0</v>
      </c>
      <c r="J336" s="14">
        <f t="shared" si="70"/>
        <v>0</v>
      </c>
      <c r="K336" s="16">
        <f t="shared" si="71"/>
        <v>0</v>
      </c>
      <c r="L336" s="14">
        <f t="shared" si="72"/>
        <v>0</v>
      </c>
      <c r="M336" s="5" t="s">
        <v>431</v>
      </c>
      <c r="N336" s="10" t="s">
        <v>431</v>
      </c>
      <c r="O336" s="10" t="s">
        <v>431</v>
      </c>
      <c r="P336" s="10" t="s">
        <v>431</v>
      </c>
      <c r="AU336" s="15"/>
      <c r="AV336" s="11">
        <v>0</v>
      </c>
    </row>
    <row r="337" spans="1:48" ht="28.5" customHeight="1" x14ac:dyDescent="0.3">
      <c r="A337" s="10" t="s">
        <v>431</v>
      </c>
      <c r="B337" s="10" t="s">
        <v>431</v>
      </c>
      <c r="C337" s="10" t="s">
        <v>431</v>
      </c>
      <c r="D337" s="14">
        <v>0</v>
      </c>
      <c r="E337" s="16"/>
      <c r="F337" s="14">
        <f t="shared" si="68"/>
        <v>0</v>
      </c>
      <c r="G337" s="16"/>
      <c r="H337" s="14">
        <f t="shared" si="69"/>
        <v>0</v>
      </c>
      <c r="I337" s="16">
        <v>0</v>
      </c>
      <c r="J337" s="14">
        <f t="shared" si="70"/>
        <v>0</v>
      </c>
      <c r="K337" s="16">
        <f t="shared" si="71"/>
        <v>0</v>
      </c>
      <c r="L337" s="14">
        <f t="shared" si="72"/>
        <v>0</v>
      </c>
      <c r="M337" s="5" t="s">
        <v>431</v>
      </c>
      <c r="N337" s="10" t="s">
        <v>431</v>
      </c>
      <c r="O337" s="10" t="s">
        <v>431</v>
      </c>
      <c r="P337" s="10" t="s">
        <v>431</v>
      </c>
      <c r="AU337" s="15"/>
      <c r="AV337" s="11">
        <v>0</v>
      </c>
    </row>
    <row r="338" spans="1:48" ht="28.5" customHeight="1" x14ac:dyDescent="0.3">
      <c r="A338" s="10" t="s">
        <v>431</v>
      </c>
      <c r="B338" s="10" t="s">
        <v>431</v>
      </c>
      <c r="C338" s="10" t="s">
        <v>431</v>
      </c>
      <c r="D338" s="14">
        <v>0</v>
      </c>
      <c r="E338" s="16"/>
      <c r="F338" s="14">
        <f t="shared" si="68"/>
        <v>0</v>
      </c>
      <c r="G338" s="16"/>
      <c r="H338" s="14">
        <f t="shared" si="69"/>
        <v>0</v>
      </c>
      <c r="I338" s="16">
        <v>0</v>
      </c>
      <c r="J338" s="14">
        <f t="shared" si="70"/>
        <v>0</v>
      </c>
      <c r="K338" s="16">
        <f t="shared" si="71"/>
        <v>0</v>
      </c>
      <c r="L338" s="14">
        <f t="shared" si="72"/>
        <v>0</v>
      </c>
      <c r="M338" s="5" t="s">
        <v>431</v>
      </c>
      <c r="N338" s="10" t="s">
        <v>431</v>
      </c>
      <c r="O338" s="10" t="s">
        <v>431</v>
      </c>
      <c r="P338" s="10" t="s">
        <v>431</v>
      </c>
      <c r="AU338" s="15"/>
      <c r="AV338" s="11">
        <v>0</v>
      </c>
    </row>
    <row r="339" spans="1:48" ht="28.5" customHeight="1" x14ac:dyDescent="0.3">
      <c r="A339" s="10" t="s">
        <v>431</v>
      </c>
      <c r="B339" s="10" t="s">
        <v>431</v>
      </c>
      <c r="C339" s="10" t="s">
        <v>431</v>
      </c>
      <c r="D339" s="14">
        <v>0</v>
      </c>
      <c r="E339" s="16"/>
      <c r="F339" s="14">
        <f t="shared" si="68"/>
        <v>0</v>
      </c>
      <c r="G339" s="16"/>
      <c r="H339" s="14">
        <f t="shared" si="69"/>
        <v>0</v>
      </c>
      <c r="I339" s="16">
        <v>0</v>
      </c>
      <c r="J339" s="14">
        <f t="shared" si="70"/>
        <v>0</v>
      </c>
      <c r="K339" s="16">
        <f t="shared" si="71"/>
        <v>0</v>
      </c>
      <c r="L339" s="14">
        <f t="shared" si="72"/>
        <v>0</v>
      </c>
      <c r="M339" s="5" t="s">
        <v>431</v>
      </c>
      <c r="N339" s="10" t="s">
        <v>431</v>
      </c>
      <c r="O339" s="10" t="s">
        <v>431</v>
      </c>
      <c r="P339" s="10" t="s">
        <v>431</v>
      </c>
      <c r="AU339" s="15"/>
      <c r="AV339" s="11">
        <v>0</v>
      </c>
    </row>
    <row r="340" spans="1:48" ht="28.5" customHeight="1" x14ac:dyDescent="0.3">
      <c r="A340" s="10" t="s">
        <v>431</v>
      </c>
      <c r="B340" s="10" t="s">
        <v>431</v>
      </c>
      <c r="C340" s="10" t="s">
        <v>431</v>
      </c>
      <c r="D340" s="14">
        <v>0</v>
      </c>
      <c r="E340" s="16"/>
      <c r="F340" s="14">
        <f t="shared" si="68"/>
        <v>0</v>
      </c>
      <c r="G340" s="16"/>
      <c r="H340" s="14">
        <f t="shared" si="69"/>
        <v>0</v>
      </c>
      <c r="I340" s="16">
        <v>0</v>
      </c>
      <c r="J340" s="14">
        <f t="shared" si="70"/>
        <v>0</v>
      </c>
      <c r="K340" s="16">
        <f t="shared" si="71"/>
        <v>0</v>
      </c>
      <c r="L340" s="14">
        <f t="shared" si="72"/>
        <v>0</v>
      </c>
      <c r="M340" s="5" t="s">
        <v>431</v>
      </c>
      <c r="N340" s="10" t="s">
        <v>431</v>
      </c>
      <c r="O340" s="10" t="s">
        <v>431</v>
      </c>
      <c r="P340" s="10" t="s">
        <v>431</v>
      </c>
      <c r="AU340" s="15"/>
      <c r="AV340" s="11">
        <v>0</v>
      </c>
    </row>
    <row r="341" spans="1:48" ht="28.5" customHeight="1" x14ac:dyDescent="0.3">
      <c r="A341" s="10" t="s">
        <v>431</v>
      </c>
      <c r="B341" s="10" t="s">
        <v>431</v>
      </c>
      <c r="C341" s="10" t="s">
        <v>431</v>
      </c>
      <c r="D341" s="14">
        <v>0</v>
      </c>
      <c r="E341" s="16"/>
      <c r="F341" s="14">
        <f t="shared" si="68"/>
        <v>0</v>
      </c>
      <c r="G341" s="16"/>
      <c r="H341" s="14">
        <f t="shared" si="69"/>
        <v>0</v>
      </c>
      <c r="I341" s="16">
        <v>0</v>
      </c>
      <c r="J341" s="14">
        <f t="shared" si="70"/>
        <v>0</v>
      </c>
      <c r="K341" s="16">
        <f t="shared" si="71"/>
        <v>0</v>
      </c>
      <c r="L341" s="14">
        <f t="shared" si="72"/>
        <v>0</v>
      </c>
      <c r="M341" s="5" t="s">
        <v>431</v>
      </c>
      <c r="N341" s="10" t="s">
        <v>431</v>
      </c>
      <c r="O341" s="10" t="s">
        <v>431</v>
      </c>
      <c r="P341" s="10" t="s">
        <v>431</v>
      </c>
      <c r="AU341" s="15"/>
      <c r="AV341" s="11">
        <v>0</v>
      </c>
    </row>
    <row r="342" spans="1:48" ht="28.5" customHeight="1" x14ac:dyDescent="0.3">
      <c r="A342" s="10" t="s">
        <v>258</v>
      </c>
      <c r="B342" s="10" t="s">
        <v>431</v>
      </c>
      <c r="C342" s="10" t="s">
        <v>431</v>
      </c>
      <c r="D342" s="10" t="s">
        <v>431</v>
      </c>
      <c r="E342" s="12"/>
      <c r="F342" s="14">
        <f>TRUNC(SUMIF(Q318:Q341, Q317,F318:F341),0)</f>
        <v>0</v>
      </c>
      <c r="G342" s="14"/>
      <c r="H342" s="14">
        <f>TRUNC(SUMIF(Q318:Q341, Q317,H318:H341),0)</f>
        <v>0</v>
      </c>
      <c r="I342" s="14">
        <v>0</v>
      </c>
      <c r="J342" s="14">
        <f>TRUNC(SUMIF(Q318:Q341, Q317,J318:J341),0)</f>
        <v>0</v>
      </c>
      <c r="K342" s="17" t="s">
        <v>431</v>
      </c>
      <c r="L342" s="14">
        <f>F342+H342+J342</f>
        <v>0</v>
      </c>
      <c r="M342" s="10"/>
    </row>
    <row r="343" spans="1:48" ht="28.5" customHeight="1" x14ac:dyDescent="0.3">
      <c r="A343" s="1" t="s">
        <v>173</v>
      </c>
      <c r="B343" s="10"/>
      <c r="C343" s="10"/>
      <c r="D343" s="10" t="s">
        <v>431</v>
      </c>
      <c r="E343" s="10"/>
      <c r="F343" s="10" t="s">
        <v>431</v>
      </c>
      <c r="G343" s="10"/>
      <c r="H343" s="10" t="s">
        <v>431</v>
      </c>
      <c r="I343" s="10" t="s">
        <v>431</v>
      </c>
      <c r="J343" s="10" t="s">
        <v>431</v>
      </c>
      <c r="K343" s="10" t="s">
        <v>431</v>
      </c>
      <c r="L343" s="10" t="s">
        <v>431</v>
      </c>
      <c r="M343" s="10" t="s">
        <v>431</v>
      </c>
      <c r="N343" s="2" t="s">
        <v>431</v>
      </c>
      <c r="Q343" s="15" t="s">
        <v>478</v>
      </c>
      <c r="R343" s="11">
        <v>1628855</v>
      </c>
      <c r="S343" s="11">
        <v>0</v>
      </c>
      <c r="AH343" s="15"/>
    </row>
    <row r="344" spans="1:48" ht="28.5" customHeight="1" x14ac:dyDescent="0.3">
      <c r="A344" s="10" t="s">
        <v>152</v>
      </c>
      <c r="B344" s="7" t="s">
        <v>293</v>
      </c>
      <c r="C344" s="10" t="s">
        <v>403</v>
      </c>
      <c r="D344" s="8">
        <v>3.75</v>
      </c>
      <c r="E344" s="16"/>
      <c r="F344" s="14">
        <f t="shared" ref="F344:F367" si="73">TRUNC(D344*E344,0)</f>
        <v>0</v>
      </c>
      <c r="G344" s="16"/>
      <c r="H344" s="14">
        <f t="shared" ref="H344:H367" si="74">TRUNC(D344*G344,0)</f>
        <v>0</v>
      </c>
      <c r="I344" s="16"/>
      <c r="J344" s="14">
        <f t="shared" ref="J344:J367" si="75">TRUNC(D344*I344,0)</f>
        <v>0</v>
      </c>
      <c r="K344" s="16">
        <f t="shared" ref="K344:K367" si="76">TRUNC(E344+G344+I344,0)</f>
        <v>0</v>
      </c>
      <c r="L344" s="14">
        <f t="shared" ref="L344:L367" si="77">TRUNC(F344+H344+J344,0)</f>
        <v>0</v>
      </c>
      <c r="M344" s="7" t="s">
        <v>431</v>
      </c>
      <c r="N344" s="9" t="s">
        <v>457</v>
      </c>
      <c r="O344" s="15" t="s">
        <v>431</v>
      </c>
      <c r="P344" s="15" t="s">
        <v>431</v>
      </c>
      <c r="Q344" s="15" t="s">
        <v>478</v>
      </c>
      <c r="R344" s="11">
        <v>1628855</v>
      </c>
      <c r="S344" s="11">
        <v>10</v>
      </c>
      <c r="T344" s="15" t="s">
        <v>350</v>
      </c>
      <c r="U344" s="15" t="s">
        <v>350</v>
      </c>
      <c r="V344" s="15" t="s">
        <v>440</v>
      </c>
      <c r="W344" s="15" t="s">
        <v>431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92</v>
      </c>
      <c r="AJ344" s="11">
        <v>0</v>
      </c>
      <c r="AK344" s="11">
        <v>0</v>
      </c>
      <c r="AL344" s="11">
        <v>0</v>
      </c>
      <c r="AM344" s="11">
        <v>0</v>
      </c>
      <c r="AN344" s="11">
        <v>0</v>
      </c>
      <c r="AO344" s="11">
        <v>0</v>
      </c>
      <c r="AP344" s="11">
        <v>0</v>
      </c>
      <c r="AQ344" s="11">
        <v>0</v>
      </c>
      <c r="AR344" s="11">
        <v>0</v>
      </c>
      <c r="AS344" s="11">
        <v>0</v>
      </c>
      <c r="AT344" s="11">
        <v>0</v>
      </c>
      <c r="AU344" s="15"/>
      <c r="AV344" s="11">
        <v>100</v>
      </c>
    </row>
    <row r="345" spans="1:48" ht="28.5" customHeight="1" x14ac:dyDescent="0.3">
      <c r="A345" s="10" t="s">
        <v>59</v>
      </c>
      <c r="B345" s="7" t="s">
        <v>385</v>
      </c>
      <c r="C345" s="10" t="s">
        <v>403</v>
      </c>
      <c r="D345" s="8">
        <v>3.75</v>
      </c>
      <c r="E345" s="16"/>
      <c r="F345" s="14">
        <f t="shared" si="73"/>
        <v>0</v>
      </c>
      <c r="G345" s="16"/>
      <c r="H345" s="14">
        <f t="shared" si="74"/>
        <v>0</v>
      </c>
      <c r="I345" s="16"/>
      <c r="J345" s="14">
        <f t="shared" si="75"/>
        <v>0</v>
      </c>
      <c r="K345" s="16">
        <f t="shared" si="76"/>
        <v>0</v>
      </c>
      <c r="L345" s="14">
        <f t="shared" si="77"/>
        <v>0</v>
      </c>
      <c r="M345" s="7"/>
      <c r="N345" s="9" t="s">
        <v>287</v>
      </c>
      <c r="O345" s="15" t="s">
        <v>431</v>
      </c>
      <c r="P345" s="15" t="s">
        <v>431</v>
      </c>
      <c r="Q345" s="15" t="s">
        <v>478</v>
      </c>
      <c r="R345" s="11">
        <v>1628855</v>
      </c>
      <c r="S345" s="11">
        <v>20</v>
      </c>
      <c r="T345" s="15" t="s">
        <v>350</v>
      </c>
      <c r="U345" s="15" t="s">
        <v>350</v>
      </c>
      <c r="V345" s="15" t="s">
        <v>440</v>
      </c>
      <c r="W345" s="15" t="s">
        <v>431</v>
      </c>
      <c r="X345" s="11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11">
        <v>0</v>
      </c>
      <c r="AG345" s="11">
        <v>0</v>
      </c>
      <c r="AH345" s="11">
        <v>0</v>
      </c>
      <c r="AI345" s="11">
        <v>92</v>
      </c>
      <c r="AJ345" s="11">
        <v>0</v>
      </c>
      <c r="AK345" s="11">
        <v>0</v>
      </c>
      <c r="AL345" s="11">
        <v>0</v>
      </c>
      <c r="AM345" s="11">
        <v>0</v>
      </c>
      <c r="AN345" s="11">
        <v>0</v>
      </c>
      <c r="AO345" s="11">
        <v>0</v>
      </c>
      <c r="AP345" s="11">
        <v>0</v>
      </c>
      <c r="AQ345" s="11">
        <v>0</v>
      </c>
      <c r="AR345" s="11">
        <v>0</v>
      </c>
      <c r="AS345" s="11">
        <v>0</v>
      </c>
      <c r="AT345" s="11">
        <v>0</v>
      </c>
      <c r="AU345" s="15" t="s">
        <v>431</v>
      </c>
      <c r="AV345" s="11">
        <v>100</v>
      </c>
    </row>
    <row r="346" spans="1:48" ht="28.5" customHeight="1" x14ac:dyDescent="0.3">
      <c r="A346" s="10" t="s">
        <v>380</v>
      </c>
      <c r="B346" s="7" t="s">
        <v>133</v>
      </c>
      <c r="C346" s="10" t="s">
        <v>403</v>
      </c>
      <c r="D346" s="8">
        <v>3.75</v>
      </c>
      <c r="E346" s="16"/>
      <c r="F346" s="14">
        <f t="shared" si="73"/>
        <v>0</v>
      </c>
      <c r="G346" s="16"/>
      <c r="H346" s="14">
        <f t="shared" si="74"/>
        <v>0</v>
      </c>
      <c r="I346" s="16"/>
      <c r="J346" s="14">
        <f t="shared" si="75"/>
        <v>0</v>
      </c>
      <c r="K346" s="16">
        <f t="shared" si="76"/>
        <v>0</v>
      </c>
      <c r="L346" s="14">
        <f t="shared" si="77"/>
        <v>0</v>
      </c>
      <c r="M346" s="7" t="s">
        <v>431</v>
      </c>
      <c r="N346" s="18" t="s">
        <v>366</v>
      </c>
      <c r="O346" s="6" t="s">
        <v>431</v>
      </c>
      <c r="P346" s="6" t="s">
        <v>431</v>
      </c>
      <c r="Q346" s="15" t="s">
        <v>478</v>
      </c>
      <c r="R346" s="11">
        <v>1628855</v>
      </c>
      <c r="S346" s="11">
        <v>30</v>
      </c>
      <c r="T346" s="15" t="s">
        <v>350</v>
      </c>
      <c r="U346" s="15" t="s">
        <v>350</v>
      </c>
      <c r="V346" s="15" t="s">
        <v>440</v>
      </c>
      <c r="W346" s="15" t="s">
        <v>431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11">
        <v>0</v>
      </c>
      <c r="AG346" s="11">
        <v>0</v>
      </c>
      <c r="AH346" s="11">
        <v>0</v>
      </c>
      <c r="AI346" s="11">
        <v>92</v>
      </c>
      <c r="AJ346" s="11">
        <v>0</v>
      </c>
      <c r="AK346" s="11">
        <v>0</v>
      </c>
      <c r="AL346" s="11">
        <v>0</v>
      </c>
      <c r="AM346" s="11">
        <v>0</v>
      </c>
      <c r="AN346" s="11">
        <v>0</v>
      </c>
      <c r="AO346" s="11">
        <v>0</v>
      </c>
      <c r="AP346" s="11">
        <v>0</v>
      </c>
      <c r="AQ346" s="11">
        <v>0</v>
      </c>
      <c r="AR346" s="11">
        <v>0</v>
      </c>
      <c r="AS346" s="11">
        <v>0</v>
      </c>
      <c r="AT346" s="11">
        <v>0</v>
      </c>
      <c r="AU346" s="15" t="s">
        <v>431</v>
      </c>
      <c r="AV346" s="11">
        <v>100</v>
      </c>
    </row>
    <row r="347" spans="1:48" ht="28.5" customHeight="1" x14ac:dyDescent="0.3">
      <c r="A347" s="10" t="s">
        <v>431</v>
      </c>
      <c r="B347" s="10" t="s">
        <v>431</v>
      </c>
      <c r="C347" s="10" t="s">
        <v>431</v>
      </c>
      <c r="D347" s="14">
        <v>0</v>
      </c>
      <c r="E347" s="16"/>
      <c r="F347" s="14">
        <f t="shared" si="73"/>
        <v>0</v>
      </c>
      <c r="G347" s="16"/>
      <c r="H347" s="14">
        <f t="shared" si="74"/>
        <v>0</v>
      </c>
      <c r="I347" s="16"/>
      <c r="J347" s="14">
        <f t="shared" si="75"/>
        <v>0</v>
      </c>
      <c r="K347" s="16">
        <f t="shared" si="76"/>
        <v>0</v>
      </c>
      <c r="L347" s="14">
        <f t="shared" si="77"/>
        <v>0</v>
      </c>
      <c r="M347" s="5" t="s">
        <v>431</v>
      </c>
      <c r="N347" s="10" t="s">
        <v>431</v>
      </c>
      <c r="O347" s="10" t="s">
        <v>431</v>
      </c>
      <c r="P347" s="10" t="s">
        <v>431</v>
      </c>
      <c r="AU347" s="15"/>
      <c r="AV347" s="11">
        <v>0</v>
      </c>
    </row>
    <row r="348" spans="1:48" ht="28.5" customHeight="1" x14ac:dyDescent="0.3">
      <c r="A348" s="10" t="s">
        <v>431</v>
      </c>
      <c r="B348" s="10" t="s">
        <v>431</v>
      </c>
      <c r="C348" s="10" t="s">
        <v>431</v>
      </c>
      <c r="D348" s="14">
        <v>0</v>
      </c>
      <c r="E348" s="16"/>
      <c r="F348" s="14">
        <f t="shared" si="73"/>
        <v>0</v>
      </c>
      <c r="G348" s="16"/>
      <c r="H348" s="14">
        <f t="shared" si="74"/>
        <v>0</v>
      </c>
      <c r="I348" s="16">
        <v>0</v>
      </c>
      <c r="J348" s="14">
        <f t="shared" si="75"/>
        <v>0</v>
      </c>
      <c r="K348" s="16">
        <f t="shared" si="76"/>
        <v>0</v>
      </c>
      <c r="L348" s="14">
        <f t="shared" si="77"/>
        <v>0</v>
      </c>
      <c r="M348" s="5" t="s">
        <v>431</v>
      </c>
      <c r="N348" s="10" t="s">
        <v>431</v>
      </c>
      <c r="O348" s="10" t="s">
        <v>431</v>
      </c>
      <c r="P348" s="10" t="s">
        <v>431</v>
      </c>
      <c r="AU348" s="15"/>
      <c r="AV348" s="11">
        <v>0</v>
      </c>
    </row>
    <row r="349" spans="1:48" ht="28.5" customHeight="1" x14ac:dyDescent="0.3">
      <c r="A349" s="10" t="s">
        <v>431</v>
      </c>
      <c r="B349" s="10" t="s">
        <v>431</v>
      </c>
      <c r="C349" s="10" t="s">
        <v>431</v>
      </c>
      <c r="D349" s="14">
        <v>0</v>
      </c>
      <c r="E349" s="16"/>
      <c r="F349" s="14">
        <f t="shared" si="73"/>
        <v>0</v>
      </c>
      <c r="G349" s="16"/>
      <c r="H349" s="14">
        <f t="shared" si="74"/>
        <v>0</v>
      </c>
      <c r="I349" s="16">
        <v>0</v>
      </c>
      <c r="J349" s="14">
        <f t="shared" si="75"/>
        <v>0</v>
      </c>
      <c r="K349" s="16">
        <f t="shared" si="76"/>
        <v>0</v>
      </c>
      <c r="L349" s="14">
        <f t="shared" si="77"/>
        <v>0</v>
      </c>
      <c r="M349" s="5" t="s">
        <v>431</v>
      </c>
      <c r="N349" s="10" t="s">
        <v>431</v>
      </c>
      <c r="O349" s="10" t="s">
        <v>431</v>
      </c>
      <c r="P349" s="10" t="s">
        <v>431</v>
      </c>
      <c r="AU349" s="15"/>
      <c r="AV349" s="11">
        <v>0</v>
      </c>
    </row>
    <row r="350" spans="1:48" ht="28.5" customHeight="1" x14ac:dyDescent="0.3">
      <c r="A350" s="10" t="s">
        <v>431</v>
      </c>
      <c r="B350" s="10" t="s">
        <v>431</v>
      </c>
      <c r="C350" s="10" t="s">
        <v>431</v>
      </c>
      <c r="D350" s="14">
        <v>0</v>
      </c>
      <c r="E350" s="16"/>
      <c r="F350" s="14">
        <f t="shared" si="73"/>
        <v>0</v>
      </c>
      <c r="G350" s="16"/>
      <c r="H350" s="14">
        <f t="shared" si="74"/>
        <v>0</v>
      </c>
      <c r="I350" s="16">
        <v>0</v>
      </c>
      <c r="J350" s="14">
        <f t="shared" si="75"/>
        <v>0</v>
      </c>
      <c r="K350" s="16">
        <f t="shared" si="76"/>
        <v>0</v>
      </c>
      <c r="L350" s="14">
        <f t="shared" si="77"/>
        <v>0</v>
      </c>
      <c r="M350" s="5" t="s">
        <v>431</v>
      </c>
      <c r="N350" s="10" t="s">
        <v>431</v>
      </c>
      <c r="O350" s="10" t="s">
        <v>431</v>
      </c>
      <c r="P350" s="10" t="s">
        <v>431</v>
      </c>
      <c r="AU350" s="15"/>
      <c r="AV350" s="11">
        <v>0</v>
      </c>
    </row>
    <row r="351" spans="1:48" ht="28.5" customHeight="1" x14ac:dyDescent="0.3">
      <c r="A351" s="10" t="s">
        <v>431</v>
      </c>
      <c r="B351" s="10" t="s">
        <v>431</v>
      </c>
      <c r="C351" s="10" t="s">
        <v>431</v>
      </c>
      <c r="D351" s="14">
        <v>0</v>
      </c>
      <c r="E351" s="16"/>
      <c r="F351" s="14">
        <f t="shared" si="73"/>
        <v>0</v>
      </c>
      <c r="G351" s="16"/>
      <c r="H351" s="14">
        <f t="shared" si="74"/>
        <v>0</v>
      </c>
      <c r="I351" s="16">
        <v>0</v>
      </c>
      <c r="J351" s="14">
        <f t="shared" si="75"/>
        <v>0</v>
      </c>
      <c r="K351" s="16">
        <f t="shared" si="76"/>
        <v>0</v>
      </c>
      <c r="L351" s="14">
        <f t="shared" si="77"/>
        <v>0</v>
      </c>
      <c r="M351" s="5" t="s">
        <v>431</v>
      </c>
      <c r="N351" s="10" t="s">
        <v>431</v>
      </c>
      <c r="O351" s="10" t="s">
        <v>431</v>
      </c>
      <c r="P351" s="10" t="s">
        <v>431</v>
      </c>
      <c r="AU351" s="15"/>
      <c r="AV351" s="11">
        <v>0</v>
      </c>
    </row>
    <row r="352" spans="1:48" ht="28.5" customHeight="1" x14ac:dyDescent="0.3">
      <c r="A352" s="10" t="s">
        <v>431</v>
      </c>
      <c r="B352" s="10" t="s">
        <v>431</v>
      </c>
      <c r="C352" s="10" t="s">
        <v>431</v>
      </c>
      <c r="D352" s="14">
        <v>0</v>
      </c>
      <c r="E352" s="16"/>
      <c r="F352" s="14">
        <f t="shared" si="73"/>
        <v>0</v>
      </c>
      <c r="G352" s="16"/>
      <c r="H352" s="14">
        <f t="shared" si="74"/>
        <v>0</v>
      </c>
      <c r="I352" s="16">
        <v>0</v>
      </c>
      <c r="J352" s="14">
        <f t="shared" si="75"/>
        <v>0</v>
      </c>
      <c r="K352" s="16">
        <f t="shared" si="76"/>
        <v>0</v>
      </c>
      <c r="L352" s="14">
        <f t="shared" si="77"/>
        <v>0</v>
      </c>
      <c r="M352" s="5" t="s">
        <v>431</v>
      </c>
      <c r="N352" s="10" t="s">
        <v>431</v>
      </c>
      <c r="O352" s="10" t="s">
        <v>431</v>
      </c>
      <c r="P352" s="10" t="s">
        <v>431</v>
      </c>
      <c r="AU352" s="15"/>
      <c r="AV352" s="11">
        <v>0</v>
      </c>
    </row>
    <row r="353" spans="1:48" ht="28.5" customHeight="1" x14ac:dyDescent="0.3">
      <c r="A353" s="10" t="s">
        <v>431</v>
      </c>
      <c r="B353" s="10" t="s">
        <v>431</v>
      </c>
      <c r="C353" s="10" t="s">
        <v>431</v>
      </c>
      <c r="D353" s="14">
        <v>0</v>
      </c>
      <c r="E353" s="16"/>
      <c r="F353" s="14">
        <f t="shared" si="73"/>
        <v>0</v>
      </c>
      <c r="G353" s="16"/>
      <c r="H353" s="14">
        <f t="shared" si="74"/>
        <v>0</v>
      </c>
      <c r="I353" s="16">
        <v>0</v>
      </c>
      <c r="J353" s="14">
        <f t="shared" si="75"/>
        <v>0</v>
      </c>
      <c r="K353" s="16">
        <f t="shared" si="76"/>
        <v>0</v>
      </c>
      <c r="L353" s="14">
        <f t="shared" si="77"/>
        <v>0</v>
      </c>
      <c r="M353" s="5" t="s">
        <v>431</v>
      </c>
      <c r="N353" s="10" t="s">
        <v>431</v>
      </c>
      <c r="O353" s="10" t="s">
        <v>431</v>
      </c>
      <c r="P353" s="10" t="s">
        <v>431</v>
      </c>
      <c r="AU353" s="15"/>
      <c r="AV353" s="11">
        <v>0</v>
      </c>
    </row>
    <row r="354" spans="1:48" ht="28.5" customHeight="1" x14ac:dyDescent="0.3">
      <c r="A354" s="10" t="s">
        <v>431</v>
      </c>
      <c r="B354" s="10" t="s">
        <v>431</v>
      </c>
      <c r="C354" s="10" t="s">
        <v>431</v>
      </c>
      <c r="D354" s="14">
        <v>0</v>
      </c>
      <c r="E354" s="16"/>
      <c r="F354" s="14">
        <f t="shared" si="73"/>
        <v>0</v>
      </c>
      <c r="G354" s="16"/>
      <c r="H354" s="14">
        <f t="shared" si="74"/>
        <v>0</v>
      </c>
      <c r="I354" s="16">
        <v>0</v>
      </c>
      <c r="J354" s="14">
        <f t="shared" si="75"/>
        <v>0</v>
      </c>
      <c r="K354" s="16">
        <f t="shared" si="76"/>
        <v>0</v>
      </c>
      <c r="L354" s="14">
        <f t="shared" si="77"/>
        <v>0</v>
      </c>
      <c r="M354" s="5" t="s">
        <v>431</v>
      </c>
      <c r="N354" s="10" t="s">
        <v>431</v>
      </c>
      <c r="O354" s="10" t="s">
        <v>431</v>
      </c>
      <c r="P354" s="10" t="s">
        <v>431</v>
      </c>
      <c r="AU354" s="15"/>
      <c r="AV354" s="11">
        <v>0</v>
      </c>
    </row>
    <row r="355" spans="1:48" ht="28.5" customHeight="1" x14ac:dyDescent="0.3">
      <c r="A355" s="10" t="s">
        <v>431</v>
      </c>
      <c r="B355" s="10" t="s">
        <v>431</v>
      </c>
      <c r="C355" s="10" t="s">
        <v>431</v>
      </c>
      <c r="D355" s="14">
        <v>0</v>
      </c>
      <c r="E355" s="16"/>
      <c r="F355" s="14">
        <f t="shared" si="73"/>
        <v>0</v>
      </c>
      <c r="G355" s="16"/>
      <c r="H355" s="14">
        <f t="shared" si="74"/>
        <v>0</v>
      </c>
      <c r="I355" s="16">
        <v>0</v>
      </c>
      <c r="J355" s="14">
        <f t="shared" si="75"/>
        <v>0</v>
      </c>
      <c r="K355" s="16">
        <f t="shared" si="76"/>
        <v>0</v>
      </c>
      <c r="L355" s="14">
        <f t="shared" si="77"/>
        <v>0</v>
      </c>
      <c r="M355" s="5" t="s">
        <v>431</v>
      </c>
      <c r="N355" s="10" t="s">
        <v>431</v>
      </c>
      <c r="O355" s="10" t="s">
        <v>431</v>
      </c>
      <c r="P355" s="10" t="s">
        <v>431</v>
      </c>
      <c r="AU355" s="15"/>
      <c r="AV355" s="11">
        <v>0</v>
      </c>
    </row>
    <row r="356" spans="1:48" ht="28.5" customHeight="1" x14ac:dyDescent="0.3">
      <c r="A356" s="10" t="s">
        <v>431</v>
      </c>
      <c r="B356" s="10" t="s">
        <v>431</v>
      </c>
      <c r="C356" s="10" t="s">
        <v>431</v>
      </c>
      <c r="D356" s="14">
        <v>0</v>
      </c>
      <c r="E356" s="16"/>
      <c r="F356" s="14">
        <f t="shared" si="73"/>
        <v>0</v>
      </c>
      <c r="G356" s="16"/>
      <c r="H356" s="14">
        <f t="shared" si="74"/>
        <v>0</v>
      </c>
      <c r="I356" s="16">
        <v>0</v>
      </c>
      <c r="J356" s="14">
        <f t="shared" si="75"/>
        <v>0</v>
      </c>
      <c r="K356" s="16">
        <f t="shared" si="76"/>
        <v>0</v>
      </c>
      <c r="L356" s="14">
        <f t="shared" si="77"/>
        <v>0</v>
      </c>
      <c r="M356" s="5" t="s">
        <v>431</v>
      </c>
      <c r="N356" s="10" t="s">
        <v>431</v>
      </c>
      <c r="O356" s="10" t="s">
        <v>431</v>
      </c>
      <c r="P356" s="10" t="s">
        <v>431</v>
      </c>
      <c r="AU356" s="15"/>
      <c r="AV356" s="11">
        <v>0</v>
      </c>
    </row>
    <row r="357" spans="1:48" ht="28.5" customHeight="1" x14ac:dyDescent="0.3">
      <c r="A357" s="10" t="s">
        <v>431</v>
      </c>
      <c r="B357" s="10" t="s">
        <v>431</v>
      </c>
      <c r="C357" s="10" t="s">
        <v>431</v>
      </c>
      <c r="D357" s="14">
        <v>0</v>
      </c>
      <c r="E357" s="16"/>
      <c r="F357" s="14">
        <f t="shared" si="73"/>
        <v>0</v>
      </c>
      <c r="G357" s="16"/>
      <c r="H357" s="14">
        <f t="shared" si="74"/>
        <v>0</v>
      </c>
      <c r="I357" s="16">
        <v>0</v>
      </c>
      <c r="J357" s="14">
        <f t="shared" si="75"/>
        <v>0</v>
      </c>
      <c r="K357" s="16">
        <f t="shared" si="76"/>
        <v>0</v>
      </c>
      <c r="L357" s="14">
        <f t="shared" si="77"/>
        <v>0</v>
      </c>
      <c r="M357" s="5" t="s">
        <v>431</v>
      </c>
      <c r="N357" s="10" t="s">
        <v>431</v>
      </c>
      <c r="O357" s="10" t="s">
        <v>431</v>
      </c>
      <c r="P357" s="10" t="s">
        <v>431</v>
      </c>
      <c r="AU357" s="15"/>
      <c r="AV357" s="11">
        <v>0</v>
      </c>
    </row>
    <row r="358" spans="1:48" ht="28.5" customHeight="1" x14ac:dyDescent="0.3">
      <c r="A358" s="10" t="s">
        <v>431</v>
      </c>
      <c r="B358" s="10" t="s">
        <v>431</v>
      </c>
      <c r="C358" s="10" t="s">
        <v>431</v>
      </c>
      <c r="D358" s="14">
        <v>0</v>
      </c>
      <c r="E358" s="16"/>
      <c r="F358" s="14">
        <f t="shared" si="73"/>
        <v>0</v>
      </c>
      <c r="G358" s="16"/>
      <c r="H358" s="14">
        <f t="shared" si="74"/>
        <v>0</v>
      </c>
      <c r="I358" s="16">
        <v>0</v>
      </c>
      <c r="J358" s="14">
        <f t="shared" si="75"/>
        <v>0</v>
      </c>
      <c r="K358" s="16">
        <f t="shared" si="76"/>
        <v>0</v>
      </c>
      <c r="L358" s="14">
        <f t="shared" si="77"/>
        <v>0</v>
      </c>
      <c r="M358" s="5" t="s">
        <v>431</v>
      </c>
      <c r="N358" s="10" t="s">
        <v>431</v>
      </c>
      <c r="O358" s="10" t="s">
        <v>431</v>
      </c>
      <c r="P358" s="10" t="s">
        <v>431</v>
      </c>
      <c r="AU358" s="15"/>
      <c r="AV358" s="11">
        <v>0</v>
      </c>
    </row>
    <row r="359" spans="1:48" ht="28.5" customHeight="1" x14ac:dyDescent="0.3">
      <c r="A359" s="10" t="s">
        <v>431</v>
      </c>
      <c r="B359" s="10" t="s">
        <v>431</v>
      </c>
      <c r="C359" s="10" t="s">
        <v>431</v>
      </c>
      <c r="D359" s="14">
        <v>0</v>
      </c>
      <c r="E359" s="16"/>
      <c r="F359" s="14">
        <f t="shared" si="73"/>
        <v>0</v>
      </c>
      <c r="G359" s="16"/>
      <c r="H359" s="14">
        <f t="shared" si="74"/>
        <v>0</v>
      </c>
      <c r="I359" s="16">
        <v>0</v>
      </c>
      <c r="J359" s="14">
        <f t="shared" si="75"/>
        <v>0</v>
      </c>
      <c r="K359" s="16">
        <f t="shared" si="76"/>
        <v>0</v>
      </c>
      <c r="L359" s="14">
        <f t="shared" si="77"/>
        <v>0</v>
      </c>
      <c r="M359" s="5" t="s">
        <v>431</v>
      </c>
      <c r="N359" s="10" t="s">
        <v>431</v>
      </c>
      <c r="O359" s="10" t="s">
        <v>431</v>
      </c>
      <c r="P359" s="10" t="s">
        <v>431</v>
      </c>
      <c r="AU359" s="15"/>
      <c r="AV359" s="11">
        <v>0</v>
      </c>
    </row>
    <row r="360" spans="1:48" ht="28.5" customHeight="1" x14ac:dyDescent="0.3">
      <c r="A360" s="10" t="s">
        <v>431</v>
      </c>
      <c r="B360" s="10" t="s">
        <v>431</v>
      </c>
      <c r="C360" s="10" t="s">
        <v>431</v>
      </c>
      <c r="D360" s="14">
        <v>0</v>
      </c>
      <c r="E360" s="16"/>
      <c r="F360" s="14">
        <f t="shared" si="73"/>
        <v>0</v>
      </c>
      <c r="G360" s="16"/>
      <c r="H360" s="14">
        <f t="shared" si="74"/>
        <v>0</v>
      </c>
      <c r="I360" s="16">
        <v>0</v>
      </c>
      <c r="J360" s="14">
        <f t="shared" si="75"/>
        <v>0</v>
      </c>
      <c r="K360" s="16">
        <f t="shared" si="76"/>
        <v>0</v>
      </c>
      <c r="L360" s="14">
        <f t="shared" si="77"/>
        <v>0</v>
      </c>
      <c r="M360" s="5" t="s">
        <v>431</v>
      </c>
      <c r="N360" s="10" t="s">
        <v>431</v>
      </c>
      <c r="O360" s="10" t="s">
        <v>431</v>
      </c>
      <c r="P360" s="10" t="s">
        <v>431</v>
      </c>
      <c r="AU360" s="15"/>
      <c r="AV360" s="11">
        <v>0</v>
      </c>
    </row>
    <row r="361" spans="1:48" ht="28.5" customHeight="1" x14ac:dyDescent="0.3">
      <c r="A361" s="10" t="s">
        <v>431</v>
      </c>
      <c r="B361" s="10" t="s">
        <v>431</v>
      </c>
      <c r="C361" s="10" t="s">
        <v>431</v>
      </c>
      <c r="D361" s="14">
        <v>0</v>
      </c>
      <c r="E361" s="16"/>
      <c r="F361" s="14">
        <f t="shared" si="73"/>
        <v>0</v>
      </c>
      <c r="G361" s="16"/>
      <c r="H361" s="14">
        <f t="shared" si="74"/>
        <v>0</v>
      </c>
      <c r="I361" s="16">
        <v>0</v>
      </c>
      <c r="J361" s="14">
        <f t="shared" si="75"/>
        <v>0</v>
      </c>
      <c r="K361" s="16">
        <f t="shared" si="76"/>
        <v>0</v>
      </c>
      <c r="L361" s="14">
        <f t="shared" si="77"/>
        <v>0</v>
      </c>
      <c r="M361" s="5" t="s">
        <v>431</v>
      </c>
      <c r="N361" s="10" t="s">
        <v>431</v>
      </c>
      <c r="O361" s="10" t="s">
        <v>431</v>
      </c>
      <c r="P361" s="10" t="s">
        <v>431</v>
      </c>
      <c r="AU361" s="15"/>
      <c r="AV361" s="11">
        <v>0</v>
      </c>
    </row>
    <row r="362" spans="1:48" ht="28.5" customHeight="1" x14ac:dyDescent="0.3">
      <c r="A362" s="10" t="s">
        <v>431</v>
      </c>
      <c r="B362" s="10" t="s">
        <v>431</v>
      </c>
      <c r="C362" s="10" t="s">
        <v>431</v>
      </c>
      <c r="D362" s="14">
        <v>0</v>
      </c>
      <c r="E362" s="16"/>
      <c r="F362" s="14">
        <f t="shared" si="73"/>
        <v>0</v>
      </c>
      <c r="G362" s="16"/>
      <c r="H362" s="14">
        <f t="shared" si="74"/>
        <v>0</v>
      </c>
      <c r="I362" s="16">
        <v>0</v>
      </c>
      <c r="J362" s="14">
        <f t="shared" si="75"/>
        <v>0</v>
      </c>
      <c r="K362" s="16">
        <f t="shared" si="76"/>
        <v>0</v>
      </c>
      <c r="L362" s="14">
        <f t="shared" si="77"/>
        <v>0</v>
      </c>
      <c r="M362" s="5" t="s">
        <v>431</v>
      </c>
      <c r="N362" s="10" t="s">
        <v>431</v>
      </c>
      <c r="O362" s="10" t="s">
        <v>431</v>
      </c>
      <c r="P362" s="10" t="s">
        <v>431</v>
      </c>
      <c r="AU362" s="15"/>
      <c r="AV362" s="11">
        <v>0</v>
      </c>
    </row>
    <row r="363" spans="1:48" ht="28.5" customHeight="1" x14ac:dyDescent="0.3">
      <c r="A363" s="10" t="s">
        <v>431</v>
      </c>
      <c r="B363" s="10" t="s">
        <v>431</v>
      </c>
      <c r="C363" s="10" t="s">
        <v>431</v>
      </c>
      <c r="D363" s="14">
        <v>0</v>
      </c>
      <c r="E363" s="16"/>
      <c r="F363" s="14">
        <f t="shared" si="73"/>
        <v>0</v>
      </c>
      <c r="G363" s="16"/>
      <c r="H363" s="14">
        <f t="shared" si="74"/>
        <v>0</v>
      </c>
      <c r="I363" s="16">
        <v>0</v>
      </c>
      <c r="J363" s="14">
        <f t="shared" si="75"/>
        <v>0</v>
      </c>
      <c r="K363" s="16">
        <f t="shared" si="76"/>
        <v>0</v>
      </c>
      <c r="L363" s="14">
        <f t="shared" si="77"/>
        <v>0</v>
      </c>
      <c r="M363" s="5" t="s">
        <v>431</v>
      </c>
      <c r="N363" s="10" t="s">
        <v>431</v>
      </c>
      <c r="O363" s="10" t="s">
        <v>431</v>
      </c>
      <c r="P363" s="10" t="s">
        <v>431</v>
      </c>
      <c r="AU363" s="15"/>
      <c r="AV363" s="11">
        <v>0</v>
      </c>
    </row>
    <row r="364" spans="1:48" ht="28.5" customHeight="1" x14ac:dyDescent="0.3">
      <c r="A364" s="10" t="s">
        <v>431</v>
      </c>
      <c r="B364" s="10" t="s">
        <v>431</v>
      </c>
      <c r="C364" s="10" t="s">
        <v>431</v>
      </c>
      <c r="D364" s="14">
        <v>0</v>
      </c>
      <c r="E364" s="16"/>
      <c r="F364" s="14">
        <f t="shared" si="73"/>
        <v>0</v>
      </c>
      <c r="G364" s="16"/>
      <c r="H364" s="14">
        <f t="shared" si="74"/>
        <v>0</v>
      </c>
      <c r="I364" s="16">
        <v>0</v>
      </c>
      <c r="J364" s="14">
        <f t="shared" si="75"/>
        <v>0</v>
      </c>
      <c r="K364" s="16">
        <f t="shared" si="76"/>
        <v>0</v>
      </c>
      <c r="L364" s="14">
        <f t="shared" si="77"/>
        <v>0</v>
      </c>
      <c r="M364" s="5" t="s">
        <v>431</v>
      </c>
      <c r="N364" s="10" t="s">
        <v>431</v>
      </c>
      <c r="O364" s="10" t="s">
        <v>431</v>
      </c>
      <c r="P364" s="10" t="s">
        <v>431</v>
      </c>
      <c r="AU364" s="15"/>
      <c r="AV364" s="11">
        <v>0</v>
      </c>
    </row>
    <row r="365" spans="1:48" ht="28.5" customHeight="1" x14ac:dyDescent="0.3">
      <c r="A365" s="10" t="s">
        <v>431</v>
      </c>
      <c r="B365" s="10" t="s">
        <v>431</v>
      </c>
      <c r="C365" s="10" t="s">
        <v>431</v>
      </c>
      <c r="D365" s="14">
        <v>0</v>
      </c>
      <c r="E365" s="16">
        <v>0</v>
      </c>
      <c r="F365" s="14">
        <f t="shared" si="73"/>
        <v>0</v>
      </c>
      <c r="G365" s="16"/>
      <c r="H365" s="14">
        <f t="shared" si="74"/>
        <v>0</v>
      </c>
      <c r="I365" s="16">
        <v>0</v>
      </c>
      <c r="J365" s="14">
        <f t="shared" si="75"/>
        <v>0</v>
      </c>
      <c r="K365" s="16">
        <f t="shared" si="76"/>
        <v>0</v>
      </c>
      <c r="L365" s="14">
        <f t="shared" si="77"/>
        <v>0</v>
      </c>
      <c r="M365" s="5" t="s">
        <v>431</v>
      </c>
      <c r="N365" s="10" t="s">
        <v>431</v>
      </c>
      <c r="O365" s="10" t="s">
        <v>431</v>
      </c>
      <c r="P365" s="10" t="s">
        <v>431</v>
      </c>
      <c r="AU365" s="15"/>
      <c r="AV365" s="11">
        <v>0</v>
      </c>
    </row>
    <row r="366" spans="1:48" ht="28.5" customHeight="1" x14ac:dyDescent="0.3">
      <c r="A366" s="10" t="s">
        <v>431</v>
      </c>
      <c r="B366" s="10" t="s">
        <v>431</v>
      </c>
      <c r="C366" s="10" t="s">
        <v>431</v>
      </c>
      <c r="D366" s="14">
        <v>0</v>
      </c>
      <c r="E366" s="16">
        <v>0</v>
      </c>
      <c r="F366" s="14">
        <f t="shared" si="73"/>
        <v>0</v>
      </c>
      <c r="G366" s="16"/>
      <c r="H366" s="14">
        <f t="shared" si="74"/>
        <v>0</v>
      </c>
      <c r="I366" s="16">
        <v>0</v>
      </c>
      <c r="J366" s="14">
        <f t="shared" si="75"/>
        <v>0</v>
      </c>
      <c r="K366" s="16">
        <f t="shared" si="76"/>
        <v>0</v>
      </c>
      <c r="L366" s="14">
        <f t="shared" si="77"/>
        <v>0</v>
      </c>
      <c r="M366" s="5" t="s">
        <v>431</v>
      </c>
      <c r="N366" s="10" t="s">
        <v>431</v>
      </c>
      <c r="O366" s="10" t="s">
        <v>431</v>
      </c>
      <c r="P366" s="10" t="s">
        <v>431</v>
      </c>
      <c r="AU366" s="15"/>
      <c r="AV366" s="11">
        <v>0</v>
      </c>
    </row>
    <row r="367" spans="1:48" ht="28.5" customHeight="1" x14ac:dyDescent="0.3">
      <c r="A367" s="10" t="s">
        <v>431</v>
      </c>
      <c r="B367" s="10" t="s">
        <v>431</v>
      </c>
      <c r="C367" s="10" t="s">
        <v>431</v>
      </c>
      <c r="D367" s="14">
        <v>0</v>
      </c>
      <c r="E367" s="16">
        <v>0</v>
      </c>
      <c r="F367" s="14">
        <f t="shared" si="73"/>
        <v>0</v>
      </c>
      <c r="G367" s="16">
        <v>0</v>
      </c>
      <c r="H367" s="14">
        <f t="shared" si="74"/>
        <v>0</v>
      </c>
      <c r="I367" s="16">
        <v>0</v>
      </c>
      <c r="J367" s="14">
        <f t="shared" si="75"/>
        <v>0</v>
      </c>
      <c r="K367" s="16">
        <f t="shared" si="76"/>
        <v>0</v>
      </c>
      <c r="L367" s="14">
        <f t="shared" si="77"/>
        <v>0</v>
      </c>
      <c r="M367" s="5" t="s">
        <v>431</v>
      </c>
      <c r="N367" s="10" t="s">
        <v>431</v>
      </c>
      <c r="O367" s="10" t="s">
        <v>431</v>
      </c>
      <c r="P367" s="10" t="s">
        <v>431</v>
      </c>
      <c r="AU367" s="15"/>
      <c r="AV367" s="11">
        <v>0</v>
      </c>
    </row>
    <row r="368" spans="1:48" ht="28.5" customHeight="1" x14ac:dyDescent="0.3">
      <c r="A368" s="10" t="s">
        <v>258</v>
      </c>
      <c r="B368" s="10" t="s">
        <v>431</v>
      </c>
      <c r="C368" s="10" t="s">
        <v>431</v>
      </c>
      <c r="D368" s="10" t="s">
        <v>431</v>
      </c>
      <c r="E368" s="12">
        <v>0</v>
      </c>
      <c r="F368" s="14">
        <f>TRUNC(SUMIF(Q344:Q367, Q343,F344:F367),0)</f>
        <v>0</v>
      </c>
      <c r="G368" s="14">
        <v>0</v>
      </c>
      <c r="H368" s="14">
        <f>TRUNC(SUMIF(Q344:Q367, Q343,H344:H367),0)</f>
        <v>0</v>
      </c>
      <c r="I368" s="14">
        <v>0</v>
      </c>
      <c r="J368" s="14">
        <f>TRUNC(SUMIF(Q344:Q367, Q343,J344:J367),0)</f>
        <v>0</v>
      </c>
      <c r="K368" s="17" t="s">
        <v>431</v>
      </c>
      <c r="L368" s="14">
        <f>F368+H368+J368</f>
        <v>0</v>
      </c>
      <c r="M368" s="10"/>
    </row>
  </sheetData>
  <mergeCells count="46">
    <mergeCell ref="AR3:AR4"/>
    <mergeCell ref="AS3:AS4"/>
    <mergeCell ref="AT3:AT4"/>
    <mergeCell ref="AU3:AU4"/>
    <mergeCell ref="AV3:AV4"/>
    <mergeCell ref="AM3:AM4"/>
    <mergeCell ref="AN3:AN4"/>
    <mergeCell ref="AO3:AO4"/>
    <mergeCell ref="AP3:AP4"/>
    <mergeCell ref="AQ3:AQ4"/>
    <mergeCell ref="AH3:AH4"/>
    <mergeCell ref="AI3:AI4"/>
    <mergeCell ref="AJ3:AJ4"/>
    <mergeCell ref="AK3:AK4"/>
    <mergeCell ref="AL3:AL4"/>
    <mergeCell ref="AC3:AC4"/>
    <mergeCell ref="AD3:AD4"/>
    <mergeCell ref="AE3:AE4"/>
    <mergeCell ref="AF3:AF4"/>
    <mergeCell ref="AG3:AG4"/>
    <mergeCell ref="X3:X4"/>
    <mergeCell ref="Y3:Y4"/>
    <mergeCell ref="Z3:Z4"/>
    <mergeCell ref="AA3:AA4"/>
    <mergeCell ref="AB3:AB4"/>
    <mergeCell ref="S3:S4"/>
    <mergeCell ref="T3:T4"/>
    <mergeCell ref="U3:U4"/>
    <mergeCell ref="V3:V4"/>
    <mergeCell ref="W3:W4"/>
    <mergeCell ref="A1:AV1"/>
    <mergeCell ref="A2:AV2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N3:N4"/>
    <mergeCell ref="O3:O4"/>
    <mergeCell ref="P3:P4"/>
    <mergeCell ref="Q3:Q4"/>
    <mergeCell ref="R3:R4"/>
  </mergeCells>
  <phoneticPr fontId="5" type="noConversion"/>
  <pageMargins left="0.78740157480314954" right="0" top="0.39370078740157477" bottom="0.23622047244094488" header="0" footer="0"/>
  <pageSetup paperSize="9" scale="65" fitToHeight="0" orientation="landscape" r:id="rId1"/>
  <rowBreaks count="14" manualBreakCount="14">
    <brk id="30" man="1"/>
    <brk id="56" man="1"/>
    <brk id="82" man="1"/>
    <brk id="108" man="1"/>
    <brk id="134" man="1"/>
    <brk id="160" man="1"/>
    <brk id="186" man="1"/>
    <brk id="212" man="1"/>
    <brk id="238" man="1"/>
    <brk id="264" man="1"/>
    <brk id="290" man="1"/>
    <brk id="316" man="1"/>
    <brk id="342" man="1"/>
    <brk id="36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6"/>
  <sheetViews>
    <sheetView zoomScaleNormal="100" workbookViewId="0"/>
  </sheetViews>
  <sheetFormatPr defaultColWidth="9.125" defaultRowHeight="16.5" x14ac:dyDescent="0.3"/>
  <sheetData>
    <row r="1" spans="1:11" x14ac:dyDescent="0.3">
      <c r="A1" s="15" t="s">
        <v>236</v>
      </c>
    </row>
    <row r="2" spans="1:11" x14ac:dyDescent="0.3">
      <c r="B2" s="15" t="s">
        <v>268</v>
      </c>
      <c r="C2" s="15" t="s">
        <v>41</v>
      </c>
    </row>
    <row r="3" spans="1:11" x14ac:dyDescent="0.3">
      <c r="B3" s="15" t="s">
        <v>91</v>
      </c>
      <c r="C3" s="15" t="s">
        <v>512</v>
      </c>
    </row>
    <row r="4" spans="1:11" x14ac:dyDescent="0.3">
      <c r="B4" s="15" t="s">
        <v>50</v>
      </c>
      <c r="C4" s="15" t="s">
        <v>491</v>
      </c>
    </row>
    <row r="5" spans="1:11" x14ac:dyDescent="0.3">
      <c r="B5" s="15" t="s">
        <v>453</v>
      </c>
      <c r="C5" s="15" t="s">
        <v>491</v>
      </c>
    </row>
    <row r="6" spans="1:11" x14ac:dyDescent="0.3">
      <c r="B6" s="15" t="s">
        <v>265</v>
      </c>
      <c r="C6" s="15" t="s">
        <v>491</v>
      </c>
    </row>
    <row r="7" spans="1:11" x14ac:dyDescent="0.3">
      <c r="B7" s="15" t="s">
        <v>122</v>
      </c>
      <c r="C7" s="15" t="s">
        <v>352</v>
      </c>
    </row>
    <row r="8" spans="1:11" x14ac:dyDescent="0.3">
      <c r="B8" s="15" t="s">
        <v>290</v>
      </c>
      <c r="C8" s="15" t="s">
        <v>186</v>
      </c>
      <c r="D8" s="11">
        <v>1</v>
      </c>
    </row>
    <row r="9" spans="1:11" x14ac:dyDescent="0.3">
      <c r="B9" s="15" t="s">
        <v>193</v>
      </c>
      <c r="C9" s="15" t="s">
        <v>186</v>
      </c>
      <c r="D9" s="11">
        <v>3</v>
      </c>
    </row>
    <row r="10" spans="1:11" x14ac:dyDescent="0.3">
      <c r="B10" s="15" t="s">
        <v>127</v>
      </c>
      <c r="C10" s="15" t="s">
        <v>513</v>
      </c>
      <c r="D10" s="15" t="s">
        <v>328</v>
      </c>
      <c r="E10" s="15" t="s">
        <v>391</v>
      </c>
      <c r="F10" s="15" t="s">
        <v>8</v>
      </c>
      <c r="G10" s="15" t="s">
        <v>149</v>
      </c>
      <c r="H10" s="15" t="s">
        <v>38</v>
      </c>
      <c r="I10" s="15" t="s">
        <v>157</v>
      </c>
      <c r="J10" s="15" t="s">
        <v>255</v>
      </c>
      <c r="K10" s="15" t="s">
        <v>113</v>
      </c>
    </row>
    <row r="11" spans="1:11" x14ac:dyDescent="0.3">
      <c r="B11" s="15" t="s">
        <v>509</v>
      </c>
      <c r="C11" s="11">
        <v>1466</v>
      </c>
      <c r="D11" s="11">
        <v>961</v>
      </c>
      <c r="E11" s="11">
        <v>0</v>
      </c>
    </row>
    <row r="12" spans="1:11" x14ac:dyDescent="0.3">
      <c r="B12" s="15" t="s">
        <v>508</v>
      </c>
      <c r="C12" s="15" t="s">
        <v>300</v>
      </c>
      <c r="D12" s="11">
        <v>5</v>
      </c>
    </row>
    <row r="13" spans="1:11" x14ac:dyDescent="0.3">
      <c r="B13" s="15" t="s">
        <v>279</v>
      </c>
      <c r="C13" s="15" t="s">
        <v>300</v>
      </c>
      <c r="D13" s="11">
        <v>5</v>
      </c>
    </row>
    <row r="14" spans="1:11" x14ac:dyDescent="0.3">
      <c r="B14" s="15" t="s">
        <v>195</v>
      </c>
      <c r="C14" s="15" t="s">
        <v>300</v>
      </c>
      <c r="D14" s="11">
        <v>4</v>
      </c>
    </row>
    <row r="15" spans="1:11" x14ac:dyDescent="0.3">
      <c r="B15" s="15" t="s">
        <v>400</v>
      </c>
      <c r="C15" s="15" t="s">
        <v>186</v>
      </c>
      <c r="D15" s="11">
        <v>6</v>
      </c>
    </row>
    <row r="16" spans="1:11" x14ac:dyDescent="0.3">
      <c r="B16" s="15" t="s">
        <v>399</v>
      </c>
      <c r="C16" s="15" t="s">
        <v>41</v>
      </c>
      <c r="D16" s="15" t="s">
        <v>209</v>
      </c>
      <c r="E16" s="15" t="s">
        <v>224</v>
      </c>
      <c r="F16" s="15" t="s">
        <v>344</v>
      </c>
      <c r="G16" s="15" t="s">
        <v>314</v>
      </c>
    </row>
    <row r="17" spans="2:14" x14ac:dyDescent="0.3">
      <c r="B17" s="15" t="s">
        <v>247</v>
      </c>
      <c r="C17" s="11">
        <v>1.1100000000000001</v>
      </c>
      <c r="D17" s="11">
        <v>1.1200000000000001</v>
      </c>
    </row>
    <row r="18" spans="2:14" x14ac:dyDescent="0.3">
      <c r="B18" s="15" t="s">
        <v>162</v>
      </c>
      <c r="C18" s="11">
        <v>1</v>
      </c>
      <c r="D18" s="11">
        <v>1.5</v>
      </c>
      <c r="E18" s="11">
        <v>1.1599999999999999</v>
      </c>
      <c r="F18" s="11">
        <v>1.6</v>
      </c>
      <c r="G18" s="11">
        <v>1.6</v>
      </c>
      <c r="H18" s="11">
        <v>1.6</v>
      </c>
      <c r="I18" s="11">
        <v>1.94</v>
      </c>
      <c r="J18" s="11">
        <v>1.94</v>
      </c>
      <c r="K18" s="11">
        <v>1.94</v>
      </c>
      <c r="L18" s="11">
        <v>1</v>
      </c>
      <c r="M18" s="11">
        <v>1</v>
      </c>
      <c r="N18" s="11">
        <v>1</v>
      </c>
    </row>
    <row r="19" spans="2:14" x14ac:dyDescent="0.3">
      <c r="B19" s="15" t="s">
        <v>489</v>
      </c>
      <c r="C19" s="11">
        <v>1.25</v>
      </c>
      <c r="D19" s="11">
        <v>1.071</v>
      </c>
    </row>
    <row r="20" spans="2:14" x14ac:dyDescent="0.3">
      <c r="B20" s="15" t="s">
        <v>515</v>
      </c>
    </row>
    <row r="21" spans="2:14" x14ac:dyDescent="0.3">
      <c r="B21" s="15" t="s">
        <v>356</v>
      </c>
      <c r="C21" s="15" t="s">
        <v>186</v>
      </c>
      <c r="D21" s="11">
        <v>1</v>
      </c>
    </row>
    <row r="22" spans="2:14" x14ac:dyDescent="0.3">
      <c r="B22" s="15" t="s">
        <v>412</v>
      </c>
      <c r="C22" s="15" t="s">
        <v>131</v>
      </c>
      <c r="D22" s="15" t="s">
        <v>208</v>
      </c>
    </row>
    <row r="23" spans="2:14" x14ac:dyDescent="0.3">
      <c r="B23" s="15" t="s">
        <v>314</v>
      </c>
      <c r="C23" s="15" t="s">
        <v>183</v>
      </c>
      <c r="D23" s="15" t="s">
        <v>183</v>
      </c>
    </row>
    <row r="24" spans="2:14" x14ac:dyDescent="0.3">
      <c r="B24" s="15" t="s">
        <v>19</v>
      </c>
      <c r="C24" s="11">
        <v>100</v>
      </c>
    </row>
    <row r="25" spans="2:14" x14ac:dyDescent="0.3">
      <c r="B25" s="15" t="s">
        <v>332</v>
      </c>
      <c r="C25" s="11">
        <v>100</v>
      </c>
    </row>
    <row r="26" spans="2:14" x14ac:dyDescent="0.3">
      <c r="B26" s="15" t="s">
        <v>319</v>
      </c>
      <c r="C26" s="11">
        <v>100</v>
      </c>
    </row>
  </sheetData>
  <phoneticPr fontId="5" type="noConversion"/>
  <pageMargins left="0.78740157480314954" right="0" top="0.39370078740157477" bottom="0.37735849056603776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원가계산서</vt:lpstr>
      <vt:lpstr>공종별집계표</vt:lpstr>
      <vt:lpstr>공종별내역서</vt:lpstr>
      <vt:lpstr>공사설정</vt:lpstr>
      <vt:lpstr>공종별집계표!Print_Area</vt:lpstr>
      <vt:lpstr>원가계산서!Print_Area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2025-08-15T07:22:19Z</dcterms:created>
  <dcterms:modified xsi:type="dcterms:W3CDTF">2025-08-15T07:23:24Z</dcterms:modified>
</cp:coreProperties>
</file>