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drawings/drawing1.xml" ContentType="application/vnd.openxmlformats-officedocument.drawing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9040" windowHeight="15840" activeTab="2"/>
  </bookViews>
  <sheets>
    <sheet name="☞①공사명입력표지출력" sheetId="10" r:id="rId1"/>
    <sheet name="갑지" sheetId="11" r:id="rId2"/>
    <sheet name="건축원가" sheetId="12" r:id="rId3"/>
    <sheet name="공종별집계표" sheetId="9" r:id="rId4"/>
    <sheet name="공종별내역서" sheetId="8" r:id="rId5"/>
    <sheet name="일위대가목록" sheetId="7" r:id="rId6"/>
    <sheet name="일위대가" sheetId="6" r:id="rId7"/>
    <sheet name="중기단가목록" sheetId="5" r:id="rId8"/>
    <sheet name="중기단가산출서" sheetId="4" r:id="rId9"/>
    <sheet name="단가대비표" sheetId="3" r:id="rId10"/>
    <sheet name=" 공사설정 " sheetId="2" r:id="rId11"/>
    <sheet name="Sheet1" sheetId="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</externalReferences>
  <definedNames>
    <definedName name="_">#REF!</definedName>
    <definedName name="_____SS1">#REF!</definedName>
    <definedName name="_____SS2">#REF!</definedName>
    <definedName name="_____TC1">#REF!</definedName>
    <definedName name="_____TC2">#REF!</definedName>
    <definedName name="_____WC1">#REF!</definedName>
    <definedName name="____A1">#REF!</definedName>
    <definedName name="____dia300">[1]대로근거!#REF!</definedName>
    <definedName name="____dia350">[1]대로근거!#REF!</definedName>
    <definedName name="____hun1">[2]설계조건!#REF!</definedName>
    <definedName name="____hun2">[2]설계조건!#REF!</definedName>
    <definedName name="____mcv1">#REF!</definedName>
    <definedName name="____mcv2">#REF!</definedName>
    <definedName name="____mcv3">#REF!</definedName>
    <definedName name="____mcv4">#REF!</definedName>
    <definedName name="____mcv5">#REF!</definedName>
    <definedName name="____mhw1">#REF!</definedName>
    <definedName name="____mvw1">#REF!</definedName>
    <definedName name="____pa1">#REF!</definedName>
    <definedName name="____pa2">#REF!</definedName>
    <definedName name="____pe22">#REF!</definedName>
    <definedName name="____qs1">[2]설계조건!#REF!</definedName>
    <definedName name="____qs12">[2]설계조건!#REF!</definedName>
    <definedName name="____qs2">[2]설계조건!#REF!</definedName>
    <definedName name="____qs22">[2]설계조건!#REF!</definedName>
    <definedName name="____RD1">#REF!</definedName>
    <definedName name="____RD2">#REF!</definedName>
    <definedName name="____RD3">#REF!</definedName>
    <definedName name="____RD4">#REF!</definedName>
    <definedName name="____RD5">#REF!</definedName>
    <definedName name="____RD6">#REF!</definedName>
    <definedName name="____RD7">#REF!</definedName>
    <definedName name="____RL1">#REF!</definedName>
    <definedName name="____RL2">#REF!</definedName>
    <definedName name="____RL3">#REF!</definedName>
    <definedName name="____RL4">#REF!</definedName>
    <definedName name="____RL5">#REF!</definedName>
    <definedName name="____RL6">#REF!</definedName>
    <definedName name="____RL7">#REF!</definedName>
    <definedName name="____s1">#REF!</definedName>
    <definedName name="____sp1">#REF!</definedName>
    <definedName name="____sp2">#REF!</definedName>
    <definedName name="____sp3">#REF!</definedName>
    <definedName name="____SS1">#REF!</definedName>
    <definedName name="____SS2">#REF!</definedName>
    <definedName name="____TC1">#REF!</definedName>
    <definedName name="____TC2">#REF!</definedName>
    <definedName name="____tdl2">#REF!</definedName>
    <definedName name="____teb1">#REF!</definedName>
    <definedName name="____teb2">#REF!</definedName>
    <definedName name="____teb3">#REF!</definedName>
    <definedName name="____Ted1">#REF!</definedName>
    <definedName name="____tll2">#REF!</definedName>
    <definedName name="____tri11">#REF!</definedName>
    <definedName name="____tri12">#REF!</definedName>
    <definedName name="____tri13">#REF!</definedName>
    <definedName name="____tri14">#REF!</definedName>
    <definedName name="____tri15">#REF!</definedName>
    <definedName name="____tri22">#REF!</definedName>
    <definedName name="____tri23">#REF!</definedName>
    <definedName name="____tri24">#REF!</definedName>
    <definedName name="____tri25">#REF!</definedName>
    <definedName name="____tri32">#REF!</definedName>
    <definedName name="____tri33">#REF!</definedName>
    <definedName name="____tri34">#REF!</definedName>
    <definedName name="____tri35">#REF!</definedName>
    <definedName name="____tri42">#REF!</definedName>
    <definedName name="____tri43">#REF!</definedName>
    <definedName name="____tri44">#REF!</definedName>
    <definedName name="____tri45">#REF!</definedName>
    <definedName name="____Ts1">#REF!</definedName>
    <definedName name="____TW1">#REF!</definedName>
    <definedName name="____TW2">#REF!</definedName>
    <definedName name="____vhw1">#REF!</definedName>
    <definedName name="____vvw1">#REF!</definedName>
    <definedName name="____WC1">#REF!</definedName>
    <definedName name="____wcv1">#REF!</definedName>
    <definedName name="____wcv2">#REF!</definedName>
    <definedName name="____wcv3">#REF!</definedName>
    <definedName name="____wcv4">#REF!</definedName>
    <definedName name="____wcv5">#REF!</definedName>
    <definedName name="____wd1">[2]설계조건!#REF!</definedName>
    <definedName name="____wd2">[2]설계조건!#REF!</definedName>
    <definedName name="____XS1">#REF!</definedName>
    <definedName name="____XS2">#REF!</definedName>
    <definedName name="____XS3">[3]교각계산!#REF!</definedName>
    <definedName name="____zz1">#REF!</definedName>
    <definedName name="____zz2">#REF!</definedName>
    <definedName name="____zz3">#REF!</definedName>
    <definedName name="___A1">#REF!</definedName>
    <definedName name="___dia300">[1]대로근거!#REF!</definedName>
    <definedName name="___dia350">[1]대로근거!#REF!</definedName>
    <definedName name="___hun1">[2]설계조건!#REF!</definedName>
    <definedName name="___hun2">[2]설계조건!#REF!</definedName>
    <definedName name="___mcv1">#REF!</definedName>
    <definedName name="___mcv2">#REF!</definedName>
    <definedName name="___mcv3">#REF!</definedName>
    <definedName name="___mcv4">#REF!</definedName>
    <definedName name="___mcv5">#REF!</definedName>
    <definedName name="___mhw1">#REF!</definedName>
    <definedName name="___mvw1">#REF!</definedName>
    <definedName name="___pa1">#REF!</definedName>
    <definedName name="___pa2">#REF!</definedName>
    <definedName name="___pe22">#REF!</definedName>
    <definedName name="___qs1">[2]설계조건!#REF!</definedName>
    <definedName name="___qs12">[2]설계조건!#REF!</definedName>
    <definedName name="___qs2">[2]설계조건!#REF!</definedName>
    <definedName name="___qs22">[2]설계조건!#REF!</definedName>
    <definedName name="___RD1">#REF!</definedName>
    <definedName name="___RD2">#REF!</definedName>
    <definedName name="___RD3">#REF!</definedName>
    <definedName name="___RD4">#REF!</definedName>
    <definedName name="___RD5">#REF!</definedName>
    <definedName name="___RD6">#REF!</definedName>
    <definedName name="___RD7">#REF!</definedName>
    <definedName name="___RL1">#REF!</definedName>
    <definedName name="___RL2">#REF!</definedName>
    <definedName name="___RL3">#REF!</definedName>
    <definedName name="___RL4">#REF!</definedName>
    <definedName name="___RL5">#REF!</definedName>
    <definedName name="___RL6">#REF!</definedName>
    <definedName name="___RL7">#REF!</definedName>
    <definedName name="___s1">#REF!</definedName>
    <definedName name="___sp1">#REF!</definedName>
    <definedName name="___sp2">#REF!</definedName>
    <definedName name="___sp3">#REF!</definedName>
    <definedName name="___SS1">#REF!</definedName>
    <definedName name="___SS2">#REF!</definedName>
    <definedName name="___TC1">#REF!</definedName>
    <definedName name="___TC2">#REF!</definedName>
    <definedName name="___tdl2">#REF!</definedName>
    <definedName name="___teb1">#REF!</definedName>
    <definedName name="___teb2">#REF!</definedName>
    <definedName name="___teb3">#REF!</definedName>
    <definedName name="___Ted1">#REF!</definedName>
    <definedName name="___tll2">#REF!</definedName>
    <definedName name="___tri11">#REF!</definedName>
    <definedName name="___tri12">#REF!</definedName>
    <definedName name="___tri13">#REF!</definedName>
    <definedName name="___tri14">#REF!</definedName>
    <definedName name="___tri15">#REF!</definedName>
    <definedName name="___tri22">#REF!</definedName>
    <definedName name="___tri23">#REF!</definedName>
    <definedName name="___tri24">#REF!</definedName>
    <definedName name="___tri25">#REF!</definedName>
    <definedName name="___tri32">#REF!</definedName>
    <definedName name="___tri33">#REF!</definedName>
    <definedName name="___tri34">#REF!</definedName>
    <definedName name="___tri35">#REF!</definedName>
    <definedName name="___tri42">#REF!</definedName>
    <definedName name="___tri43">#REF!</definedName>
    <definedName name="___tri44">#REF!</definedName>
    <definedName name="___tri45">#REF!</definedName>
    <definedName name="___Ts1">#REF!</definedName>
    <definedName name="___TW1">#REF!</definedName>
    <definedName name="___TW2">#REF!</definedName>
    <definedName name="___vhw1">#REF!</definedName>
    <definedName name="___vvw1">#REF!</definedName>
    <definedName name="___WC1">#REF!</definedName>
    <definedName name="___wcv1">#REF!</definedName>
    <definedName name="___wcv2">#REF!</definedName>
    <definedName name="___wcv3">#REF!</definedName>
    <definedName name="___wcv4">#REF!</definedName>
    <definedName name="___wcv5">#REF!</definedName>
    <definedName name="___wd1">[2]설계조건!#REF!</definedName>
    <definedName name="___wd2">[2]설계조건!#REF!</definedName>
    <definedName name="___XS1">#REF!</definedName>
    <definedName name="___XS2">#REF!</definedName>
    <definedName name="___XS3">[3]교각계산!#REF!</definedName>
    <definedName name="___zz1">#REF!</definedName>
    <definedName name="___zz2">#REF!</definedName>
    <definedName name="___zz3">#REF!</definedName>
    <definedName name="__A1">#REF!</definedName>
    <definedName name="__dia300">[1]대로근거!#REF!</definedName>
    <definedName name="__dia350">[1]대로근거!#REF!</definedName>
    <definedName name="__hun1">[2]설계조건!#REF!</definedName>
    <definedName name="__hun2">[2]설계조건!#REF!</definedName>
    <definedName name="__mcv1">#REF!</definedName>
    <definedName name="__mcv2">#REF!</definedName>
    <definedName name="__mcv3">#REF!</definedName>
    <definedName name="__mcv4">#REF!</definedName>
    <definedName name="__mcv5">#REF!</definedName>
    <definedName name="__mhw1">#REF!</definedName>
    <definedName name="__mvw1">#REF!</definedName>
    <definedName name="__pa1">#REF!</definedName>
    <definedName name="__pa2">#REF!</definedName>
    <definedName name="__pe22">#REF!</definedName>
    <definedName name="__qs1">[2]설계조건!#REF!</definedName>
    <definedName name="__qs12">[2]설계조건!#REF!</definedName>
    <definedName name="__qs2">[2]설계조건!#REF!</definedName>
    <definedName name="__qs22">[2]설계조건!#REF!</definedName>
    <definedName name="__RD1">#REF!</definedName>
    <definedName name="__RD2">#REF!</definedName>
    <definedName name="__RD3">#REF!</definedName>
    <definedName name="__RD4">#REF!</definedName>
    <definedName name="__RD5">#REF!</definedName>
    <definedName name="__RD6">#REF!</definedName>
    <definedName name="__RD7">#REF!</definedName>
    <definedName name="__RL1">#REF!</definedName>
    <definedName name="__RL2">#REF!</definedName>
    <definedName name="__RL3">#REF!</definedName>
    <definedName name="__RL4">#REF!</definedName>
    <definedName name="__RL5">#REF!</definedName>
    <definedName name="__RL6">#REF!</definedName>
    <definedName name="__RL7">#REF!</definedName>
    <definedName name="__s1">#REF!</definedName>
    <definedName name="__sp1">#REF!</definedName>
    <definedName name="__sp2">#REF!</definedName>
    <definedName name="__sp3">#REF!</definedName>
    <definedName name="__SS1">#REF!</definedName>
    <definedName name="__SS2">#REF!</definedName>
    <definedName name="__TC1">#REF!</definedName>
    <definedName name="__TC2">#REF!</definedName>
    <definedName name="__tdl2">#REF!</definedName>
    <definedName name="__teb1">#REF!</definedName>
    <definedName name="__teb2">#REF!</definedName>
    <definedName name="__teb3">#REF!</definedName>
    <definedName name="__Ted1">#REF!</definedName>
    <definedName name="__tll2">#REF!</definedName>
    <definedName name="__tri11">#REF!</definedName>
    <definedName name="__tri12">#REF!</definedName>
    <definedName name="__tri13">#REF!</definedName>
    <definedName name="__tri14">#REF!</definedName>
    <definedName name="__tri15">#REF!</definedName>
    <definedName name="__tri22">#REF!</definedName>
    <definedName name="__tri23">#REF!</definedName>
    <definedName name="__tri24">#REF!</definedName>
    <definedName name="__tri25">#REF!</definedName>
    <definedName name="__tri32">#REF!</definedName>
    <definedName name="__tri33">#REF!</definedName>
    <definedName name="__tri34">#REF!</definedName>
    <definedName name="__tri35">#REF!</definedName>
    <definedName name="__tri42">#REF!</definedName>
    <definedName name="__tri43">#REF!</definedName>
    <definedName name="__tri44">#REF!</definedName>
    <definedName name="__tri45">#REF!</definedName>
    <definedName name="__Ts1">#REF!</definedName>
    <definedName name="__TW1">#REF!</definedName>
    <definedName name="__TW2">#REF!</definedName>
    <definedName name="__vhw1">#REF!</definedName>
    <definedName name="__vvw1">#REF!</definedName>
    <definedName name="__WC1">#REF!</definedName>
    <definedName name="__wcv1">#REF!</definedName>
    <definedName name="__wcv2">#REF!</definedName>
    <definedName name="__wcv3">#REF!</definedName>
    <definedName name="__wcv4">#REF!</definedName>
    <definedName name="__wcv5">#REF!</definedName>
    <definedName name="__wd1">[2]설계조건!#REF!</definedName>
    <definedName name="__wd2">[2]설계조건!#REF!</definedName>
    <definedName name="__XS1">#REF!</definedName>
    <definedName name="__XS2">#REF!</definedName>
    <definedName name="__XS3">[3]교각계산!#REF!</definedName>
    <definedName name="__zz1">#REF!</definedName>
    <definedName name="__zz2">#REF!</definedName>
    <definedName name="__zz3">#REF!</definedName>
    <definedName name="_15A">[4]금액내역서!$D$3:$D$10</definedName>
    <definedName name="_A">#REF!</definedName>
    <definedName name="_A1">#REF!</definedName>
    <definedName name="_dia300">[1]대로근거!#REF!</definedName>
    <definedName name="_dia350">[1]대로근거!#REF!</definedName>
    <definedName name="_Dist_Bin" hidden="1">[5]조명시설!#REF!</definedName>
    <definedName name="_Dist_Values" hidden="1">[5]조명시설!#REF!</definedName>
    <definedName name="_Fill" hidden="1">[5]조명시설!#REF!</definedName>
    <definedName name="_hun1">[2]설계조건!#REF!</definedName>
    <definedName name="_hun2">[2]설계조건!#REF!</definedName>
    <definedName name="_Key1" hidden="1">[5]조명시설!#REF!</definedName>
    <definedName name="_Key2" hidden="1">[5]조명시설!#REF!</definedName>
    <definedName name="_mcv1">#REF!</definedName>
    <definedName name="_mcv2">#REF!</definedName>
    <definedName name="_mcv3">#REF!</definedName>
    <definedName name="_mcv4">#REF!</definedName>
    <definedName name="_mcv5">#REF!</definedName>
    <definedName name="_mhw1">#REF!</definedName>
    <definedName name="_mvw1">#REF!</definedName>
    <definedName name="_Order1" hidden="1">0</definedName>
    <definedName name="_Order2" hidden="1">0</definedName>
    <definedName name="_pa1">#REF!</definedName>
    <definedName name="_pa2">#REF!</definedName>
    <definedName name="_pe22">#REF!</definedName>
    <definedName name="_qs1">[2]설계조건!#REF!</definedName>
    <definedName name="_qs12">[2]설계조건!#REF!</definedName>
    <definedName name="_qs2">[2]설계조건!#REF!</definedName>
    <definedName name="_qs22">[2]설계조건!#REF!</definedName>
    <definedName name="_RD1">#REF!</definedName>
    <definedName name="_RD2">#REF!</definedName>
    <definedName name="_RD3">#REF!</definedName>
    <definedName name="_RD4">#REF!</definedName>
    <definedName name="_RD5">#REF!</definedName>
    <definedName name="_RD6">#REF!</definedName>
    <definedName name="_RD7">#REF!</definedName>
    <definedName name="_RL1">#REF!</definedName>
    <definedName name="_RL2">#REF!</definedName>
    <definedName name="_RL3">#REF!</definedName>
    <definedName name="_RL4">#REF!</definedName>
    <definedName name="_RL5">#REF!</definedName>
    <definedName name="_RL6">#REF!</definedName>
    <definedName name="_RL7">#REF!</definedName>
    <definedName name="_s1">#REF!</definedName>
    <definedName name="_Sort" hidden="1">'[6]6PILE  (돌출)'!#REF!</definedName>
    <definedName name="_sp1">#REF!</definedName>
    <definedName name="_sp2">#REF!</definedName>
    <definedName name="_sp3">#REF!</definedName>
    <definedName name="_tdl2">#REF!</definedName>
    <definedName name="_teb1">#REF!</definedName>
    <definedName name="_teb2">#REF!</definedName>
    <definedName name="_teb3">#REF!</definedName>
    <definedName name="_Ted1">#REF!</definedName>
    <definedName name="_tll2">#REF!</definedName>
    <definedName name="_tri11">#REF!</definedName>
    <definedName name="_tri12">#REF!</definedName>
    <definedName name="_tri13">#REF!</definedName>
    <definedName name="_tri14">#REF!</definedName>
    <definedName name="_tri15">#REF!</definedName>
    <definedName name="_tri22">#REF!</definedName>
    <definedName name="_tri23">#REF!</definedName>
    <definedName name="_tri24">#REF!</definedName>
    <definedName name="_tri25">#REF!</definedName>
    <definedName name="_tri32">#REF!</definedName>
    <definedName name="_tri33">#REF!</definedName>
    <definedName name="_tri34">#REF!</definedName>
    <definedName name="_tri35">#REF!</definedName>
    <definedName name="_tri42">#REF!</definedName>
    <definedName name="_tri43">#REF!</definedName>
    <definedName name="_tri44">#REF!</definedName>
    <definedName name="_tri45">#REF!</definedName>
    <definedName name="_Ts1">#REF!</definedName>
    <definedName name="_TW1">#REF!</definedName>
    <definedName name="_TW2">#REF!</definedName>
    <definedName name="_vhw1">#REF!</definedName>
    <definedName name="_vvw1">#REF!</definedName>
    <definedName name="_wcv1">#REF!</definedName>
    <definedName name="_wcv2">#REF!</definedName>
    <definedName name="_wcv3">#REF!</definedName>
    <definedName name="_wcv4">#REF!</definedName>
    <definedName name="_wcv5">#REF!</definedName>
    <definedName name="_wd1">[2]설계조건!#REF!</definedName>
    <definedName name="_wd2">[2]설계조건!#REF!</definedName>
    <definedName name="_XS1">#REF!</definedName>
    <definedName name="_XS2">#REF!</definedName>
    <definedName name="_XS3">[3]교각계산!#REF!</definedName>
    <definedName name="_zz1">#REF!</definedName>
    <definedName name="_zz2">#REF!</definedName>
    <definedName name="_zz3">#REF!</definedName>
    <definedName name="\a">#N/A</definedName>
    <definedName name="\o">#REF!</definedName>
    <definedName name="\p">#REF!</definedName>
    <definedName name="\P1">#REF!</definedName>
    <definedName name="A">#REF!</definedName>
    <definedName name="A1..A2_">#N/A</definedName>
    <definedName name="A1..A200_">#N/A</definedName>
    <definedName name="A12..A13_">#N/A</definedName>
    <definedName name="AAA">#REF!</definedName>
    <definedName name="aaaa">'[7]ABUT수량-A1'!$T$25</definedName>
    <definedName name="AC">#REF!</definedName>
    <definedName name="acicrack">#REF!</definedName>
    <definedName name="acicw">#REF!</definedName>
    <definedName name="acifs">#REF!</definedName>
    <definedName name="acim">#REF!</definedName>
    <definedName name="acist">#REF!</definedName>
    <definedName name="acitemp">#REF!</definedName>
    <definedName name="aciw">#REF!</definedName>
    <definedName name="AF">#REF!</definedName>
    <definedName name="AFF">#REF!</definedName>
    <definedName name="ag">#REF!</definedName>
    <definedName name="all4fix">#REF!</definedName>
    <definedName name="AN">#REF!</definedName>
    <definedName name="aqaq">'[8]ABUT수량-A1'!$T$25</definedName>
    <definedName name="as">#REF!</definedName>
    <definedName name="ASC">'[9]도장수량(하1)'!#REF!</definedName>
    <definedName name="ASCO">'[9]도장수량(하1)'!#REF!</definedName>
    <definedName name="asp">#REF!</definedName>
    <definedName name="asr">#REF!</definedName>
    <definedName name="ASS">#REF!</definedName>
    <definedName name="ASTMOUT">#REF!</definedName>
    <definedName name="ASTMREBAR">#REF!</definedName>
    <definedName name="Astotal">#REF!</definedName>
    <definedName name="AVF">#REF!</definedName>
    <definedName name="A삼">#REF!</definedName>
    <definedName name="A이">#REF!</definedName>
    <definedName name="A일">#REF!</definedName>
    <definedName name="B">#REF!</definedName>
    <definedName name="B1C">#REF!</definedName>
    <definedName name="B1F">#REF!</definedName>
    <definedName name="B2C">#REF!</definedName>
    <definedName name="b3r1h1">#REF!</definedName>
    <definedName name="b3r1h2">#REF!</definedName>
    <definedName name="bb">#REF!</definedName>
    <definedName name="bbb">#REF!</definedName>
    <definedName name="BBC">#REF!</definedName>
    <definedName name="BC">#REF!</definedName>
    <definedName name="BCB">#REF!</definedName>
    <definedName name="BCF">'[9]도장수량(하1)'!#REF!</definedName>
    <definedName name="bcout">#REF!</definedName>
    <definedName name="beta1">#REF!</definedName>
    <definedName name="BF">#REF!</definedName>
    <definedName name="BFH">#REF!</definedName>
    <definedName name="BM">#REF!</definedName>
    <definedName name="BR">#REF!</definedName>
    <definedName name="br4r1">#REF!</definedName>
    <definedName name="br4r2">#REF!</definedName>
    <definedName name="BS">#REF!</definedName>
    <definedName name="bs_chekjum">[10]Sheet1!$A$1</definedName>
    <definedName name="bs_chekplus">[10]Sheet1!$C$1</definedName>
    <definedName name="bs_chekwave">[10]Sheet1!$E$1</definedName>
    <definedName name="BV">#REF!</definedName>
    <definedName name="BW">#REF!</definedName>
    <definedName name="bwc">#REF!</definedName>
    <definedName name="BWD">#REF!</definedName>
    <definedName name="B이">#REF!</definedName>
    <definedName name="B일">#REF!</definedName>
    <definedName name="B제로">#REF!</definedName>
    <definedName name="c_1">#REF!</definedName>
    <definedName name="c_2">#REF!</definedName>
    <definedName name="c_3">#REF!</definedName>
    <definedName name="c_33">#REF!</definedName>
    <definedName name="c_4">#REF!</definedName>
    <definedName name="case1">#REF!</definedName>
    <definedName name="case2">#REF!</definedName>
    <definedName name="CC">#REF!</definedName>
    <definedName name="CCC">#REF!</definedName>
    <definedName name="CL">#REF!</definedName>
    <definedName name="CON">#REF!</definedName>
    <definedName name="conc">#REF!</definedName>
    <definedName name="COV">#REF!</definedName>
    <definedName name="CT">#REF!</definedName>
    <definedName name="CTC">#REF!</definedName>
    <definedName name="CV">[11]원형1호맨홀토공수량!#REF!</definedName>
    <definedName name="D">[12]DATE!$C$24:$C$85</definedName>
    <definedName name="DA">[13]단면가정!#REF!</definedName>
    <definedName name="DAA">[13]단면가정!#REF!</definedName>
    <definedName name="_xlnm.Database" localSheetId="1">#REF!</definedName>
    <definedName name="_xlnm.Database">#REF!</definedName>
    <definedName name="database2" localSheetId="1">#REF!</definedName>
    <definedName name="database2">#REF!</definedName>
    <definedName name="DB">#REF!</definedName>
    <definedName name="DC">#REF!</definedName>
    <definedName name="DD">#REF!</definedName>
    <definedName name="design">#REF!</definedName>
    <definedName name="designout">#REF!</definedName>
    <definedName name="designTemp">#REF!</definedName>
    <definedName name="DIA">#REF!</definedName>
    <definedName name="dia_mm">[14]말뚝지지력산정!$J$19</definedName>
    <definedName name="direction">#REF!</definedName>
    <definedName name="dirout">#REF!</definedName>
    <definedName name="dk">[1]중로근거!#REF!</definedName>
    <definedName name="DL">#REF!</definedName>
    <definedName name="DLAWHDDLF">#REF!</definedName>
    <definedName name="dldldldll" hidden="1">[15]조명시설!#REF!</definedName>
    <definedName name="dp">#REF!</definedName>
    <definedName name="Ds">#REF!</definedName>
    <definedName name="Ds_h">#REF!</definedName>
    <definedName name="DsA">#REF!</definedName>
    <definedName name="dsh">#REF!</definedName>
    <definedName name="dshn">#REF!</definedName>
    <definedName name="dsv">#REF!</definedName>
    <definedName name="dsvn">#REF!</definedName>
    <definedName name="E">[11]원형1호맨홀토공수량!#REF!</definedName>
    <definedName name="EC">#REF!</definedName>
    <definedName name="EEEE">#REF!</definedName>
    <definedName name="el">[2]설계조건!#REF!</definedName>
    <definedName name="EO">#REF!</definedName>
    <definedName name="ES">#REF!</definedName>
    <definedName name="_xlnm.Extract">#REF!</definedName>
    <definedName name="F">#REF!</definedName>
    <definedName name="FC">#REF!</definedName>
    <definedName name="fcp">#REF!</definedName>
    <definedName name="FG">#REF!</definedName>
    <definedName name="FOOT1">[2]설계조건!#REF!</definedName>
    <definedName name="FOOT2">[2]설계조건!#REF!</definedName>
    <definedName name="FOOT3">[2]설계조건!#REF!</definedName>
    <definedName name="ftri11">#REF!</definedName>
    <definedName name="ftri12">#REF!</definedName>
    <definedName name="ftri13">#REF!</definedName>
    <definedName name="ftri14">#REF!</definedName>
    <definedName name="ftri15">#REF!</definedName>
    <definedName name="FX">#REF!</definedName>
    <definedName name="fxmhpe1">#REF!</definedName>
    <definedName name="fxmhpe2">#REF!</definedName>
    <definedName name="fxmhpw">#REF!</definedName>
    <definedName name="fxmhq">#REF!</definedName>
    <definedName name="fxvhpe1">#REF!</definedName>
    <definedName name="fxvhpe2">#REF!</definedName>
    <definedName name="fxvhpw">#REF!</definedName>
    <definedName name="fxvhq">#REF!</definedName>
    <definedName name="fy">#REF!</definedName>
    <definedName name="FZ">#REF!</definedName>
    <definedName name="F이">#REF!</definedName>
    <definedName name="F일">#REF!</definedName>
    <definedName name="G">#REF!</definedName>
    <definedName name="G_m">#REF!</definedName>
    <definedName name="gams">#REF!</definedName>
    <definedName name="gamt">#REF!</definedName>
    <definedName name="gamw">#REF!</definedName>
    <definedName name="GC">#REF!</definedName>
    <definedName name="GG">#REF!</definedName>
    <definedName name="GGG">'[16]ABUT수량-A1'!$T$25</definedName>
    <definedName name="GGGG">#REF!</definedName>
    <definedName name="gigin">[2]설계조건!#REF!</definedName>
    <definedName name="gsand">#REF!</definedName>
    <definedName name="gt">#REF!</definedName>
    <definedName name="GV">[11]원형1호맨홀토공수량!#REF!</definedName>
    <definedName name="H">#REF!</definedName>
    <definedName name="H_1">#REF!</definedName>
    <definedName name="H_2">#REF!</definedName>
    <definedName name="h_3">#REF!</definedName>
    <definedName name="h_water">'[17]3BL공동구 수량'!#REF!</definedName>
    <definedName name="H1C">#REF!</definedName>
    <definedName name="H1D">#REF!</definedName>
    <definedName name="H2C">#REF!</definedName>
    <definedName name="H2D">#REF!</definedName>
    <definedName name="H3C">#REF!</definedName>
    <definedName name="HC">#REF!</definedName>
    <definedName name="HE">#REF!</definedName>
    <definedName name="HF">#REF!</definedName>
    <definedName name="HH" localSheetId="1">#REF!</definedName>
    <definedName name="HH">[18]정부노임단가!$A$5:$F$215</definedName>
    <definedName name="HP">#REF!</definedName>
    <definedName name="hpd">#REF!</definedName>
    <definedName name="HS">#REF!</definedName>
    <definedName name="HSO">#REF!</definedName>
    <definedName name="HSP">#REF!</definedName>
    <definedName name="htri12">#REF!</definedName>
    <definedName name="htri13">#REF!</definedName>
    <definedName name="htri14">#REF!</definedName>
    <definedName name="htri15">#REF!</definedName>
    <definedName name="htri22">#REF!</definedName>
    <definedName name="htri23">#REF!</definedName>
    <definedName name="htri24">#REF!</definedName>
    <definedName name="htri25">#REF!</definedName>
    <definedName name="htri32">#REF!</definedName>
    <definedName name="htri33">#REF!</definedName>
    <definedName name="htri34">#REF!</definedName>
    <definedName name="htri35">#REF!</definedName>
    <definedName name="htri42">#REF!</definedName>
    <definedName name="htri43">#REF!</definedName>
    <definedName name="htri44">#REF!</definedName>
    <definedName name="htri45">#REF!</definedName>
    <definedName name="H사">#REF!</definedName>
    <definedName name="H삼">#REF!</definedName>
    <definedName name="H이">#REF!</definedName>
    <definedName name="H일">#REF!</definedName>
    <definedName name="I">[11]원형1호맨홀토공수량!#REF!</definedName>
    <definedName name="icr">#REF!</definedName>
    <definedName name="ig">#REF!</definedName>
    <definedName name="INTPUT">#REF!</definedName>
    <definedName name="INTPUTDATA">#REF!</definedName>
    <definedName name="IT">[11]원형1호맨홀토공수량!#REF!</definedName>
    <definedName name="J">#REF!</definedName>
    <definedName name="JACK50TON">[19]가시설수량!$AE$203</definedName>
    <definedName name="JH">[20]정부노임단가!$A$5:$F$215</definedName>
    <definedName name="JJ">[21]정부노임단가!$A$5:$F$215</definedName>
    <definedName name="JT">#REF!</definedName>
    <definedName name="K">[11]원형1호맨홀토공수량!#REF!</definedName>
    <definedName name="k3fix">#REF!</definedName>
    <definedName name="k4fix">#REF!</definedName>
    <definedName name="ka">#REF!</definedName>
    <definedName name="Ka일">#REF!</definedName>
    <definedName name="Ka투">#REF!</definedName>
    <definedName name="Kea">#REF!</definedName>
    <definedName name="Kh">#REF!</definedName>
    <definedName name="kk" localSheetId="1">[22]원형1호맨홀토공수량!#REF!</definedName>
    <definedName name="KK">[20]정부노임단가!$A$5:$F$215</definedName>
    <definedName name="KKK">[23]원형1호맨홀토공수량!#REF!</definedName>
    <definedName name="Ko">#REF!</definedName>
    <definedName name="kv">#REF!</definedName>
    <definedName name="KVO">#REF!</definedName>
    <definedName name="L">[11]원형1호맨홀토공수량!#REF!</definedName>
    <definedName name="L1F">[24]FOOTING단면력!#REF!</definedName>
    <definedName name="LB">[14]말뚝지지력산정!$L$22</definedName>
    <definedName name="LC">#REF!</definedName>
    <definedName name="LCC">'[9]도장수량(하1)'!#REF!</definedName>
    <definedName name="ldtype">#REF!</definedName>
    <definedName name="LF">#REF!</definedName>
    <definedName name="LLC">#REF!</definedName>
    <definedName name="LSE">'[9]도장수량(하1)'!#REF!</definedName>
    <definedName name="LST">#REF!</definedName>
    <definedName name="L형측구">#REF!</definedName>
    <definedName name="M">[11]원형1호맨홀토공수량!#REF!</definedName>
    <definedName name="maxcoeff">#REF!</definedName>
    <definedName name="MaxCV">#REF!</definedName>
    <definedName name="maxstart1">#REF!</definedName>
    <definedName name="maxstart2">#REF!</definedName>
    <definedName name="maxstart3">#REF!</definedName>
    <definedName name="maxstart4">#REF!</definedName>
    <definedName name="maxstart5">#REF!</definedName>
    <definedName name="md3fx1fr_rec">#REF!</definedName>
    <definedName name="md3fx1fr_tri">#REF!</definedName>
    <definedName name="md3fx1hg_rec">#REF!</definedName>
    <definedName name="md3fx1hg_tri">#REF!</definedName>
    <definedName name="md4fx_rec">#REF!</definedName>
    <definedName name="md4fx_semitri">#REF!</definedName>
    <definedName name="md4fx_tri">#REF!</definedName>
    <definedName name="Mh">#REF!</definedName>
    <definedName name="mhdl1">#REF!</definedName>
    <definedName name="mhel1">#REF!</definedName>
    <definedName name="mhel2">#REF!</definedName>
    <definedName name="mhel3">#REF!</definedName>
    <definedName name="mhll1">#REF!</definedName>
    <definedName name="mhpe2">#REF!</definedName>
    <definedName name="mhpw">#REF!</definedName>
    <definedName name="mhw">#REF!</definedName>
    <definedName name="MO">#REF!</definedName>
    <definedName name="MOO">[25]우각부보강!#REF!</definedName>
    <definedName name="MRD">#REF!</definedName>
    <definedName name="MRL">#REF!</definedName>
    <definedName name="MT">#REF!</definedName>
    <definedName name="MU">#REF!</definedName>
    <definedName name="Mv">#REF!</definedName>
    <definedName name="mvdl1">#REF!</definedName>
    <definedName name="mvel1">#REF!</definedName>
    <definedName name="mvel2">#REF!</definedName>
    <definedName name="mvel3">#REF!</definedName>
    <definedName name="mvll1">#REF!</definedName>
    <definedName name="mvpe2">#REF!</definedName>
    <definedName name="mvpw">#REF!</definedName>
    <definedName name="MX">#REF!</definedName>
    <definedName name="Mxw">#REF!</definedName>
    <definedName name="MXX">#REF!</definedName>
    <definedName name="My">#REF!</definedName>
    <definedName name="Myw">#REF!</definedName>
    <definedName name="MZ">#REF!</definedName>
    <definedName name="M당무게">[12]DATE!$E$24:$E$85</definedName>
    <definedName name="N">[11]원형1호맨홀토공수량!#REF!</definedName>
    <definedName name="NC">'[9]도장수량(하1)'!#REF!</definedName>
    <definedName name="NN">[23]원형1호맨홀토공수량!#REF!</definedName>
    <definedName name="NNN">#REF!</definedName>
    <definedName name="NNNN">'[8]ABUT수량-A1'!$T$25</definedName>
    <definedName name="no4fix">#REF!</definedName>
    <definedName name="NP">#REF!</definedName>
    <definedName name="NPZ">[24]FOOTING단면력!#REF!</definedName>
    <definedName name="NSC">'[9]도장수량(하1)'!#REF!</definedName>
    <definedName name="NSE">'[9]도장수량(하1)'!#REF!</definedName>
    <definedName name="null">#REF!</definedName>
    <definedName name="nx">#REF!</definedName>
    <definedName name="n이">#REF!</definedName>
    <definedName name="n이_1">#REF!</definedName>
    <definedName name="n이_2">#REF!</definedName>
    <definedName name="n일">#REF!</definedName>
    <definedName name="N치">#REF!</definedName>
    <definedName name="O">[11]원형1호맨홀토공수량!#REF!</definedName>
    <definedName name="o_m">#REF!</definedName>
    <definedName name="OOO">#REF!</definedName>
    <definedName name="oooo">'[26]ABUT수량-A1'!$T$25</definedName>
    <definedName name="P">[11]원형1호맨홀토공수량!#REF!</definedName>
    <definedName name="p_m">#REF!</definedName>
    <definedName name="P1X">#REF!</definedName>
    <definedName name="P1Z">[24]FOOTING단면력!#REF!</definedName>
    <definedName name="P2X">#REF!</definedName>
    <definedName name="P2Z">[24]FOOTING단면력!#REF!</definedName>
    <definedName name="Pa">#REF!</definedName>
    <definedName name="pa삼">#REF!</definedName>
    <definedName name="Pa오">#REF!</definedName>
    <definedName name="pb">#REF!</definedName>
    <definedName name="pcase">#REF!</definedName>
    <definedName name="pcaseout">#REF!</definedName>
    <definedName name="PCO">#REF!</definedName>
    <definedName name="pe22c1">#REF!</definedName>
    <definedName name="pe22c2">#REF!</definedName>
    <definedName name="PEA">#REF!</definedName>
    <definedName name="PF">#REF!</definedName>
    <definedName name="PHG">#REF!</definedName>
    <definedName name="phi">#REF!</definedName>
    <definedName name="phiVn">#REF!</definedName>
    <definedName name="pile_s">[14]말뚝지지력산정!$F$116</definedName>
    <definedName name="PILE규격">#REF!</definedName>
    <definedName name="PILE길이">[19]가시설수량!$AE$13</definedName>
    <definedName name="PM">#REF!</definedName>
    <definedName name="pmax">#REF!</definedName>
    <definedName name="pmin">#REF!</definedName>
    <definedName name="pmin3">#REF!</definedName>
    <definedName name="PQ">#REF!</definedName>
    <definedName name="Pr">#REF!</definedName>
    <definedName name="PRINT">#REF!</definedName>
    <definedName name="_xlnm.Print_Area" localSheetId="1">갑지!$A$1:$L$21</definedName>
    <definedName name="_xlnm.Print_Area" localSheetId="2">건축원가!$A$1:$N$39</definedName>
    <definedName name="_xlnm.Print_Area" localSheetId="4">공종별내역서!$A$1:$M$378</definedName>
    <definedName name="_xlnm.Print_Area" localSheetId="3">공종별집계표!$A$1:$M$50</definedName>
    <definedName name="_xlnm.Print_Area" localSheetId="9">단가대비표!$A$1:$X$104</definedName>
    <definedName name="_xlnm.Print_Area" localSheetId="6">일위대가!$A$1:$M$432</definedName>
    <definedName name="_xlnm.Print_Area" localSheetId="5">일위대가목록!$A$1:$J$67</definedName>
    <definedName name="_xlnm.Print_Area" localSheetId="7">중기단가목록!$A$1:$J$4</definedName>
    <definedName name="_xlnm.Print_Area" localSheetId="8">중기단가산출서!$A$1:$F$6</definedName>
    <definedName name="_xlnm.Print_Area">#REF!</definedName>
    <definedName name="PRINT_AREA_MI">#REF!</definedName>
    <definedName name="PRINT_AREA_MI1">#REF!</definedName>
    <definedName name="PRINT_TILIES">#REF!,#REF!,#REF!,#REF!,#REF!</definedName>
    <definedName name="PRINT_TILLES">[27]우수!$1:$3,[27]우수!$A:$D</definedName>
    <definedName name="print_title">#REF!</definedName>
    <definedName name="_xlnm.Print_Titles" localSheetId="4">공종별내역서!$1:$3</definedName>
    <definedName name="_xlnm.Print_Titles" localSheetId="3">공종별집계표!$1:$4</definedName>
    <definedName name="_xlnm.Print_Titles" localSheetId="9">단가대비표!$1:$4</definedName>
    <definedName name="_xlnm.Print_Titles" localSheetId="6">일위대가!$1:$3</definedName>
    <definedName name="_xlnm.Print_Titles" localSheetId="5">일위대가목록!$1:$3</definedName>
    <definedName name="_xlnm.Print_Titles" localSheetId="7">중기단가목록!$1:$3</definedName>
    <definedName name="_xlnm.Print_Titles" localSheetId="8">중기단가산출서!$1:$3</definedName>
    <definedName name="PS">#REF!</definedName>
    <definedName name="PWP">#REF!</definedName>
    <definedName name="PWS">#REF!</definedName>
    <definedName name="PWW">#REF!</definedName>
    <definedName name="pwwc1">#REF!</definedName>
    <definedName name="pwwc2">#REF!</definedName>
    <definedName name="q">#REF!</definedName>
    <definedName name="QA">#REF!</definedName>
    <definedName name="QAE">#REF!</definedName>
    <definedName name="QAQA">'[16]ABUT수량-A1'!$T$25</definedName>
    <definedName name="Qe앨">#REF!</definedName>
    <definedName name="qi">[2]설계조건!#REF!</definedName>
    <definedName name="qqaa">'[26]ABUT수량-A1'!$T$25</definedName>
    <definedName name="qqq">'[28]ABUT수량-A1'!$T$25</definedName>
    <definedName name="QQQQ">'[29]ABUT수량-A1'!$T$25</definedName>
    <definedName name="Qten">#REF!</definedName>
    <definedName name="QU">#REF!</definedName>
    <definedName name="QWQW">'[16]ABUT수량-A1'!$T$25</definedName>
    <definedName name="q디">#REF!</definedName>
    <definedName name="q앨">#REF!</definedName>
    <definedName name="RD">#REF!</definedName>
    <definedName name="RealAs">#REF!</definedName>
    <definedName name="realfs">#REF!</definedName>
    <definedName name="realp">#REF!</definedName>
    <definedName name="REBAR">#REF!</definedName>
    <definedName name="_xlnm.Recorder">[10]Sheet1!$C:$C</definedName>
    <definedName name="reinftype">#REF!</definedName>
    <definedName name="ReqAs">#REF!</definedName>
    <definedName name="reqbar">#REF!</definedName>
    <definedName name="rho">#REF!</definedName>
    <definedName name="RL">#REF!</definedName>
    <definedName name="RL1D">#REF!</definedName>
    <definedName name="RL2D">#REF!</definedName>
    <definedName name="RL3D">#REF!</definedName>
    <definedName name="RL4D">#REF!</definedName>
    <definedName name="RL5D">#REF!</definedName>
    <definedName name="RL6D">#REF!</definedName>
    <definedName name="RL7D">#REF!</definedName>
    <definedName name="RLA">[30]터파기및재료!#REF!</definedName>
    <definedName name="RLD">#REF!</definedName>
    <definedName name="Rl이">#REF!</definedName>
    <definedName name="Rl일">#REF!</definedName>
    <definedName name="Rn">#REF!</definedName>
    <definedName name="RR">#REF!</definedName>
    <definedName name="RRR">[25]우각부보강!#REF!</definedName>
    <definedName name="Rten">#REF!</definedName>
    <definedName name="RTR">[9]주형!#REF!</definedName>
    <definedName name="RTS">[9]주형!#REF!</definedName>
    <definedName name="Rx">#REF!</definedName>
    <definedName name="Rxw">#REF!</definedName>
    <definedName name="Ry">#REF!</definedName>
    <definedName name="Ryw">#REF!</definedName>
    <definedName name="S">[12]DATE!$I$24:$I$85</definedName>
    <definedName name="s_1">#REF!</definedName>
    <definedName name="s_2">#REF!</definedName>
    <definedName name="sallow">#REF!</definedName>
    <definedName name="sand">#REF!,#REF!</definedName>
    <definedName name="sbarea">#REF!</definedName>
    <definedName name="SCK">#REF!</definedName>
    <definedName name="sdfg">'[26]ABUT수량-A1'!$T$25</definedName>
    <definedName name="sh">#REF!</definedName>
    <definedName name="shear">#REF!</definedName>
    <definedName name="sinchook">[10]Sheet1!$A$1</definedName>
    <definedName name="SK">#REF!</definedName>
    <definedName name="slab">#REF!</definedName>
    <definedName name="slo">#REF!</definedName>
    <definedName name="SS">#REF!</definedName>
    <definedName name="SSS">#REF!</definedName>
    <definedName name="stmin">#REF!</definedName>
    <definedName name="stratio">#REF!</definedName>
    <definedName name="SU">#REF!</definedName>
    <definedName name="sv">#REF!</definedName>
    <definedName name="SY">#REF!</definedName>
    <definedName name="T">[11]원형1호맨홀토공수량!#REF!</definedName>
    <definedName name="Ta">#REF!</definedName>
    <definedName name="TANB">#REF!</definedName>
    <definedName name="TB">#REF!</definedName>
    <definedName name="Tba">#REF!</definedName>
    <definedName name="TC">#REF!</definedName>
    <definedName name="TCA">#REF!</definedName>
    <definedName name="TCB">#REF!</definedName>
    <definedName name="tcw">#REF!</definedName>
    <definedName name="tcwds">#REF!</definedName>
    <definedName name="tdl">#REF!</definedName>
    <definedName name="tdlp">#REF!</definedName>
    <definedName name="teb">#REF!</definedName>
    <definedName name="Ted">#REF!</definedName>
    <definedName name="tel">#REF!</definedName>
    <definedName name="telp">#REF!</definedName>
    <definedName name="telp1">#REF!</definedName>
    <definedName name="telp2">#REF!</definedName>
    <definedName name="telp3">#REF!</definedName>
    <definedName name="TITLE_AEAR">[31]우수공!$1:$3,[31]우수공!$A:$D</definedName>
    <definedName name="Tl">#REF!</definedName>
    <definedName name="tll">#REF!</definedName>
    <definedName name="tllp">#REF!</definedName>
    <definedName name="top">#REF!</definedName>
    <definedName name="Tra">#REF!</definedName>
    <definedName name="TS">#REF!</definedName>
    <definedName name="Tsa">#REF!</definedName>
    <definedName name="TSS">[25]우각부보강!#REF!</definedName>
    <definedName name="TT">[32]우각부보강!#REF!</definedName>
    <definedName name="TTT">[23]원형1호맨홀토공수량!#REF!</definedName>
    <definedName name="TU">#REF!</definedName>
    <definedName name="TV">#REF!</definedName>
    <definedName name="TW">#REF!</definedName>
    <definedName name="TWA">#REF!</definedName>
    <definedName name="TWW">#REF!</definedName>
    <definedName name="TYPE">#REF!</definedName>
    <definedName name="U">#REF!</definedName>
    <definedName name="ul">[2]설계조건!#REF!</definedName>
    <definedName name="um">[2]설계조건!#REF!</definedName>
    <definedName name="UMh">#REF!</definedName>
    <definedName name="UMv">#REF!</definedName>
    <definedName name="UT">#REF!</definedName>
    <definedName name="UVh">#REF!</definedName>
    <definedName name="UVv">#REF!</definedName>
    <definedName name="uw">[2]설계조건!#REF!</definedName>
    <definedName name="U형수로">'[33]집수정(600-700)'!$P$4</definedName>
    <definedName name="vhdl1">#REF!</definedName>
    <definedName name="vhel1">#REF!</definedName>
    <definedName name="vhel2">#REF!</definedName>
    <definedName name="vhel3">#REF!</definedName>
    <definedName name="vhll1">#REF!</definedName>
    <definedName name="vhpe2">#REF!</definedName>
    <definedName name="vhpw">#REF!</definedName>
    <definedName name="vhw">#REF!</definedName>
    <definedName name="Vu">#REF!</definedName>
    <definedName name="vvdl1">#REF!</definedName>
    <definedName name="vvel1">#REF!</definedName>
    <definedName name="vvel2">#REF!</definedName>
    <definedName name="vvel3">#REF!</definedName>
    <definedName name="vvll1">#REF!</definedName>
    <definedName name="vvpe2">#REF!</definedName>
    <definedName name="vvpw">#REF!</definedName>
    <definedName name="vvw">#REF!</definedName>
    <definedName name="w_m">#REF!</definedName>
    <definedName name="w_m1">#REF!</definedName>
    <definedName name="w_m2">#REF!</definedName>
    <definedName name="w_m22">#REF!</definedName>
    <definedName name="W1C">#REF!</definedName>
    <definedName name="W2C">#REF!</definedName>
    <definedName name="W3C">#REF!</definedName>
    <definedName name="WA">#REF!</definedName>
    <definedName name="WALL">[2]설계조건!#REF!</definedName>
    <definedName name="wbeta">#REF!</definedName>
    <definedName name="WC">#REF!</definedName>
    <definedName name="WCC">#REF!</definedName>
    <definedName name="WCP">#REF!</definedName>
    <definedName name="WF">#REF!</definedName>
    <definedName name="WFF">#REF!</definedName>
    <definedName name="wfs">#REF!</definedName>
    <definedName name="wh">#REF!</definedName>
    <definedName name="WL">#REF!</definedName>
    <definedName name="wla">[2]설계조건!#REF!</definedName>
    <definedName name="Wm">[2]설계조건!#REF!</definedName>
    <definedName name="wn">[2]설계조건!#REF!</definedName>
    <definedName name="WPP">#REF!</definedName>
    <definedName name="WS">#REF!</definedName>
    <definedName name="WSUM">#REF!</definedName>
    <definedName name="Ws삼">#REF!</definedName>
    <definedName name="Ws이">#REF!</definedName>
    <definedName name="Ws일">#REF!</definedName>
    <definedName name="WT">[11]원형1호맨홀토공수량!#REF!</definedName>
    <definedName name="WTT">[23]원형1호맨홀토공수량!#REF!</definedName>
    <definedName name="WW">'[16]ABUT수량-A1'!$T$25</definedName>
    <definedName name="www">'[26]ABUT수량-A1'!$T$25</definedName>
    <definedName name="X">[34]원형1호맨홀토공수량!#REF!</definedName>
    <definedName name="xx">#REF!</definedName>
    <definedName name="y">#REF!</definedName>
    <definedName name="YC">#REF!</definedName>
    <definedName name="YHJ">#REF!</definedName>
    <definedName name="Z">[34]원형1호맨홀토공수량!#REF!</definedName>
    <definedName name="ㄱ">#REF!</definedName>
    <definedName name="가">#REF!</definedName>
    <definedName name="가식장">#REF!</definedName>
    <definedName name="간접공사비">#REF!</definedName>
    <definedName name="간접노무비">#REF!</definedName>
    <definedName name="감속턱수량">#REF!</definedName>
    <definedName name="강재DATA">[19]단위수량!$A$4:$Z$7</definedName>
    <definedName name="강재규격">[19]단위수량!$B$4:$B$7</definedName>
    <definedName name="강재운반">[19]가시설수량!$AE$235</definedName>
    <definedName name="강탄성계수">#REF!</definedName>
    <definedName name="거리">'[35]H-PILE수량집계'!#REF!</definedName>
    <definedName name="경계블럭연장" hidden="1">[36]조명시설!#REF!</definedName>
    <definedName name="경비">#REF!</definedName>
    <definedName name="고압블럭수량">#REF!</definedName>
    <definedName name="고용보험료">#REF!</definedName>
    <definedName name="곱">[12]DATE!$I$24:$I$85</definedName>
    <definedName name="공구관로번호">#REF!</definedName>
    <definedName name="공구도로명">#REF!</definedName>
    <definedName name="공구별관로번호">[10]Sheet1!$A$4:$B$235</definedName>
    <definedName name="공구별도로명">[10]Sheet1!$D$3:$E$103</definedName>
    <definedName name="공동구공">#REF!</definedName>
    <definedName name="공동구공집계표">#REF!</definedName>
    <definedName name="공제" hidden="1">[37]조명시설!#REF!</definedName>
    <definedName name="공통일위">#REF!</definedName>
    <definedName name="관T">#REF!</definedName>
    <definedName name="관경">#REF!</definedName>
    <definedName name="관경1">#REF!</definedName>
    <definedName name="관제원">#REF!</definedName>
    <definedName name="관치수">'[38]2호맨홀공제수량'!$A$5:$C$11</definedName>
    <definedName name="교폭">#REF!</definedName>
    <definedName name="구">#REF!</definedName>
    <definedName name="구조물집계">[39]터파기및재료!#REF!</definedName>
    <definedName name="규격">[12]DATE!$C$24:$C$85</definedName>
    <definedName name="근입장">#REF!</definedName>
    <definedName name="기초폭300">[1]대로근거!#REF!</definedName>
    <definedName name="기초폭350">[1]대로근거!#REF!</definedName>
    <definedName name="깊이">#REF!</definedName>
    <definedName name="ㄴ">#REF!</definedName>
    <definedName name="나">#REF!</definedName>
    <definedName name="노무비">#REF!</definedName>
    <definedName name="노무비1">[40]수목표준대가!$J:$J</definedName>
    <definedName name="높">#REF!</definedName>
    <definedName name="높이">#REF!</definedName>
    <definedName name="높이300">[1]대로근거!#REF!</definedName>
    <definedName name="높이350">[1]대로근거!#REF!</definedName>
    <definedName name="ㄷ">#REF!</definedName>
    <definedName name="ㄷㄷ">'[41]이토변실(A3-LINE)'!$O$62</definedName>
    <definedName name="ㄷㄷㄷ">'[16]ABUT수량-A1'!$T$25</definedName>
    <definedName name="다">#REF!</definedName>
    <definedName name="단관M">[12]DATE!$H$24:$H$85</definedName>
    <definedName name="단빔플랜지">#REF!</definedName>
    <definedName name="담쟁이넝쿨수량산출">#REF!</definedName>
    <definedName name="대개소">#REF!</definedName>
    <definedName name="대관경">#REF!</definedName>
    <definedName name="댈타5">#REF!</definedName>
    <definedName name="더하기">[12]DATE!$J$24:$J$85</definedName>
    <definedName name="데이타">#REF!</definedName>
    <definedName name="동방층">#REF!</definedName>
    <definedName name="동상">#REF!</definedName>
    <definedName name="동상1">#REF!</definedName>
    <definedName name="동상2">#REF!</definedName>
    <definedName name="두부">#REF!</definedName>
    <definedName name="띠장규격">#REF!</definedName>
    <definedName name="띠장설치">[19]가시설수량!$AE$52</definedName>
    <definedName name="띠장연결개소">[19]가시설수량!$AE$79</definedName>
    <definedName name="ㄹ">#REF!</definedName>
    <definedName name="ㄹㄹ" hidden="1">[37]조명시설!#REF!</definedName>
    <definedName name="라">#REF!</definedName>
    <definedName name="ㅁ">#REF!</definedName>
    <definedName name="ㅁ1">[42]터파기및재료!#REF!</definedName>
    <definedName name="ㅁ15">[43]연결관암거!#REF!</definedName>
    <definedName name="ㅁㄴ">[11]원형1호맨홀토공수량!#REF!</definedName>
    <definedName name="ㅁㅁ185">#REF!</definedName>
    <definedName name="마">#REF!</definedName>
    <definedName name="마마마">#REF!</definedName>
    <definedName name="마스콘수량">#REF!</definedName>
    <definedName name="마찰각">#REF!</definedName>
    <definedName name="맨홀자재집계표">[44]원형1호맨홀토공수량!#REF!</definedName>
    <definedName name="맨홀토공단위수량">#REF!</definedName>
    <definedName name="맨홀평균높이산출">#REF!</definedName>
    <definedName name="모래300">[1]대로근거!#REF!</definedName>
    <definedName name="모래350">[1]대로근거!#REF!</definedName>
    <definedName name="무근">#REF!</definedName>
    <definedName name="물">#REF!</definedName>
    <definedName name="뮤">#REF!</definedName>
    <definedName name="뮤2">#REF!</definedName>
    <definedName name="ㅂ">#REF!</definedName>
    <definedName name="바">#REF!</definedName>
    <definedName name="방호벽">#REF!</definedName>
    <definedName name="버팀1단">[19]단위수량!$D$10</definedName>
    <definedName name="버팀2단">[19]단위수량!$D$11</definedName>
    <definedName name="버팀간격">#REF!</definedName>
    <definedName name="버팀규격">#REF!</definedName>
    <definedName name="버팀및띠장연결">[19]가시설수량!$AE$168</definedName>
    <definedName name="버팀수량">#REF!</definedName>
    <definedName name="버팀제작">[19]가시설수량!$AE$138</definedName>
    <definedName name="벽높이">#REF!</definedName>
    <definedName name="벽체">#REF!</definedName>
    <definedName name="보걸이">[19]가시설수량!$AE$39</definedName>
    <definedName name="보도경계블럭수량">#REF!</definedName>
    <definedName name="보조">#REF!</definedName>
    <definedName name="보조1">#REF!</definedName>
    <definedName name="보조2">#REF!</definedName>
    <definedName name="보조기층">#REF!</definedName>
    <definedName name="보차도경계블럭수량">#REF!</definedName>
    <definedName name="복사">#REF!</definedName>
    <definedName name="복토">#REF!</definedName>
    <definedName name="부대공집계">[39]터파기및재료!#REF!</definedName>
    <definedName name="부대일위대가">#REF!</definedName>
    <definedName name="분리">'[45]빗물받이(910-510-410)'!$P$4</definedName>
    <definedName name="브이c">#REF!</definedName>
    <definedName name="빔간격">#REF!</definedName>
    <definedName name="빔높이">#REF!</definedName>
    <definedName name="빗물받이1">#REF!</definedName>
    <definedName name="빗물받이2">#REF!</definedName>
    <definedName name="사">#REF!</definedName>
    <definedName name="사하중1">#REF!</definedName>
    <definedName name="사하중2">#REF!</definedName>
    <definedName name="사하중3">#REF!</definedName>
    <definedName name="사하중4">#REF!</definedName>
    <definedName name="산재보험료">#REF!</definedName>
    <definedName name="상부">#REF!</definedName>
    <definedName name="상부1">#REF!</definedName>
    <definedName name="상부2">#REF!</definedName>
    <definedName name="상수도공">#REF!</definedName>
    <definedName name="상수도공집계표">#REF!</definedName>
    <definedName name="상수집">[46]터파기및재료!#REF!</definedName>
    <definedName name="상수집계">[39]터파기및재료!#REF!</definedName>
    <definedName name="설계속도">#REF!</definedName>
    <definedName name="소개소">#REF!</definedName>
    <definedName name="소관경">#REF!</definedName>
    <definedName name="소켓무게">[47]DATE!$G$24:$G$79</definedName>
    <definedName name="수량">[48]맨홀수량!#REF!</definedName>
    <definedName name="수량산출">#REF!</definedName>
    <definedName name="수압1">#REF!</definedName>
    <definedName name="수압2">#REF!</definedName>
    <definedName name="수압3">#REF!</definedName>
    <definedName name="순공사비">#REF!</definedName>
    <definedName name="슬래브">#REF!</definedName>
    <definedName name="습윤">#REF!</definedName>
    <definedName name="씨">#REF!</definedName>
    <definedName name="씨그마ck">#REF!</definedName>
    <definedName name="씨그마y">#REF!</definedName>
    <definedName name="ㅇㅇ">[49]원형1호맨홀토공수량!#REF!</definedName>
    <definedName name="ㅇㅇㅇㅇ">#REF!</definedName>
    <definedName name="ㅇ어ㅗ">#REF!</definedName>
    <definedName name="아">#REF!</definedName>
    <definedName name="아스콘">#REF!</definedName>
    <definedName name="아스콘1">#REF!</definedName>
    <definedName name="아스콘2" hidden="1">[37]조명시설!#REF!</definedName>
    <definedName name="아스콘수량">#REF!</definedName>
    <definedName name="아스팔트">#REF!</definedName>
    <definedName name="아앙">[50]DATE!$G$24:$G$79</definedName>
    <definedName name="알d">#REF!</definedName>
    <definedName name="알파1">#REF!</definedName>
    <definedName name="알파2">#REF!</definedName>
    <definedName name="앞굽높이">#REF!</definedName>
    <definedName name="앞성토">#REF!</definedName>
    <definedName name="앨c">#REF!</definedName>
    <definedName name="앨e">#REF!</definedName>
    <definedName name="여유폭">[19]단위수량!$C$19</definedName>
    <definedName name="연장">#REF!</definedName>
    <definedName name="오">#REF!</definedName>
    <definedName name="오수1호맨홀">[51]터파기및재료!#REF!</definedName>
    <definedName name="오수공">#REF!</definedName>
    <definedName name="오수관단위수량">[51]터파기및재료!#REF!</definedName>
    <definedName name="오수관로높이">[51]터파기및재료!#REF!</definedName>
    <definedName name="오수맨홀높이">[51]터파기및재료!#REF!</definedName>
    <definedName name="옹벽공">#REF!</definedName>
    <definedName name="옹벽공집계표">#REF!</definedName>
    <definedName name="옹벽단위">[52]터파기및재료!#REF!</definedName>
    <definedName name="외벽1">#REF!</definedName>
    <definedName name="외벽2">#REF!</definedName>
    <definedName name="우수공">#REF!</definedName>
    <definedName name="우수관수량산출">#REF!</definedName>
    <definedName name="이삼">#REF!</definedName>
    <definedName name="이형관">[12]DATE!$B$24:$B$85</definedName>
    <definedName name="인기300">[1]대로근거!#REF!</definedName>
    <definedName name="인기350">[1]대로근거!#REF!</definedName>
    <definedName name="인암300">[1]대로근거!#REF!</definedName>
    <definedName name="인암350">[1]대로근거!#REF!</definedName>
    <definedName name="인토300">[1]대로근거!#REF!</definedName>
    <definedName name="인토350">[1]대로근거!#REF!</definedName>
    <definedName name="일단">[53]원형1호맨홀토공수량!#REF!</definedName>
    <definedName name="ㅈㅁ">#REF!</definedName>
    <definedName name="장순상">#REF!</definedName>
    <definedName name="저판">#REF!</definedName>
    <definedName name="저판두께">'[54]#REF'!$AJ$30</definedName>
    <definedName name="전장">#REF!</definedName>
    <definedName name="전토압1">#REF!</definedName>
    <definedName name="전토압2">#REF!</definedName>
    <definedName name="전토압3">#REF!</definedName>
    <definedName name="전토압4">#REF!</definedName>
    <definedName name="정">[10]Sheet1!$B$16384</definedName>
    <definedName name="정근">[10]Sheet1!$B$16384</definedName>
    <definedName name="정지">#REF!</definedName>
    <definedName name="주빔플랜지">#REF!</definedName>
    <definedName name="중분대">#REF!</definedName>
    <definedName name="지급미포함차액">#REF!</definedName>
    <definedName name="지급자재비">#REF!</definedName>
    <definedName name="지하수">#REF!</definedName>
    <definedName name="직접공사비">#REF!</definedName>
    <definedName name="직접노무비">#REF!</definedName>
    <definedName name="직접재료비">#REF!</definedName>
    <definedName name="집계표1">#REF!</definedName>
    <definedName name="집계표2">#REF!</definedName>
    <definedName name="집계표3">#REF!</definedName>
    <definedName name="집계표4">#REF!</definedName>
    <definedName name="집계표5">#REF!</definedName>
    <definedName name="집수정">#REF!</definedName>
    <definedName name="집수정관경">#REF!</definedName>
    <definedName name="집수정규격">#REF!</definedName>
    <definedName name="집수정수">[55]산출근거!#REF!</definedName>
    <definedName name="집수정수량">#REF!</definedName>
    <definedName name="차선도색중앙선수량">#REF!</definedName>
    <definedName name="차선도색직각주차수량">#REF!</definedName>
    <definedName name="차선도색평행주차수량">#REF!</definedName>
    <definedName name="차차" hidden="1">[5]조명시설!#REF!</definedName>
    <definedName name="천공간격">#REF!</definedName>
    <definedName name="철근">#REF!</definedName>
    <definedName name="철근항복응력">'[54]#REF'!$G$144</definedName>
    <definedName name="철콘">#REF!</definedName>
    <definedName name="칼라샌드블록수량">#REF!</definedName>
    <definedName name="콘크리트">#REF!</definedName>
    <definedName name="콘크리트공칭강도">'[54]#REF'!$G$132</definedName>
    <definedName name="토류판">[19]가시설수량!$AE$25</definedName>
    <definedName name="토사">#REF!</definedName>
    <definedName name="토사1">#REF!</definedName>
    <definedName name="토사2">#REF!</definedName>
    <definedName name="토사3">#REF!</definedName>
    <definedName name="토피">#REF!</definedName>
    <definedName name="퇴직공제부금비">#REF!</definedName>
    <definedName name="파이1">#REF!</definedName>
    <definedName name="파이2">#REF!</definedName>
    <definedName name="평균H">#REF!</definedName>
    <definedName name="평균높이">[53]원형1호맨홀토공수량!#REF!</definedName>
    <definedName name="포장">#REF!</definedName>
    <definedName name="포장T">#REF!</definedName>
    <definedName name="포장공">#REF!</definedName>
    <definedName name="포장공수량집계표">#REF!</definedName>
    <definedName name="포장두께">#REF!</definedName>
    <definedName name="포화">#REF!</definedName>
    <definedName name="폭">#REF!</definedName>
    <definedName name="폭300">[1]대로근거!#REF!</definedName>
    <definedName name="폭350">[1]대로근거!#REF!</definedName>
    <definedName name="폭원">#REF!</definedName>
    <definedName name="ㅎ">#REF!</definedName>
    <definedName name="하부">#REF!</definedName>
    <definedName name="하중">#REF!</definedName>
    <definedName name="헌치1">#REF!</definedName>
    <definedName name="헌치2">#REF!</definedName>
    <definedName name="현지사무원급료">#REF!</definedName>
    <definedName name="형상">[12]DATE!$D$24:$D$85</definedName>
    <definedName name="홈통받이수량">#REF!</definedName>
    <definedName name="활하중">#REF!</definedName>
    <definedName name="활하중1">#REF!</definedName>
    <definedName name="활하중2">#REF!</definedName>
    <definedName name="황">#REF!</definedName>
    <definedName name="ㅐㅐㅐ">'[16]ABUT수량-A1'!$T$25</definedName>
    <definedName name="ㅑㅑ">[11]원형1호맨홀토공수량!#REF!</definedName>
    <definedName name="ㅔ">[1]대로근거!#REF!</definedName>
    <definedName name="ㅗ50" localSheetId="1">[56]연습!#REF!</definedName>
    <definedName name="ㅗㄹ">#REF!</definedName>
    <definedName name="ㅗㅅ20">#REF!</definedName>
    <definedName name="ㅠ359">#REF!</definedName>
    <definedName name="ㅣ" hidden="1">[37]조명시설!#REF!</definedName>
    <definedName name="ㅣㅣㅣ" hidden="1">[37]조명시설!#REF!</definedName>
    <definedName name="ㅣㅣㅣㅣ" hidden="1">[37]조명시설!#REF!</definedName>
    <definedName name="ㅣㅣㅣㅣㅣ" hidden="1">[37]조명시설!#REF!</definedName>
    <definedName name="ㅣㅣㅣㅣㅣㅣ" hidden="1">[37]조명시설!#REF!</definedName>
  </definedNames>
  <calcPr calcId="125725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7" i="3"/>
  <c r="O68"/>
  <c r="O71"/>
  <c r="O69"/>
  <c r="O72"/>
  <c r="E35" i="12" l="1"/>
  <c r="N18"/>
  <c r="B6" i="11"/>
  <c r="I1"/>
  <c r="K2" s="1"/>
  <c r="E27" i="10"/>
  <c r="A10"/>
  <c r="A9"/>
  <c r="A8"/>
  <c r="A7"/>
  <c r="A6"/>
  <c r="A5"/>
  <c r="A4"/>
  <c r="A3"/>
  <c r="A1" i="12" s="1"/>
  <c r="A2" i="10"/>
  <c r="A1"/>
  <c r="I2" i="11" l="1"/>
  <c r="G308" i="8" l="1"/>
  <c r="E308"/>
  <c r="G307"/>
  <c r="E307"/>
  <c r="I306"/>
  <c r="J306" s="1"/>
  <c r="G306"/>
  <c r="E306"/>
  <c r="G305"/>
  <c r="E305"/>
  <c r="I283"/>
  <c r="G283"/>
  <c r="I282"/>
  <c r="G282"/>
  <c r="I281"/>
  <c r="G281"/>
  <c r="I280"/>
  <c r="G280"/>
  <c r="G258"/>
  <c r="E258"/>
  <c r="I257"/>
  <c r="G257"/>
  <c r="I256"/>
  <c r="G256"/>
  <c r="I255"/>
  <c r="G255"/>
  <c r="I237"/>
  <c r="G237"/>
  <c r="I235"/>
  <c r="G235"/>
  <c r="I233"/>
  <c r="G233"/>
  <c r="H233" s="1"/>
  <c r="I131"/>
  <c r="G131"/>
  <c r="E131"/>
  <c r="F131" s="1"/>
  <c r="I106"/>
  <c r="G106"/>
  <c r="I81"/>
  <c r="G81"/>
  <c r="I56"/>
  <c r="G56"/>
  <c r="I31"/>
  <c r="G31"/>
  <c r="H31" s="1"/>
  <c r="E31"/>
  <c r="F31" s="1"/>
  <c r="I6"/>
  <c r="G6"/>
  <c r="I431" i="6"/>
  <c r="G431"/>
  <c r="E431"/>
  <c r="I426"/>
  <c r="J426" s="1"/>
  <c r="G426"/>
  <c r="I421"/>
  <c r="G421"/>
  <c r="E421"/>
  <c r="I420"/>
  <c r="G420"/>
  <c r="H420" s="1"/>
  <c r="E420"/>
  <c r="K420" s="1"/>
  <c r="I415"/>
  <c r="G415"/>
  <c r="E415"/>
  <c r="I414"/>
  <c r="G414"/>
  <c r="E414"/>
  <c r="I410"/>
  <c r="J410" s="1"/>
  <c r="J411" s="1"/>
  <c r="G63" i="7" s="1"/>
  <c r="I400" i="6" s="1"/>
  <c r="J400" s="1"/>
  <c r="G410"/>
  <c r="E410"/>
  <c r="I405"/>
  <c r="G405"/>
  <c r="E405"/>
  <c r="I404"/>
  <c r="G404"/>
  <c r="E404"/>
  <c r="F404" s="1"/>
  <c r="I403"/>
  <c r="G403"/>
  <c r="E403"/>
  <c r="I402"/>
  <c r="G402"/>
  <c r="E402"/>
  <c r="I401"/>
  <c r="G401"/>
  <c r="H401" s="1"/>
  <c r="E401"/>
  <c r="I399"/>
  <c r="G399"/>
  <c r="I398"/>
  <c r="G398"/>
  <c r="I397"/>
  <c r="G397"/>
  <c r="H397" s="1"/>
  <c r="I392"/>
  <c r="K392" s="1"/>
  <c r="G392"/>
  <c r="E392"/>
  <c r="I391"/>
  <c r="G391"/>
  <c r="E391"/>
  <c r="I390"/>
  <c r="J390" s="1"/>
  <c r="G390"/>
  <c r="E390"/>
  <c r="I389"/>
  <c r="G389"/>
  <c r="E389"/>
  <c r="I388"/>
  <c r="G388"/>
  <c r="H388" s="1"/>
  <c r="E388"/>
  <c r="F388" s="1"/>
  <c r="I386"/>
  <c r="G386"/>
  <c r="I385"/>
  <c r="G385"/>
  <c r="I384"/>
  <c r="J384" s="1"/>
  <c r="G384"/>
  <c r="H384" s="1"/>
  <c r="I379"/>
  <c r="G379"/>
  <c r="I378"/>
  <c r="G378"/>
  <c r="E378"/>
  <c r="F378" s="1"/>
  <c r="I373"/>
  <c r="G373"/>
  <c r="E373"/>
  <c r="I372"/>
  <c r="G372"/>
  <c r="E372"/>
  <c r="I362"/>
  <c r="G362"/>
  <c r="H362" s="1"/>
  <c r="E362"/>
  <c r="I361"/>
  <c r="G361"/>
  <c r="E361"/>
  <c r="I356"/>
  <c r="G356"/>
  <c r="E356"/>
  <c r="I355"/>
  <c r="J355" s="1"/>
  <c r="G355"/>
  <c r="E355"/>
  <c r="I350"/>
  <c r="G350"/>
  <c r="E350"/>
  <c r="I349"/>
  <c r="G349"/>
  <c r="H349" s="1"/>
  <c r="E349"/>
  <c r="I342"/>
  <c r="G342"/>
  <c r="I341"/>
  <c r="G341"/>
  <c r="I337"/>
  <c r="G337"/>
  <c r="H337" s="1"/>
  <c r="E337"/>
  <c r="F337" s="1"/>
  <c r="I336"/>
  <c r="G336"/>
  <c r="E336"/>
  <c r="I331"/>
  <c r="J331" s="1"/>
  <c r="G331"/>
  <c r="H331" s="1"/>
  <c r="I330"/>
  <c r="G330"/>
  <c r="I325"/>
  <c r="J325" s="1"/>
  <c r="G325"/>
  <c r="E325"/>
  <c r="I320"/>
  <c r="G320"/>
  <c r="I319"/>
  <c r="G319"/>
  <c r="H319" s="1"/>
  <c r="E319"/>
  <c r="K319" s="1"/>
  <c r="I314"/>
  <c r="J314" s="1"/>
  <c r="G314"/>
  <c r="E314"/>
  <c r="I309"/>
  <c r="G309"/>
  <c r="E309"/>
  <c r="I308"/>
  <c r="J308" s="1"/>
  <c r="G308"/>
  <c r="H308" s="1"/>
  <c r="H311" s="1"/>
  <c r="F48" i="7" s="1"/>
  <c r="G104" i="6" s="1"/>
  <c r="H104" s="1"/>
  <c r="E308"/>
  <c r="F308" s="1"/>
  <c r="F311" s="1"/>
  <c r="E48" i="7" s="1"/>
  <c r="E104" i="6" s="1"/>
  <c r="I303"/>
  <c r="G303"/>
  <c r="E303"/>
  <c r="I302"/>
  <c r="G302"/>
  <c r="E302"/>
  <c r="K302" s="1"/>
  <c r="I301"/>
  <c r="G301"/>
  <c r="E301"/>
  <c r="I300"/>
  <c r="G300"/>
  <c r="E300"/>
  <c r="I296"/>
  <c r="G296"/>
  <c r="H296" s="1"/>
  <c r="E296"/>
  <c r="F296" s="1"/>
  <c r="I295"/>
  <c r="G295"/>
  <c r="I294"/>
  <c r="G294"/>
  <c r="E294"/>
  <c r="I288"/>
  <c r="G288"/>
  <c r="I287"/>
  <c r="J287" s="1"/>
  <c r="G287"/>
  <c r="K287" s="1"/>
  <c r="E287"/>
  <c r="F287" s="1"/>
  <c r="I281"/>
  <c r="G281"/>
  <c r="I280"/>
  <c r="G280"/>
  <c r="H280" s="1"/>
  <c r="E280"/>
  <c r="I276"/>
  <c r="K276" s="1"/>
  <c r="G276"/>
  <c r="E276"/>
  <c r="I275"/>
  <c r="G275"/>
  <c r="E275"/>
  <c r="I270"/>
  <c r="J270" s="1"/>
  <c r="G270"/>
  <c r="H270" s="1"/>
  <c r="E270"/>
  <c r="K270" s="1"/>
  <c r="I269"/>
  <c r="G269"/>
  <c r="E269"/>
  <c r="I263"/>
  <c r="G263"/>
  <c r="I257"/>
  <c r="G257"/>
  <c r="I256"/>
  <c r="J256" s="1"/>
  <c r="G256"/>
  <c r="I252"/>
  <c r="G252"/>
  <c r="E252"/>
  <c r="K252" s="1"/>
  <c r="I251"/>
  <c r="G251"/>
  <c r="E251"/>
  <c r="I247"/>
  <c r="G247"/>
  <c r="E247"/>
  <c r="I246"/>
  <c r="G246"/>
  <c r="H246" s="1"/>
  <c r="E246"/>
  <c r="I242"/>
  <c r="G242"/>
  <c r="E242"/>
  <c r="F242" s="1"/>
  <c r="I240"/>
  <c r="G240"/>
  <c r="I239"/>
  <c r="J239" s="1"/>
  <c r="G239"/>
  <c r="E239"/>
  <c r="I233"/>
  <c r="G233"/>
  <c r="E233"/>
  <c r="K233" s="1"/>
  <c r="I232"/>
  <c r="G232"/>
  <c r="H232" s="1"/>
  <c r="E232"/>
  <c r="I226"/>
  <c r="G226"/>
  <c r="E226"/>
  <c r="I225"/>
  <c r="G225"/>
  <c r="H225" s="1"/>
  <c r="E225"/>
  <c r="I221"/>
  <c r="J221" s="1"/>
  <c r="J222" s="1"/>
  <c r="G34" i="7" s="1"/>
  <c r="I355" i="8" s="1"/>
  <c r="J355" s="1"/>
  <c r="J378" s="1"/>
  <c r="I28" i="9" s="1"/>
  <c r="J28" s="1"/>
  <c r="G221" i="6"/>
  <c r="H221" s="1"/>
  <c r="H222" s="1"/>
  <c r="F34" i="7" s="1"/>
  <c r="G355" i="8" s="1"/>
  <c r="H355" s="1"/>
  <c r="H378" s="1"/>
  <c r="G28" i="9" s="1"/>
  <c r="H28" s="1"/>
  <c r="E221" i="6"/>
  <c r="I215"/>
  <c r="G215"/>
  <c r="E215"/>
  <c r="I214"/>
  <c r="G214"/>
  <c r="E214"/>
  <c r="I210"/>
  <c r="G210"/>
  <c r="E210"/>
  <c r="I209"/>
  <c r="G209"/>
  <c r="E209"/>
  <c r="K209" s="1"/>
  <c r="I204"/>
  <c r="J204" s="1"/>
  <c r="G204"/>
  <c r="H204" s="1"/>
  <c r="I199"/>
  <c r="G199"/>
  <c r="I195"/>
  <c r="G195"/>
  <c r="E195"/>
  <c r="I190"/>
  <c r="J190" s="1"/>
  <c r="G190"/>
  <c r="E190"/>
  <c r="F190" s="1"/>
  <c r="I186"/>
  <c r="G186"/>
  <c r="E186"/>
  <c r="I185"/>
  <c r="G185"/>
  <c r="H185" s="1"/>
  <c r="E185"/>
  <c r="I176"/>
  <c r="G176"/>
  <c r="H176" s="1"/>
  <c r="I167"/>
  <c r="G167"/>
  <c r="I163"/>
  <c r="G163"/>
  <c r="H163" s="1"/>
  <c r="I162"/>
  <c r="G162"/>
  <c r="H162" s="1"/>
  <c r="I154"/>
  <c r="G154"/>
  <c r="H154" s="1"/>
  <c r="E154"/>
  <c r="F154" s="1"/>
  <c r="I143"/>
  <c r="J143" s="1"/>
  <c r="G143"/>
  <c r="I141"/>
  <c r="J141" s="1"/>
  <c r="G141"/>
  <c r="I134"/>
  <c r="G134"/>
  <c r="H134" s="1"/>
  <c r="E134"/>
  <c r="F134" s="1"/>
  <c r="I117"/>
  <c r="G117"/>
  <c r="I108"/>
  <c r="G108"/>
  <c r="H108" s="1"/>
  <c r="I103"/>
  <c r="J103" s="1"/>
  <c r="G103"/>
  <c r="H103" s="1"/>
  <c r="I102"/>
  <c r="G102"/>
  <c r="H102" s="1"/>
  <c r="I101"/>
  <c r="G101"/>
  <c r="E101"/>
  <c r="I100"/>
  <c r="J100" s="1"/>
  <c r="G100"/>
  <c r="I99"/>
  <c r="G99"/>
  <c r="I98"/>
  <c r="J98" s="1"/>
  <c r="G98"/>
  <c r="E98"/>
  <c r="I97"/>
  <c r="G97"/>
  <c r="H97" s="1"/>
  <c r="I96"/>
  <c r="G96"/>
  <c r="I95"/>
  <c r="G95"/>
  <c r="H95" s="1"/>
  <c r="I94"/>
  <c r="G94"/>
  <c r="I83"/>
  <c r="G83"/>
  <c r="H83" s="1"/>
  <c r="E83"/>
  <c r="I82"/>
  <c r="K82" s="1"/>
  <c r="G82"/>
  <c r="E82"/>
  <c r="I81"/>
  <c r="G81"/>
  <c r="I80"/>
  <c r="G80"/>
  <c r="H80" s="1"/>
  <c r="E80"/>
  <c r="I74"/>
  <c r="G74"/>
  <c r="E74"/>
  <c r="K74" s="1"/>
  <c r="I73"/>
  <c r="G73"/>
  <c r="E73"/>
  <c r="I72"/>
  <c r="J72" s="1"/>
  <c r="G72"/>
  <c r="I68"/>
  <c r="J68" s="1"/>
  <c r="J69" s="1"/>
  <c r="G12" i="7" s="1"/>
  <c r="I185" i="8" s="1"/>
  <c r="J185" s="1"/>
  <c r="G68" i="6"/>
  <c r="E68"/>
  <c r="F68" s="1"/>
  <c r="I67"/>
  <c r="G67"/>
  <c r="E67"/>
  <c r="F67" s="1"/>
  <c r="I66"/>
  <c r="J66" s="1"/>
  <c r="G66"/>
  <c r="I62"/>
  <c r="G62"/>
  <c r="E62"/>
  <c r="F62" s="1"/>
  <c r="F63" s="1"/>
  <c r="E11" i="7" s="1"/>
  <c r="E184" i="8" s="1"/>
  <c r="F184" s="1"/>
  <c r="I57" i="6"/>
  <c r="G57"/>
  <c r="H57" s="1"/>
  <c r="E57"/>
  <c r="I56"/>
  <c r="G56"/>
  <c r="I55"/>
  <c r="K55" s="1"/>
  <c r="G55"/>
  <c r="I54"/>
  <c r="J54" s="1"/>
  <c r="G54"/>
  <c r="H54" s="1"/>
  <c r="I53"/>
  <c r="G53"/>
  <c r="I52"/>
  <c r="J52" s="1"/>
  <c r="G52"/>
  <c r="I51"/>
  <c r="J51" s="1"/>
  <c r="G51"/>
  <c r="I50"/>
  <c r="J50" s="1"/>
  <c r="G50"/>
  <c r="I49"/>
  <c r="G49"/>
  <c r="H49" s="1"/>
  <c r="E49"/>
  <c r="K49" s="1"/>
  <c r="I48"/>
  <c r="G48"/>
  <c r="H48" s="1"/>
  <c r="I43"/>
  <c r="G43"/>
  <c r="K43" s="1"/>
  <c r="I42"/>
  <c r="J42" s="1"/>
  <c r="G42"/>
  <c r="H42" s="1"/>
  <c r="I41"/>
  <c r="G41"/>
  <c r="H41" s="1"/>
  <c r="I40"/>
  <c r="G40"/>
  <c r="H40" s="1"/>
  <c r="E40"/>
  <c r="I39"/>
  <c r="J39" s="1"/>
  <c r="G39"/>
  <c r="I38"/>
  <c r="G38"/>
  <c r="I37"/>
  <c r="K37" s="1"/>
  <c r="G37"/>
  <c r="H37" s="1"/>
  <c r="E37"/>
  <c r="I36"/>
  <c r="G36"/>
  <c r="I35"/>
  <c r="G35"/>
  <c r="I31"/>
  <c r="G31"/>
  <c r="K31" s="1"/>
  <c r="E31"/>
  <c r="I30"/>
  <c r="G30"/>
  <c r="E30"/>
  <c r="F30" s="1"/>
  <c r="I29"/>
  <c r="G29"/>
  <c r="E29"/>
  <c r="I25"/>
  <c r="J25" s="1"/>
  <c r="G25"/>
  <c r="E25"/>
  <c r="K25" s="1"/>
  <c r="I24"/>
  <c r="G24"/>
  <c r="K24" s="1"/>
  <c r="E24"/>
  <c r="I23"/>
  <c r="G23"/>
  <c r="H23" s="1"/>
  <c r="E23"/>
  <c r="F23" s="1"/>
  <c r="I16"/>
  <c r="G16"/>
  <c r="H16" s="1"/>
  <c r="I9"/>
  <c r="G9"/>
  <c r="K9" s="1"/>
  <c r="I5"/>
  <c r="J5" s="1"/>
  <c r="J6" s="1"/>
  <c r="G4" i="7" s="1"/>
  <c r="G5" i="6"/>
  <c r="E5"/>
  <c r="V89" i="3"/>
  <c r="I308" i="8" s="1"/>
  <c r="K308" s="1"/>
  <c r="V88" i="3"/>
  <c r="I307" i="8" s="1"/>
  <c r="V87" i="3"/>
  <c r="V86"/>
  <c r="I305" i="8" s="1"/>
  <c r="O85" i="3"/>
  <c r="O84"/>
  <c r="O83"/>
  <c r="E295" i="6" s="1"/>
  <c r="O82" i="3"/>
  <c r="E379" i="6" s="1"/>
  <c r="O81" i="3"/>
  <c r="E199" i="6" s="1"/>
  <c r="F199" s="1"/>
  <c r="O80" i="3"/>
  <c r="E204" i="6" s="1"/>
  <c r="O78" i="3"/>
  <c r="O77"/>
  <c r="O76"/>
  <c r="V75"/>
  <c r="I258" i="8" s="1"/>
  <c r="J258" s="1"/>
  <c r="O74" i="3"/>
  <c r="E257" i="8" s="1"/>
  <c r="O73" i="3"/>
  <c r="E256" i="8" s="1"/>
  <c r="F256" s="1"/>
  <c r="E106"/>
  <c r="F106" s="1"/>
  <c r="O70" i="3"/>
  <c r="E81" i="8" s="1"/>
  <c r="K81" s="1"/>
  <c r="E56"/>
  <c r="K56" s="1"/>
  <c r="E6"/>
  <c r="F6" s="1"/>
  <c r="O66" i="3"/>
  <c r="E283" i="8" s="1"/>
  <c r="O65" i="3"/>
  <c r="E282" i="8" s="1"/>
  <c r="K282" s="1"/>
  <c r="O64" i="3"/>
  <c r="E281" i="8" s="1"/>
  <c r="F281" s="1"/>
  <c r="O63" i="3"/>
  <c r="E255" i="8" s="1"/>
  <c r="O62" i="3"/>
  <c r="E280" i="8" s="1"/>
  <c r="F280" s="1"/>
  <c r="O61" i="3"/>
  <c r="E94" i="6" s="1"/>
  <c r="F94" s="1"/>
  <c r="O60" i="3"/>
  <c r="E235" i="8" s="1"/>
  <c r="F235" s="1"/>
  <c r="O59" i="3"/>
  <c r="E237" i="8" s="1"/>
  <c r="F237" s="1"/>
  <c r="O58" i="3"/>
  <c r="O57"/>
  <c r="E16" i="6" s="1"/>
  <c r="O56" i="3"/>
  <c r="E9" i="6" s="1"/>
  <c r="O55" i="3"/>
  <c r="O54"/>
  <c r="E56" i="6" s="1"/>
  <c r="F56" s="1"/>
  <c r="O53" i="3"/>
  <c r="E55" i="6" s="1"/>
  <c r="O52" i="3"/>
  <c r="E54" i="6" s="1"/>
  <c r="F54" s="1"/>
  <c r="O51" i="3"/>
  <c r="E53" i="6" s="1"/>
  <c r="F53" s="1"/>
  <c r="O50" i="3"/>
  <c r="E52" i="6" s="1"/>
  <c r="O49" i="3"/>
  <c r="E51" i="6" s="1"/>
  <c r="O48" i="3"/>
  <c r="E50" i="6" s="1"/>
  <c r="O47" i="3"/>
  <c r="O46"/>
  <c r="E48" i="6" s="1"/>
  <c r="K48" s="1"/>
  <c r="O45" i="3"/>
  <c r="E43" i="6" s="1"/>
  <c r="O44" i="3"/>
  <c r="E42" i="6" s="1"/>
  <c r="F42" s="1"/>
  <c r="O43" i="3"/>
  <c r="E41" i="6" s="1"/>
  <c r="O42" i="3"/>
  <c r="E38" i="6" s="1"/>
  <c r="K38" s="1"/>
  <c r="O41" i="3"/>
  <c r="O40"/>
  <c r="E39" i="6" s="1"/>
  <c r="O39" i="3"/>
  <c r="O38"/>
  <c r="E36" i="6" s="1"/>
  <c r="F36" s="1"/>
  <c r="O37" i="3"/>
  <c r="E35" i="6" s="1"/>
  <c r="O36" i="3"/>
  <c r="O35"/>
  <c r="E233" i="8" s="1"/>
  <c r="O34" i="3"/>
  <c r="E162" i="6" s="1"/>
  <c r="O33" i="3"/>
  <c r="E163" i="6" s="1"/>
  <c r="F163" s="1"/>
  <c r="O32" i="3"/>
  <c r="E342" i="6" s="1"/>
  <c r="F342" s="1"/>
  <c r="O31" i="3"/>
  <c r="E143" i="6" s="1"/>
  <c r="F143" s="1"/>
  <c r="E144" s="1"/>
  <c r="F144" s="1"/>
  <c r="O30" i="3"/>
  <c r="E108" i="6" s="1"/>
  <c r="O29" i="3"/>
  <c r="E103" i="6" s="1"/>
  <c r="O28" i="3"/>
  <c r="E102" i="6" s="1"/>
  <c r="O27" i="3"/>
  <c r="E100" i="6" s="1"/>
  <c r="O26" i="3"/>
  <c r="E99" i="6" s="1"/>
  <c r="O25" i="3"/>
  <c r="O24"/>
  <c r="E97" i="6" s="1"/>
  <c r="O23" i="3"/>
  <c r="E96" i="6" s="1"/>
  <c r="F96" s="1"/>
  <c r="O22" i="3"/>
  <c r="E95" i="6" s="1"/>
  <c r="O21" i="3"/>
  <c r="O20"/>
  <c r="E176" i="6" s="1"/>
  <c r="K176" s="1"/>
  <c r="O19" i="3"/>
  <c r="E263" i="6" s="1"/>
  <c r="O18" i="3"/>
  <c r="E117" i="6" s="1"/>
  <c r="K117" s="1"/>
  <c r="O17" i="3"/>
  <c r="O16"/>
  <c r="E426" i="6" s="1"/>
  <c r="O15" i="3"/>
  <c r="E72" i="6" s="1"/>
  <c r="O14" i="3"/>
  <c r="E66" i="6" s="1"/>
  <c r="F66" s="1"/>
  <c r="O13" i="3"/>
  <c r="E397" i="6" s="1"/>
  <c r="F397" s="1"/>
  <c r="O12" i="3"/>
  <c r="E399" i="6" s="1"/>
  <c r="F399" s="1"/>
  <c r="O11" i="3"/>
  <c r="E240" i="6" s="1"/>
  <c r="O10" i="3"/>
  <c r="O9"/>
  <c r="E330" i="6" s="1"/>
  <c r="F330" s="1"/>
  <c r="O8" i="3"/>
  <c r="E256" i="6" s="1"/>
  <c r="O7" i="3"/>
  <c r="V6"/>
  <c r="V5"/>
  <c r="F432" i="6"/>
  <c r="H432"/>
  <c r="F67" i="7" s="1"/>
  <c r="J432" i="6"/>
  <c r="G67" i="7" s="1"/>
  <c r="I200" i="6" s="1"/>
  <c r="J200" s="1"/>
  <c r="F431"/>
  <c r="H431"/>
  <c r="J431"/>
  <c r="K431"/>
  <c r="H426"/>
  <c r="F422"/>
  <c r="H422"/>
  <c r="F421"/>
  <c r="H421"/>
  <c r="J421"/>
  <c r="K421"/>
  <c r="J420"/>
  <c r="F416"/>
  <c r="H416"/>
  <c r="F415"/>
  <c r="H415"/>
  <c r="J415"/>
  <c r="K415"/>
  <c r="F414"/>
  <c r="H414"/>
  <c r="J414"/>
  <c r="F411"/>
  <c r="E63" i="7" s="1"/>
  <c r="E400" i="6" s="1"/>
  <c r="F410"/>
  <c r="F406"/>
  <c r="H406"/>
  <c r="F405"/>
  <c r="H405"/>
  <c r="J405"/>
  <c r="K405"/>
  <c r="H404"/>
  <c r="J404"/>
  <c r="K404"/>
  <c r="F403"/>
  <c r="H403"/>
  <c r="F402"/>
  <c r="H402"/>
  <c r="J402"/>
  <c r="K402"/>
  <c r="J401"/>
  <c r="H399"/>
  <c r="J399"/>
  <c r="H398"/>
  <c r="J398"/>
  <c r="J397"/>
  <c r="F393"/>
  <c r="H393"/>
  <c r="F392"/>
  <c r="H392"/>
  <c r="F391"/>
  <c r="H391"/>
  <c r="J391"/>
  <c r="F390"/>
  <c r="H390"/>
  <c r="I393" s="1"/>
  <c r="J393" s="1"/>
  <c r="L393" s="1"/>
  <c r="K390"/>
  <c r="F389"/>
  <c r="H389"/>
  <c r="J389"/>
  <c r="K389"/>
  <c r="J388"/>
  <c r="K388"/>
  <c r="H386"/>
  <c r="J386"/>
  <c r="H385"/>
  <c r="J385"/>
  <c r="H380"/>
  <c r="H381" s="1"/>
  <c r="F60" i="7" s="1"/>
  <c r="G137" i="6" s="1"/>
  <c r="H137" s="1"/>
  <c r="J380"/>
  <c r="H379"/>
  <c r="J379"/>
  <c r="H378"/>
  <c r="J378"/>
  <c r="H374"/>
  <c r="J374"/>
  <c r="F373"/>
  <c r="H373"/>
  <c r="J373"/>
  <c r="F372"/>
  <c r="H372"/>
  <c r="H375" s="1"/>
  <c r="F59" i="7" s="1"/>
  <c r="G136" i="6" s="1"/>
  <c r="H136" s="1"/>
  <c r="J372"/>
  <c r="K372"/>
  <c r="F363"/>
  <c r="H363"/>
  <c r="J362"/>
  <c r="F361"/>
  <c r="H361"/>
  <c r="H364" s="1"/>
  <c r="F57" i="7" s="1"/>
  <c r="G345" i="6" s="1"/>
  <c r="H345" s="1"/>
  <c r="J361"/>
  <c r="K361"/>
  <c r="F357"/>
  <c r="H357"/>
  <c r="F356"/>
  <c r="F358" s="1"/>
  <c r="E56" i="7" s="1"/>
  <c r="E344" i="6" s="1"/>
  <c r="H356"/>
  <c r="J356"/>
  <c r="K356"/>
  <c r="F355"/>
  <c r="F351"/>
  <c r="H351"/>
  <c r="F350"/>
  <c r="H350"/>
  <c r="J350"/>
  <c r="K350"/>
  <c r="J349"/>
  <c r="E343"/>
  <c r="K343" s="1"/>
  <c r="H343"/>
  <c r="J343"/>
  <c r="H342"/>
  <c r="J342"/>
  <c r="K342"/>
  <c r="H341"/>
  <c r="J341"/>
  <c r="J337"/>
  <c r="F336"/>
  <c r="H336"/>
  <c r="J336"/>
  <c r="K336"/>
  <c r="H330"/>
  <c r="J330"/>
  <c r="H325"/>
  <c r="H320"/>
  <c r="J320"/>
  <c r="J319"/>
  <c r="F315"/>
  <c r="H315"/>
  <c r="F314"/>
  <c r="F316" s="1"/>
  <c r="H314"/>
  <c r="I315" s="1"/>
  <c r="K314"/>
  <c r="F310"/>
  <c r="H310"/>
  <c r="F309"/>
  <c r="H309"/>
  <c r="J309"/>
  <c r="K309"/>
  <c r="H304"/>
  <c r="J304"/>
  <c r="F303"/>
  <c r="H303"/>
  <c r="J303"/>
  <c r="K303"/>
  <c r="F302"/>
  <c r="H302"/>
  <c r="J302"/>
  <c r="F301"/>
  <c r="H301"/>
  <c r="F300"/>
  <c r="H300"/>
  <c r="J300"/>
  <c r="K300"/>
  <c r="J296"/>
  <c r="H295"/>
  <c r="J295"/>
  <c r="F294"/>
  <c r="H294"/>
  <c r="J294"/>
  <c r="K294"/>
  <c r="F290"/>
  <c r="J290"/>
  <c r="H288"/>
  <c r="J288"/>
  <c r="H287"/>
  <c r="F283"/>
  <c r="J283"/>
  <c r="H281"/>
  <c r="J281"/>
  <c r="J280"/>
  <c r="F276"/>
  <c r="H276"/>
  <c r="F275"/>
  <c r="F277" s="1"/>
  <c r="E43" i="7" s="1"/>
  <c r="E265" i="6" s="1"/>
  <c r="H275"/>
  <c r="H277" s="1"/>
  <c r="J275"/>
  <c r="K275"/>
  <c r="F271"/>
  <c r="H271"/>
  <c r="F269"/>
  <c r="H269"/>
  <c r="J269"/>
  <c r="K269"/>
  <c r="H264"/>
  <c r="J264"/>
  <c r="H263"/>
  <c r="J263"/>
  <c r="F259"/>
  <c r="J259"/>
  <c r="H257"/>
  <c r="J257"/>
  <c r="H256"/>
  <c r="F252"/>
  <c r="H252"/>
  <c r="J252"/>
  <c r="F251"/>
  <c r="H251"/>
  <c r="J251"/>
  <c r="K251"/>
  <c r="F247"/>
  <c r="H247"/>
  <c r="H248" s="1"/>
  <c r="J247"/>
  <c r="K247"/>
  <c r="F246"/>
  <c r="F248" s="1"/>
  <c r="E38" i="7" s="1"/>
  <c r="E44" i="6" s="1"/>
  <c r="J246"/>
  <c r="K246"/>
  <c r="H242"/>
  <c r="J242"/>
  <c r="K242"/>
  <c r="H241"/>
  <c r="J241"/>
  <c r="H240"/>
  <c r="J240"/>
  <c r="F239"/>
  <c r="H239"/>
  <c r="F235"/>
  <c r="F236" s="1"/>
  <c r="E36" i="7" s="1"/>
  <c r="H235" i="6"/>
  <c r="H236" s="1"/>
  <c r="F36" i="7" s="1"/>
  <c r="G18" i="6" s="1"/>
  <c r="H18" s="1"/>
  <c r="F233"/>
  <c r="H233"/>
  <c r="J233"/>
  <c r="J232"/>
  <c r="F228"/>
  <c r="F229" s="1"/>
  <c r="E35" i="7" s="1"/>
  <c r="E10" i="6" s="1"/>
  <c r="H228"/>
  <c r="H229" s="1"/>
  <c r="F35" i="7" s="1"/>
  <c r="F226" i="6"/>
  <c r="H226"/>
  <c r="J226"/>
  <c r="K226"/>
  <c r="F225"/>
  <c r="J225"/>
  <c r="K225"/>
  <c r="F221"/>
  <c r="F222" s="1"/>
  <c r="F218"/>
  <c r="F217"/>
  <c r="H217"/>
  <c r="H218" s="1"/>
  <c r="F33" i="7" s="1"/>
  <c r="G330" i="8" s="1"/>
  <c r="H330" s="1"/>
  <c r="F216" i="6"/>
  <c r="H216"/>
  <c r="F215"/>
  <c r="H215"/>
  <c r="J215"/>
  <c r="K215"/>
  <c r="H214"/>
  <c r="J214"/>
  <c r="F210"/>
  <c r="H210"/>
  <c r="F209"/>
  <c r="F211" s="1"/>
  <c r="H209"/>
  <c r="J209"/>
  <c r="H199"/>
  <c r="J199"/>
  <c r="H195"/>
  <c r="H196" s="1"/>
  <c r="F29" i="7" s="1"/>
  <c r="G238" i="8" s="1"/>
  <c r="H238" s="1"/>
  <c r="J195" i="6"/>
  <c r="J196" s="1"/>
  <c r="F191"/>
  <c r="H191"/>
  <c r="H190"/>
  <c r="I191" s="1"/>
  <c r="F186"/>
  <c r="H186"/>
  <c r="J186"/>
  <c r="K186"/>
  <c r="J185"/>
  <c r="H181"/>
  <c r="J181"/>
  <c r="J176"/>
  <c r="H172"/>
  <c r="J172"/>
  <c r="H167"/>
  <c r="J167"/>
  <c r="J163"/>
  <c r="K163"/>
  <c r="J162"/>
  <c r="J154"/>
  <c r="H144"/>
  <c r="J144"/>
  <c r="H143"/>
  <c r="H141"/>
  <c r="J134"/>
  <c r="H117"/>
  <c r="J117"/>
  <c r="H109"/>
  <c r="J109"/>
  <c r="J108"/>
  <c r="J102"/>
  <c r="H101"/>
  <c r="J101"/>
  <c r="H100"/>
  <c r="H99"/>
  <c r="J99"/>
  <c r="H98"/>
  <c r="J97"/>
  <c r="H96"/>
  <c r="J96"/>
  <c r="K96"/>
  <c r="J95"/>
  <c r="H94"/>
  <c r="J94"/>
  <c r="K94"/>
  <c r="J83"/>
  <c r="F82"/>
  <c r="H82"/>
  <c r="H81"/>
  <c r="J81"/>
  <c r="J80"/>
  <c r="F74"/>
  <c r="H74"/>
  <c r="J74"/>
  <c r="F73"/>
  <c r="H73"/>
  <c r="J73"/>
  <c r="K73"/>
  <c r="H72"/>
  <c r="H69"/>
  <c r="F12" i="7" s="1"/>
  <c r="G185" i="8" s="1"/>
  <c r="H185" s="1"/>
  <c r="H68" i="6"/>
  <c r="H67"/>
  <c r="J67"/>
  <c r="K67"/>
  <c r="H66"/>
  <c r="H62"/>
  <c r="H63" s="1"/>
  <c r="F11" i="7" s="1"/>
  <c r="G184" i="8" s="1"/>
  <c r="H184" s="1"/>
  <c r="J62" i="6"/>
  <c r="J63" s="1"/>
  <c r="G11" i="7" s="1"/>
  <c r="I184" i="8" s="1"/>
  <c r="J184" s="1"/>
  <c r="K62" i="6"/>
  <c r="F57"/>
  <c r="J57"/>
  <c r="K57"/>
  <c r="H56"/>
  <c r="J56"/>
  <c r="F55"/>
  <c r="H55"/>
  <c r="J55"/>
  <c r="H53"/>
  <c r="J53"/>
  <c r="H52"/>
  <c r="F51"/>
  <c r="H51"/>
  <c r="K51"/>
  <c r="F50"/>
  <c r="H50"/>
  <c r="K50"/>
  <c r="J49"/>
  <c r="J48"/>
  <c r="F43"/>
  <c r="H43"/>
  <c r="J43"/>
  <c r="J41"/>
  <c r="F40"/>
  <c r="J40"/>
  <c r="K40"/>
  <c r="F39"/>
  <c r="H39"/>
  <c r="F38"/>
  <c r="H38"/>
  <c r="J38"/>
  <c r="F37"/>
  <c r="H36"/>
  <c r="J36"/>
  <c r="F35"/>
  <c r="H35"/>
  <c r="J35"/>
  <c r="K35"/>
  <c r="F31"/>
  <c r="J31"/>
  <c r="H30"/>
  <c r="J30"/>
  <c r="K30"/>
  <c r="H29"/>
  <c r="J29"/>
  <c r="H25"/>
  <c r="F24"/>
  <c r="H24"/>
  <c r="J24"/>
  <c r="J26" s="1"/>
  <c r="G7" i="7" s="1"/>
  <c r="I180" i="8" s="1"/>
  <c r="J180" s="1"/>
  <c r="J23" i="6"/>
  <c r="F20"/>
  <c r="E6" i="7" s="1"/>
  <c r="E156" i="8" s="1"/>
  <c r="F19" i="6"/>
  <c r="H19"/>
  <c r="H20" s="1"/>
  <c r="F6" i="7" s="1"/>
  <c r="G156" i="8" s="1"/>
  <c r="H156" s="1"/>
  <c r="F16" i="6"/>
  <c r="J16"/>
  <c r="F12"/>
  <c r="F13" s="1"/>
  <c r="E5" i="7" s="1"/>
  <c r="E155" i="8" s="1"/>
  <c r="H12" i="6"/>
  <c r="H13" s="1"/>
  <c r="F5" i="7" s="1"/>
  <c r="G155" i="8" s="1"/>
  <c r="H155" s="1"/>
  <c r="F9" i="6"/>
  <c r="H9"/>
  <c r="J9"/>
  <c r="F5"/>
  <c r="F6" s="1"/>
  <c r="E4" i="7" s="1"/>
  <c r="H5" i="6"/>
  <c r="H6" s="1"/>
  <c r="F4" i="7" s="1"/>
  <c r="F308" i="8"/>
  <c r="H308"/>
  <c r="F307"/>
  <c r="H307"/>
  <c r="J307"/>
  <c r="K307"/>
  <c r="F306"/>
  <c r="H306"/>
  <c r="F305"/>
  <c r="H305"/>
  <c r="J305"/>
  <c r="K305"/>
  <c r="H283"/>
  <c r="J283"/>
  <c r="H282"/>
  <c r="J282"/>
  <c r="H281"/>
  <c r="J281"/>
  <c r="K281"/>
  <c r="H280"/>
  <c r="J280"/>
  <c r="F258"/>
  <c r="H258"/>
  <c r="K258"/>
  <c r="H257"/>
  <c r="J257"/>
  <c r="H256"/>
  <c r="J256"/>
  <c r="K256"/>
  <c r="F255"/>
  <c r="H255"/>
  <c r="J255"/>
  <c r="K255"/>
  <c r="H237"/>
  <c r="J237"/>
  <c r="H235"/>
  <c r="J235"/>
  <c r="J233"/>
  <c r="F156"/>
  <c r="H131"/>
  <c r="J131"/>
  <c r="H106"/>
  <c r="J106"/>
  <c r="H81"/>
  <c r="J81"/>
  <c r="H56"/>
  <c r="J56"/>
  <c r="J31"/>
  <c r="H6"/>
  <c r="J6"/>
  <c r="I351" i="6" l="1"/>
  <c r="J351" s="1"/>
  <c r="H352"/>
  <c r="F55" i="7" s="1"/>
  <c r="K16" i="6"/>
  <c r="F25"/>
  <c r="K134"/>
  <c r="H297"/>
  <c r="J243"/>
  <c r="G37" i="7" s="1"/>
  <c r="I227" i="6" s="1"/>
  <c r="J227" s="1"/>
  <c r="K373"/>
  <c r="J308" i="8"/>
  <c r="L308" s="1"/>
  <c r="F49" i="6"/>
  <c r="K56"/>
  <c r="H31"/>
  <c r="H32" s="1"/>
  <c r="F8" i="7" s="1"/>
  <c r="G181" i="8" s="1"/>
  <c r="H181" s="1"/>
  <c r="F48" i="6"/>
  <c r="L48" s="1"/>
  <c r="K66"/>
  <c r="K23"/>
  <c r="K36"/>
  <c r="K68"/>
  <c r="F117"/>
  <c r="K199"/>
  <c r="F270"/>
  <c r="F272" s="1"/>
  <c r="J276"/>
  <c r="L276" s="1"/>
  <c r="H316"/>
  <c r="F49" i="7" s="1"/>
  <c r="G110" i="6" s="1"/>
  <c r="H110" s="1"/>
  <c r="L330"/>
  <c r="J392"/>
  <c r="F69"/>
  <c r="E12" i="7" s="1"/>
  <c r="K280" i="8"/>
  <c r="H178"/>
  <c r="G19" i="9" s="1"/>
  <c r="H19" s="1"/>
  <c r="K330" i="6"/>
  <c r="F417"/>
  <c r="L431"/>
  <c r="L144"/>
  <c r="H164"/>
  <c r="F24" i="7" s="1"/>
  <c r="G230" i="8" s="1"/>
  <c r="H230" s="1"/>
  <c r="K391" i="6"/>
  <c r="K414"/>
  <c r="L402"/>
  <c r="I271"/>
  <c r="J271" s="1"/>
  <c r="L271" s="1"/>
  <c r="J37"/>
  <c r="L96"/>
  <c r="J82"/>
  <c r="J84" s="1"/>
  <c r="G14" i="7" s="1"/>
  <c r="I206" i="8" s="1"/>
  <c r="J206" s="1"/>
  <c r="I216" i="6"/>
  <c r="J216" s="1"/>
  <c r="L216" s="1"/>
  <c r="J253"/>
  <c r="G39" i="7" s="1"/>
  <c r="I58" i="6" s="1"/>
  <c r="J58" s="1"/>
  <c r="K41"/>
  <c r="I422"/>
  <c r="J422" s="1"/>
  <c r="L422" s="1"/>
  <c r="J248"/>
  <c r="G38" i="7" s="1"/>
  <c r="I44" i="6" s="1"/>
  <c r="J44" s="1"/>
  <c r="F282" i="8"/>
  <c r="L282" s="1"/>
  <c r="F56"/>
  <c r="L56" s="1"/>
  <c r="F81"/>
  <c r="L81" s="1"/>
  <c r="K131"/>
  <c r="K106"/>
  <c r="F240" i="6"/>
  <c r="E241" s="1"/>
  <c r="F241" s="1"/>
  <c r="L241" s="1"/>
  <c r="K240"/>
  <c r="K263"/>
  <c r="F263"/>
  <c r="E264" s="1"/>
  <c r="F264" s="1"/>
  <c r="L264" s="1"/>
  <c r="F233" i="8"/>
  <c r="K233"/>
  <c r="F155"/>
  <c r="F178" s="1"/>
  <c r="E19" i="9" s="1"/>
  <c r="F19" s="1"/>
  <c r="I130" i="8"/>
  <c r="J130" s="1"/>
  <c r="J153" s="1"/>
  <c r="I17" i="9" s="1"/>
  <c r="J17" s="1"/>
  <c r="I16" s="1"/>
  <c r="J16" s="1"/>
  <c r="I30" i="8"/>
  <c r="J30" s="1"/>
  <c r="I186"/>
  <c r="J186" s="1"/>
  <c r="I55"/>
  <c r="J55" s="1"/>
  <c r="I331"/>
  <c r="J331" s="1"/>
  <c r="I80"/>
  <c r="J80" s="1"/>
  <c r="J103" s="1"/>
  <c r="I13" i="9" s="1"/>
  <c r="J13" s="1"/>
  <c r="I12" s="1"/>
  <c r="J12" s="1"/>
  <c r="I105" i="8"/>
  <c r="J105" s="1"/>
  <c r="J128" s="1"/>
  <c r="I15" i="9" s="1"/>
  <c r="J15" s="1"/>
  <c r="I14" s="1"/>
  <c r="J14" s="1"/>
  <c r="I5" i="8"/>
  <c r="J5" s="1"/>
  <c r="G130"/>
  <c r="H130" s="1"/>
  <c r="G30"/>
  <c r="H30" s="1"/>
  <c r="G186"/>
  <c r="H186" s="1"/>
  <c r="G55"/>
  <c r="H55" s="1"/>
  <c r="G331"/>
  <c r="H331" s="1"/>
  <c r="G80"/>
  <c r="H80" s="1"/>
  <c r="H103" s="1"/>
  <c r="G13" i="9" s="1"/>
  <c r="H13" s="1"/>
  <c r="G12" s="1"/>
  <c r="H12" s="1"/>
  <c r="G105" i="8"/>
  <c r="H105" s="1"/>
  <c r="H128" s="1"/>
  <c r="G15" i="9" s="1"/>
  <c r="H15" s="1"/>
  <c r="G14" s="1"/>
  <c r="H14" s="1"/>
  <c r="G5" i="8"/>
  <c r="H5" s="1"/>
  <c r="H28" s="1"/>
  <c r="G7" i="9" s="1"/>
  <c r="H7" s="1"/>
  <c r="G6" s="1"/>
  <c r="H6" s="1"/>
  <c r="E105" i="8"/>
  <c r="E5"/>
  <c r="E130"/>
  <c r="E30"/>
  <c r="E186"/>
  <c r="E55"/>
  <c r="E331"/>
  <c r="E80"/>
  <c r="F52" i="6"/>
  <c r="K52"/>
  <c r="F283" i="8"/>
  <c r="L283" s="1"/>
  <c r="K283"/>
  <c r="F257"/>
  <c r="L257" s="1"/>
  <c r="K257"/>
  <c r="K100" i="6"/>
  <c r="F100"/>
  <c r="E341"/>
  <c r="E141"/>
  <c r="K349"/>
  <c r="F349"/>
  <c r="F352" s="1"/>
  <c r="E55" i="7" s="1"/>
  <c r="K184" i="8"/>
  <c r="K42" i="6"/>
  <c r="K53"/>
  <c r="K154"/>
  <c r="J187"/>
  <c r="G27" i="7" s="1"/>
  <c r="I234" i="8" s="1"/>
  <c r="J234" s="1"/>
  <c r="K221" i="6"/>
  <c r="J45"/>
  <c r="G9" i="7" s="1"/>
  <c r="I182" i="8" s="1"/>
  <c r="J182" s="1"/>
  <c r="K378" i="6"/>
  <c r="L404"/>
  <c r="F103"/>
  <c r="L103" s="1"/>
  <c r="K103"/>
  <c r="L94"/>
  <c r="F214"/>
  <c r="K214"/>
  <c r="K6" i="8"/>
  <c r="K31"/>
  <c r="F41" i="6"/>
  <c r="I363"/>
  <c r="J363" s="1"/>
  <c r="L363" s="1"/>
  <c r="J381"/>
  <c r="G60" i="7" s="1"/>
  <c r="I137" i="6" s="1"/>
  <c r="J137" s="1"/>
  <c r="K397"/>
  <c r="F95"/>
  <c r="K95"/>
  <c r="K108"/>
  <c r="F108"/>
  <c r="G200"/>
  <c r="H200" s="1"/>
  <c r="G205"/>
  <c r="H205" s="1"/>
  <c r="K237" i="8"/>
  <c r="K296" i="6"/>
  <c r="L361"/>
  <c r="F364"/>
  <c r="E57" i="7" s="1"/>
  <c r="E345" i="6" s="1"/>
  <c r="F72"/>
  <c r="K72"/>
  <c r="F204"/>
  <c r="K204"/>
  <c r="F185"/>
  <c r="F187" s="1"/>
  <c r="E27" i="7" s="1"/>
  <c r="E234" i="8" s="1"/>
  <c r="K185" i="6"/>
  <c r="K102"/>
  <c r="F102"/>
  <c r="L102" s="1"/>
  <c r="J210"/>
  <c r="J211" s="1"/>
  <c r="K210"/>
  <c r="F232"/>
  <c r="L232" s="1"/>
  <c r="K232"/>
  <c r="L296"/>
  <c r="J301"/>
  <c r="K301"/>
  <c r="K235" i="8"/>
  <c r="F26" i="6"/>
  <c r="E7" i="7" s="1"/>
  <c r="E180" i="8" s="1"/>
  <c r="J164" i="6"/>
  <c r="G24" i="7" s="1"/>
  <c r="I230" i="8" s="1"/>
  <c r="J230" s="1"/>
  <c r="K239" i="6"/>
  <c r="F253"/>
  <c r="L253" s="1"/>
  <c r="F256"/>
  <c r="L256" s="1"/>
  <c r="K256"/>
  <c r="F426"/>
  <c r="K426"/>
  <c r="F97"/>
  <c r="K97"/>
  <c r="K80"/>
  <c r="F80"/>
  <c r="F83"/>
  <c r="K83"/>
  <c r="H187"/>
  <c r="F27" i="7" s="1"/>
  <c r="G234" i="8" s="1"/>
  <c r="H234" s="1"/>
  <c r="F195" i="6"/>
  <c r="F196" s="1"/>
  <c r="E29" i="7" s="1"/>
  <c r="E238" i="8" s="1"/>
  <c r="K195" i="6"/>
  <c r="G326"/>
  <c r="H326" s="1"/>
  <c r="G427"/>
  <c r="H427" s="1"/>
  <c r="H428" s="1"/>
  <c r="F66" i="7" s="1"/>
  <c r="J403" i="6"/>
  <c r="K403"/>
  <c r="J278" i="8"/>
  <c r="I23" i="9" s="1"/>
  <c r="J23" s="1"/>
  <c r="K306" i="8"/>
  <c r="J32" i="6"/>
  <c r="G8" i="7" s="1"/>
  <c r="I181" i="8" s="1"/>
  <c r="J181" s="1"/>
  <c r="K54" i="6"/>
  <c r="K143"/>
  <c r="L302"/>
  <c r="F319"/>
  <c r="H423"/>
  <c r="F65" i="7" s="1"/>
  <c r="G145" i="6" s="1"/>
  <c r="H145" s="1"/>
  <c r="F379"/>
  <c r="E380" s="1"/>
  <c r="K379"/>
  <c r="F29"/>
  <c r="L29" s="1"/>
  <c r="K29"/>
  <c r="K98"/>
  <c r="F98"/>
  <c r="L98" s="1"/>
  <c r="F401"/>
  <c r="L401" s="1"/>
  <c r="K401"/>
  <c r="H410"/>
  <c r="H411" s="1"/>
  <c r="F63" i="7" s="1"/>
  <c r="G400" i="6" s="1"/>
  <c r="H400" s="1"/>
  <c r="K410"/>
  <c r="K39"/>
  <c r="F176"/>
  <c r="L294"/>
  <c r="K308"/>
  <c r="K399"/>
  <c r="F420"/>
  <c r="J201"/>
  <c r="G30" i="7" s="1"/>
  <c r="I239" i="8" s="1"/>
  <c r="J239" s="1"/>
  <c r="E398" i="6"/>
  <c r="E385"/>
  <c r="F99"/>
  <c r="K99"/>
  <c r="F162"/>
  <c r="F164" s="1"/>
  <c r="E24" i="7" s="1"/>
  <c r="E230" i="8" s="1"/>
  <c r="K162" i="6"/>
  <c r="E331"/>
  <c r="E257"/>
  <c r="E288"/>
  <c r="E320"/>
  <c r="E281"/>
  <c r="E81"/>
  <c r="F295"/>
  <c r="F297" s="1"/>
  <c r="E46" i="7" s="1"/>
  <c r="K295" i="6"/>
  <c r="K5"/>
  <c r="F101"/>
  <c r="L101" s="1"/>
  <c r="K101"/>
  <c r="K280"/>
  <c r="F280"/>
  <c r="F325"/>
  <c r="K325"/>
  <c r="H355"/>
  <c r="L355" s="1"/>
  <c r="K355"/>
  <c r="F362"/>
  <c r="K362"/>
  <c r="L49"/>
  <c r="H243"/>
  <c r="F37" i="7" s="1"/>
  <c r="L392" i="6"/>
  <c r="L432"/>
  <c r="E167"/>
  <c r="H417"/>
  <c r="F64" i="7" s="1"/>
  <c r="G142" i="6" s="1"/>
  <c r="H142" s="1"/>
  <c r="H146" s="1"/>
  <c r="F21" i="7" s="1"/>
  <c r="E67"/>
  <c r="E205" i="6" s="1"/>
  <c r="F205" s="1"/>
  <c r="H253"/>
  <c r="F39" i="7" s="1"/>
  <c r="G58" i="6" s="1"/>
  <c r="H58" s="1"/>
  <c r="H59" s="1"/>
  <c r="F10" i="7" s="1"/>
  <c r="G183" i="8" s="1"/>
  <c r="H183" s="1"/>
  <c r="H305" i="6"/>
  <c r="L372"/>
  <c r="E374"/>
  <c r="F374" s="1"/>
  <c r="L374" s="1"/>
  <c r="E386"/>
  <c r="L258" i="8"/>
  <c r="L31" i="6"/>
  <c r="H211"/>
  <c r="F32" i="7" s="1"/>
  <c r="G241" i="8" s="1"/>
  <c r="H241" s="1"/>
  <c r="J375" i="6"/>
  <c r="G59" i="7" s="1"/>
  <c r="I136" i="6" s="1"/>
  <c r="J136" s="1"/>
  <c r="L56"/>
  <c r="L309"/>
  <c r="J338"/>
  <c r="E384"/>
  <c r="H353" i="8"/>
  <c r="G27" i="9" s="1"/>
  <c r="H27" s="1"/>
  <c r="G26" s="1"/>
  <c r="H26" s="1"/>
  <c r="L307" i="8"/>
  <c r="H328"/>
  <c r="G25" i="9" s="1"/>
  <c r="H25" s="1"/>
  <c r="L306" i="8"/>
  <c r="F328"/>
  <c r="E25" i="9" s="1"/>
  <c r="L305" i="8"/>
  <c r="J303"/>
  <c r="I24" i="9" s="1"/>
  <c r="J24" s="1"/>
  <c r="H303" i="8"/>
  <c r="G24" i="9" s="1"/>
  <c r="H24" s="1"/>
  <c r="L281" i="8"/>
  <c r="L280"/>
  <c r="L256"/>
  <c r="H278"/>
  <c r="G23" i="9" s="1"/>
  <c r="H23" s="1"/>
  <c r="L255" i="8"/>
  <c r="L237"/>
  <c r="L235"/>
  <c r="L233"/>
  <c r="L184"/>
  <c r="L131"/>
  <c r="H153"/>
  <c r="G17" i="9" s="1"/>
  <c r="H17" s="1"/>
  <c r="G16" s="1"/>
  <c r="H16" s="1"/>
  <c r="L106" i="8"/>
  <c r="J78"/>
  <c r="I11" i="9" s="1"/>
  <c r="J11" s="1"/>
  <c r="I10" s="1"/>
  <c r="J10" s="1"/>
  <c r="H78" i="8"/>
  <c r="G11" i="9" s="1"/>
  <c r="H11" s="1"/>
  <c r="G10" s="1"/>
  <c r="H10" s="1"/>
  <c r="J53" i="8"/>
  <c r="I9" i="9" s="1"/>
  <c r="J9" s="1"/>
  <c r="I8" s="1"/>
  <c r="J8" s="1"/>
  <c r="H53" i="8"/>
  <c r="G9" i="9" s="1"/>
  <c r="H9" s="1"/>
  <c r="G8" s="1"/>
  <c r="H8" s="1"/>
  <c r="L31" i="8"/>
  <c r="J28"/>
  <c r="I7" i="9" s="1"/>
  <c r="J7" s="1"/>
  <c r="I6" s="1"/>
  <c r="J6" s="1"/>
  <c r="L6" i="8"/>
  <c r="I205" i="6"/>
  <c r="J205" s="1"/>
  <c r="J206" s="1"/>
  <c r="G31" i="7" s="1"/>
  <c r="I240" i="8" s="1"/>
  <c r="J240" s="1"/>
  <c r="H206" i="6"/>
  <c r="F31" i="7" s="1"/>
  <c r="G240" i="8" s="1"/>
  <c r="H240" s="1"/>
  <c r="L426" i="6"/>
  <c r="L421"/>
  <c r="L415"/>
  <c r="I416"/>
  <c r="J416" s="1"/>
  <c r="L414"/>
  <c r="L410"/>
  <c r="I387"/>
  <c r="J387" s="1"/>
  <c r="J394" s="1"/>
  <c r="G61" i="7" s="1"/>
  <c r="I367" i="6" s="1"/>
  <c r="J367" s="1"/>
  <c r="L411"/>
  <c r="G387"/>
  <c r="H387" s="1"/>
  <c r="H394" s="1"/>
  <c r="F61" i="7" s="1"/>
  <c r="G367" i="6" s="1"/>
  <c r="H367" s="1"/>
  <c r="F400"/>
  <c r="K400"/>
  <c r="H63" i="7"/>
  <c r="E387" i="6"/>
  <c r="L405"/>
  <c r="H407"/>
  <c r="F62" i="7" s="1"/>
  <c r="G368" i="6" s="1"/>
  <c r="H368" s="1"/>
  <c r="I406"/>
  <c r="J406" s="1"/>
  <c r="L406" s="1"/>
  <c r="L403"/>
  <c r="L400"/>
  <c r="L399"/>
  <c r="L397"/>
  <c r="L391"/>
  <c r="L390"/>
  <c r="L389"/>
  <c r="L388"/>
  <c r="L378"/>
  <c r="L373"/>
  <c r="L362"/>
  <c r="I357"/>
  <c r="K357" s="1"/>
  <c r="L356"/>
  <c r="H358"/>
  <c r="F56" i="7" s="1"/>
  <c r="G344" i="6" s="1"/>
  <c r="H344" s="1"/>
  <c r="H346" s="1"/>
  <c r="F54" i="7" s="1"/>
  <c r="F344" i="6"/>
  <c r="L350"/>
  <c r="L349"/>
  <c r="H327"/>
  <c r="F51" i="7" s="1"/>
  <c r="G126" i="6" s="1"/>
  <c r="H126" s="1"/>
  <c r="L342"/>
  <c r="L337"/>
  <c r="H338"/>
  <c r="F53" i="7" s="1"/>
  <c r="G118" i="6" s="1"/>
  <c r="H118" s="1"/>
  <c r="K337"/>
  <c r="L336"/>
  <c r="F338"/>
  <c r="E53" i="7" s="1"/>
  <c r="E118" i="6" s="1"/>
  <c r="L325"/>
  <c r="L319"/>
  <c r="K315"/>
  <c r="J315"/>
  <c r="L314"/>
  <c r="E49" i="7"/>
  <c r="E110" i="6" s="1"/>
  <c r="I310"/>
  <c r="K310" s="1"/>
  <c r="L308"/>
  <c r="F104"/>
  <c r="L303"/>
  <c r="E304"/>
  <c r="K304" s="1"/>
  <c r="L300"/>
  <c r="J297"/>
  <c r="G46" i="7" s="1"/>
  <c r="L287" i="6"/>
  <c r="L280"/>
  <c r="F265"/>
  <c r="F266" s="1"/>
  <c r="L275"/>
  <c r="J272"/>
  <c r="G42" i="7" s="1"/>
  <c r="H272" i="6"/>
  <c r="F42" i="7" s="1"/>
  <c r="L270" i="6"/>
  <c r="L269"/>
  <c r="E42" i="7"/>
  <c r="L263" i="6"/>
  <c r="L252"/>
  <c r="J59"/>
  <c r="G10" i="7" s="1"/>
  <c r="I183" i="8" s="1"/>
  <c r="J183" s="1"/>
  <c r="L251" i="6"/>
  <c r="L247"/>
  <c r="L246"/>
  <c r="F44"/>
  <c r="F45" s="1"/>
  <c r="E9" i="7" s="1"/>
  <c r="E182" i="8" s="1"/>
  <c r="L248" i="6"/>
  <c r="L242"/>
  <c r="F243"/>
  <c r="L243" s="1"/>
  <c r="L240"/>
  <c r="I234"/>
  <c r="J234" s="1"/>
  <c r="G234"/>
  <c r="H234" s="1"/>
  <c r="G227"/>
  <c r="H227" s="1"/>
  <c r="L239"/>
  <c r="L233"/>
  <c r="G11"/>
  <c r="H11" s="1"/>
  <c r="E18"/>
  <c r="E11"/>
  <c r="L226"/>
  <c r="L225"/>
  <c r="G10"/>
  <c r="H10" s="1"/>
  <c r="G17"/>
  <c r="H17" s="1"/>
  <c r="F10"/>
  <c r="E17"/>
  <c r="L222"/>
  <c r="L221"/>
  <c r="L215"/>
  <c r="L214"/>
  <c r="E33" i="7"/>
  <c r="E330" i="8" s="1"/>
  <c r="L210" i="6"/>
  <c r="L209"/>
  <c r="E32" i="7"/>
  <c r="L204" i="6"/>
  <c r="H201"/>
  <c r="F30" i="7" s="1"/>
  <c r="G239" i="8" s="1"/>
  <c r="H239" s="1"/>
  <c r="L199" i="6"/>
  <c r="L196"/>
  <c r="J191"/>
  <c r="K191"/>
  <c r="H192"/>
  <c r="F28" i="7" s="1"/>
  <c r="G236" i="8" s="1"/>
  <c r="H236" s="1"/>
  <c r="F192" i="6"/>
  <c r="E28" i="7" s="1"/>
  <c r="E236" i="8" s="1"/>
  <c r="L190" i="6"/>
  <c r="K190"/>
  <c r="L186"/>
  <c r="L185"/>
  <c r="H27" i="7"/>
  <c r="L187" i="6"/>
  <c r="L176"/>
  <c r="L163"/>
  <c r="L154"/>
  <c r="L143"/>
  <c r="L134"/>
  <c r="L117"/>
  <c r="H111"/>
  <c r="F17" i="7" s="1"/>
  <c r="G209" i="8" s="1"/>
  <c r="H209" s="1"/>
  <c r="L108" i="6"/>
  <c r="E109"/>
  <c r="F109" s="1"/>
  <c r="L109" s="1"/>
  <c r="L100"/>
  <c r="L99"/>
  <c r="L97"/>
  <c r="H105"/>
  <c r="L95"/>
  <c r="L83"/>
  <c r="H84"/>
  <c r="F14" i="7" s="1"/>
  <c r="G206" i="8" s="1"/>
  <c r="H206" s="1"/>
  <c r="L74" i="6"/>
  <c r="L73"/>
  <c r="L72"/>
  <c r="L68"/>
  <c r="L67"/>
  <c r="L66"/>
  <c r="L62"/>
  <c r="L57"/>
  <c r="L55"/>
  <c r="L54"/>
  <c r="L53"/>
  <c r="L52"/>
  <c r="L51"/>
  <c r="L50"/>
  <c r="L43"/>
  <c r="L42"/>
  <c r="L41"/>
  <c r="L40"/>
  <c r="L39"/>
  <c r="L38"/>
  <c r="L37"/>
  <c r="L36"/>
  <c r="L35"/>
  <c r="L30"/>
  <c r="L25"/>
  <c r="L24"/>
  <c r="H26"/>
  <c r="F7" i="7" s="1"/>
  <c r="L23" i="6"/>
  <c r="L16"/>
  <c r="L9"/>
  <c r="L5"/>
  <c r="E64" i="7"/>
  <c r="K393" i="6"/>
  <c r="K363"/>
  <c r="F343"/>
  <c r="G53" i="7"/>
  <c r="I118" i="6" s="1"/>
  <c r="J118" s="1"/>
  <c r="F47" i="7"/>
  <c r="F46"/>
  <c r="F43"/>
  <c r="K264" i="6"/>
  <c r="E39" i="7"/>
  <c r="F38"/>
  <c r="K241" i="6"/>
  <c r="E34" i="7"/>
  <c r="K216" i="6"/>
  <c r="G29" i="7"/>
  <c r="K144" i="6"/>
  <c r="H11" i="7"/>
  <c r="L63" i="6"/>
  <c r="H4" i="7"/>
  <c r="L6" i="6"/>
  <c r="L162" l="1"/>
  <c r="K351"/>
  <c r="J277"/>
  <c r="L69"/>
  <c r="H24" i="7"/>
  <c r="J364" i="6"/>
  <c r="G57" i="7" s="1"/>
  <c r="I345" i="6" s="1"/>
  <c r="J345" s="1"/>
  <c r="L82"/>
  <c r="L195"/>
  <c r="K422"/>
  <c r="J203" i="8"/>
  <c r="I20" i="9" s="1"/>
  <c r="J20" s="1"/>
  <c r="K271" i="6"/>
  <c r="J328" i="8"/>
  <c r="I25" i="9" s="1"/>
  <c r="J25" s="1"/>
  <c r="L164" i="6"/>
  <c r="L295"/>
  <c r="L379"/>
  <c r="J423"/>
  <c r="G65" i="7" s="1"/>
  <c r="I145" i="6" s="1"/>
  <c r="J145" s="1"/>
  <c r="F303" i="8"/>
  <c r="E24" i="9" s="1"/>
  <c r="F24" s="1"/>
  <c r="L24" s="1"/>
  <c r="E120" i="6"/>
  <c r="F120" s="1"/>
  <c r="E180"/>
  <c r="E171"/>
  <c r="E129"/>
  <c r="E89"/>
  <c r="E152"/>
  <c r="G32" i="7"/>
  <c r="I241" i="8" s="1"/>
  <c r="J241" s="1"/>
  <c r="L211" i="6"/>
  <c r="F182" i="8"/>
  <c r="F206" i="6"/>
  <c r="E31" i="7" s="1"/>
  <c r="E240" i="8" s="1"/>
  <c r="L205" i="6"/>
  <c r="G158"/>
  <c r="H158" s="1"/>
  <c r="H159" s="1"/>
  <c r="F23" i="7" s="1"/>
  <c r="G215" i="8" s="1"/>
  <c r="H215" s="1"/>
  <c r="G213"/>
  <c r="H213" s="1"/>
  <c r="F380" i="6"/>
  <c r="K380"/>
  <c r="K186" i="8"/>
  <c r="F186"/>
  <c r="L186" s="1"/>
  <c r="H34" i="7"/>
  <c r="E355" i="8"/>
  <c r="H57" i="7"/>
  <c r="I217" i="6"/>
  <c r="J217" s="1"/>
  <c r="E200"/>
  <c r="K257"/>
  <c r="F257"/>
  <c r="L257" s="1"/>
  <c r="E326"/>
  <c r="F326" s="1"/>
  <c r="F327" s="1"/>
  <c r="E51" i="7" s="1"/>
  <c r="E126" i="6" s="1"/>
  <c r="F126" s="1"/>
  <c r="E427"/>
  <c r="K30" i="8"/>
  <c r="F30"/>
  <c r="H29" i="7"/>
  <c r="I238" i="8"/>
  <c r="J238" s="1"/>
  <c r="F288" i="6"/>
  <c r="K288"/>
  <c r="F236" i="8"/>
  <c r="E289" i="6"/>
  <c r="E321"/>
  <c r="E282"/>
  <c r="E332"/>
  <c r="F345"/>
  <c r="L345" s="1"/>
  <c r="K205"/>
  <c r="F278" i="8"/>
  <c r="E23" i="9" s="1"/>
  <c r="K167" i="6"/>
  <c r="F167"/>
  <c r="L167" s="1"/>
  <c r="F331"/>
  <c r="K331"/>
  <c r="L420"/>
  <c r="F423"/>
  <c r="E65" i="7" s="1"/>
  <c r="E145" i="6" s="1"/>
  <c r="F145" s="1"/>
  <c r="F234" i="8"/>
  <c r="L234" s="1"/>
  <c r="K234"/>
  <c r="K130"/>
  <c r="F130"/>
  <c r="J305" i="6"/>
  <c r="G47" i="7" s="1"/>
  <c r="L301" i="6"/>
  <c r="F55" i="8"/>
  <c r="K55"/>
  <c r="L364" i="6"/>
  <c r="L80"/>
  <c r="L278" i="8"/>
  <c r="K141" i="6"/>
  <c r="F141"/>
  <c r="L141" s="1"/>
  <c r="F5" i="8"/>
  <c r="K5"/>
  <c r="F330"/>
  <c r="H67" i="7"/>
  <c r="F105" i="6"/>
  <c r="E16" i="7" s="1"/>
  <c r="E208" i="8" s="1"/>
  <c r="E241"/>
  <c r="K384" i="6"/>
  <c r="F384"/>
  <c r="L384" s="1"/>
  <c r="K230" i="8"/>
  <c r="F230"/>
  <c r="K238"/>
  <c r="F238"/>
  <c r="L238" s="1"/>
  <c r="F180"/>
  <c r="F341" i="6"/>
  <c r="L341" s="1"/>
  <c r="K341"/>
  <c r="K105" i="8"/>
  <c r="F105"/>
  <c r="F320" i="6"/>
  <c r="L320" s="1"/>
  <c r="K320"/>
  <c r="H7" i="7"/>
  <c r="G180" i="8"/>
  <c r="H180" s="1"/>
  <c r="H12" i="7"/>
  <c r="E185" i="8"/>
  <c r="F32" i="6"/>
  <c r="G168"/>
  <c r="H168" s="1"/>
  <c r="G321"/>
  <c r="H321" s="1"/>
  <c r="H322" s="1"/>
  <c r="F50" i="7" s="1"/>
  <c r="G282" i="6"/>
  <c r="H282" s="1"/>
  <c r="G283" s="1"/>
  <c r="G332"/>
  <c r="H332" s="1"/>
  <c r="H333" s="1"/>
  <c r="F52" i="7" s="1"/>
  <c r="G127" i="6" s="1"/>
  <c r="H127" s="1"/>
  <c r="G289"/>
  <c r="H289" s="1"/>
  <c r="K374"/>
  <c r="F81"/>
  <c r="L81" s="1"/>
  <c r="K81"/>
  <c r="K80" i="8"/>
  <c r="F80"/>
  <c r="F385" i="6"/>
  <c r="L385" s="1"/>
  <c r="K385"/>
  <c r="F398"/>
  <c r="K398"/>
  <c r="I258"/>
  <c r="J258" s="1"/>
  <c r="J260" s="1"/>
  <c r="G40" i="7" s="1"/>
  <c r="I75" i="6" s="1"/>
  <c r="J75" s="1"/>
  <c r="I332"/>
  <c r="J332" s="1"/>
  <c r="J333" s="1"/>
  <c r="G52" i="7" s="1"/>
  <c r="I116" i="6" s="1"/>
  <c r="J116" s="1"/>
  <c r="I321"/>
  <c r="J321" s="1"/>
  <c r="J322" s="1"/>
  <c r="G50" i="7" s="1"/>
  <c r="I282" i="6"/>
  <c r="J282" s="1"/>
  <c r="J284" s="1"/>
  <c r="G44" i="7" s="1"/>
  <c r="I87" i="6" s="1"/>
  <c r="J87" s="1"/>
  <c r="I289"/>
  <c r="J289" s="1"/>
  <c r="J291" s="1"/>
  <c r="G45" i="7" s="1"/>
  <c r="I88" i="6" s="1"/>
  <c r="J88" s="1"/>
  <c r="F375"/>
  <c r="E59" i="7" s="1"/>
  <c r="E136" i="6" s="1"/>
  <c r="F136" s="1"/>
  <c r="L136" s="1"/>
  <c r="F25" i="9"/>
  <c r="L25" s="1"/>
  <c r="K386" i="6"/>
  <c r="F386"/>
  <c r="L386" s="1"/>
  <c r="F281"/>
  <c r="L281" s="1"/>
  <c r="K281"/>
  <c r="F331" i="8"/>
  <c r="L331" s="1"/>
  <c r="K331"/>
  <c r="L328"/>
  <c r="K24" i="9"/>
  <c r="L303" i="8"/>
  <c r="K23" i="9"/>
  <c r="F23"/>
  <c r="L23" s="1"/>
  <c r="L206" i="6"/>
  <c r="K200"/>
  <c r="F200"/>
  <c r="G169"/>
  <c r="H169" s="1"/>
  <c r="G178"/>
  <c r="H178" s="1"/>
  <c r="L145"/>
  <c r="H65" i="7"/>
  <c r="L423" i="6"/>
  <c r="K416"/>
  <c r="L416"/>
  <c r="J417"/>
  <c r="E142"/>
  <c r="J407"/>
  <c r="G62" i="7" s="1"/>
  <c r="I368" i="6" s="1"/>
  <c r="J368" s="1"/>
  <c r="J369" s="1"/>
  <c r="G58" i="7" s="1"/>
  <c r="I135" i="6" s="1"/>
  <c r="J135" s="1"/>
  <c r="J138" s="1"/>
  <c r="G20" i="7" s="1"/>
  <c r="I212" i="8" s="1"/>
  <c r="J212" s="1"/>
  <c r="H369" i="6"/>
  <c r="F58" i="7" s="1"/>
  <c r="G135" i="6" s="1"/>
  <c r="H135" s="1"/>
  <c r="H138" s="1"/>
  <c r="F20" i="7" s="1"/>
  <c r="G212" i="8" s="1"/>
  <c r="H212" s="1"/>
  <c r="F387" i="6"/>
  <c r="K387"/>
  <c r="K406"/>
  <c r="L375"/>
  <c r="H59" i="7"/>
  <c r="J357" i="6"/>
  <c r="J358" s="1"/>
  <c r="G56" i="7" s="1"/>
  <c r="H56" s="1"/>
  <c r="G150" i="6"/>
  <c r="H150" s="1"/>
  <c r="G115"/>
  <c r="H115" s="1"/>
  <c r="L351"/>
  <c r="J352"/>
  <c r="E115"/>
  <c r="F115" s="1"/>
  <c r="G119"/>
  <c r="H119" s="1"/>
  <c r="G128"/>
  <c r="H128" s="1"/>
  <c r="L343"/>
  <c r="H53" i="7"/>
  <c r="L338" i="6"/>
  <c r="K118"/>
  <c r="F118"/>
  <c r="L118" s="1"/>
  <c r="I127"/>
  <c r="J127" s="1"/>
  <c r="G151"/>
  <c r="H151" s="1"/>
  <c r="G116"/>
  <c r="H116" s="1"/>
  <c r="L315"/>
  <c r="J316"/>
  <c r="F110"/>
  <c r="J310"/>
  <c r="J311" s="1"/>
  <c r="G48" i="7" s="1"/>
  <c r="I104" i="6" s="1"/>
  <c r="J104" s="1"/>
  <c r="J105" s="1"/>
  <c r="G16" i="7" s="1"/>
  <c r="I208" i="8" s="1"/>
  <c r="J208" s="1"/>
  <c r="F304" i="6"/>
  <c r="G121"/>
  <c r="H121" s="1"/>
  <c r="G130"/>
  <c r="H130" s="1"/>
  <c r="G179"/>
  <c r="H179" s="1"/>
  <c r="G170"/>
  <c r="H170" s="1"/>
  <c r="G90"/>
  <c r="H90" s="1"/>
  <c r="G153"/>
  <c r="H153" s="1"/>
  <c r="L297"/>
  <c r="I180"/>
  <c r="J180" s="1"/>
  <c r="I129"/>
  <c r="J129" s="1"/>
  <c r="I120"/>
  <c r="J120" s="1"/>
  <c r="I171"/>
  <c r="J171" s="1"/>
  <c r="I152"/>
  <c r="J152" s="1"/>
  <c r="I89"/>
  <c r="J89" s="1"/>
  <c r="H46" i="7"/>
  <c r="G180" i="6"/>
  <c r="H180" s="1"/>
  <c r="G89"/>
  <c r="H89" s="1"/>
  <c r="G171"/>
  <c r="H171" s="1"/>
  <c r="H173" s="1"/>
  <c r="F25" i="7" s="1"/>
  <c r="G231" i="8" s="1"/>
  <c r="H231" s="1"/>
  <c r="G129" i="6"/>
  <c r="H129" s="1"/>
  <c r="G120"/>
  <c r="H120" s="1"/>
  <c r="G152"/>
  <c r="H152" s="1"/>
  <c r="F171"/>
  <c r="F180"/>
  <c r="F89"/>
  <c r="F152"/>
  <c r="F129"/>
  <c r="G265"/>
  <c r="H42" i="7"/>
  <c r="I168" i="6"/>
  <c r="J168" s="1"/>
  <c r="L272"/>
  <c r="G258"/>
  <c r="H258" s="1"/>
  <c r="G259" s="1"/>
  <c r="I177"/>
  <c r="J177" s="1"/>
  <c r="G177"/>
  <c r="H177" s="1"/>
  <c r="E258"/>
  <c r="E168"/>
  <c r="E177"/>
  <c r="E41" i="7"/>
  <c r="H39"/>
  <c r="E58" i="6"/>
  <c r="H38" i="7"/>
  <c r="G44" i="6"/>
  <c r="E37" i="7"/>
  <c r="H37" s="1"/>
  <c r="F11" i="6"/>
  <c r="F18"/>
  <c r="F17"/>
  <c r="K217"/>
  <c r="L191"/>
  <c r="J192"/>
  <c r="G28" i="7" s="1"/>
  <c r="K109" i="6"/>
  <c r="F111"/>
  <c r="F16" i="7"/>
  <c r="G208" i="8" s="1"/>
  <c r="H208" s="1"/>
  <c r="E8" i="7"/>
  <c r="L32" i="6"/>
  <c r="L26"/>
  <c r="E150" l="1"/>
  <c r="F150" s="1"/>
  <c r="G43" i="7"/>
  <c r="L277" i="6"/>
  <c r="F84"/>
  <c r="K345"/>
  <c r="K25" i="9"/>
  <c r="E29" i="12" s="1"/>
  <c r="F346" i="6"/>
  <c r="K145"/>
  <c r="I170"/>
  <c r="J170" s="1"/>
  <c r="I179"/>
  <c r="J179" s="1"/>
  <c r="I121"/>
  <c r="J121" s="1"/>
  <c r="I153"/>
  <c r="J153" s="1"/>
  <c r="I130"/>
  <c r="J130" s="1"/>
  <c r="I90"/>
  <c r="J90" s="1"/>
  <c r="J91" s="1"/>
  <c r="G15" i="7" s="1"/>
  <c r="I207" i="8" s="1"/>
  <c r="J207" s="1"/>
  <c r="K321" i="6"/>
  <c r="F321"/>
  <c r="L321" s="1"/>
  <c r="F53" i="8"/>
  <c r="E9" i="9" s="1"/>
  <c r="L30" i="8"/>
  <c r="L53" s="1"/>
  <c r="F103"/>
  <c r="E13" i="9" s="1"/>
  <c r="L80" i="8"/>
  <c r="L103" s="1"/>
  <c r="G125" i="6"/>
  <c r="H125" s="1"/>
  <c r="G114"/>
  <c r="H114" s="1"/>
  <c r="H122" s="1"/>
  <c r="F18" i="7" s="1"/>
  <c r="G210" i="8" s="1"/>
  <c r="H210" s="1"/>
  <c r="G149" i="6"/>
  <c r="H149" s="1"/>
  <c r="H155" s="1"/>
  <c r="F22" i="7" s="1"/>
  <c r="G214" i="8" s="1"/>
  <c r="H214" s="1"/>
  <c r="H32" i="7"/>
  <c r="L130" i="8"/>
  <c r="L153" s="1"/>
  <c r="F153"/>
  <c r="E17" i="9" s="1"/>
  <c r="F289" i="6"/>
  <c r="L289" s="1"/>
  <c r="K289"/>
  <c r="L310"/>
  <c r="K136"/>
  <c r="H31" i="7"/>
  <c r="I125" i="6"/>
  <c r="J125" s="1"/>
  <c r="I149"/>
  <c r="J149" s="1"/>
  <c r="I114"/>
  <c r="J114" s="1"/>
  <c r="F128" i="8"/>
  <c r="E15" i="9" s="1"/>
  <c r="L105" i="8"/>
  <c r="L128" s="1"/>
  <c r="F208"/>
  <c r="L208" s="1"/>
  <c r="K208"/>
  <c r="F427" i="6"/>
  <c r="K355" i="8"/>
  <c r="F355"/>
  <c r="K283" i="6"/>
  <c r="H283"/>
  <c r="L283" s="1"/>
  <c r="L230" i="8"/>
  <c r="K240"/>
  <c r="F240"/>
  <c r="L240" s="1"/>
  <c r="K185"/>
  <c r="F185"/>
  <c r="L185" s="1"/>
  <c r="E227" i="6"/>
  <c r="F353" i="8"/>
  <c r="E27" i="9" s="1"/>
  <c r="L288" i="6"/>
  <c r="F291"/>
  <c r="H8" i="7"/>
  <c r="E181" i="8"/>
  <c r="F241"/>
  <c r="L241" s="1"/>
  <c r="K241"/>
  <c r="L331" i="6"/>
  <c r="I151"/>
  <c r="J151" s="1"/>
  <c r="H28" i="7"/>
  <c r="I236" i="8"/>
  <c r="E234" i="6"/>
  <c r="F407"/>
  <c r="E62" i="7" s="1"/>
  <c r="E368" i="6" s="1"/>
  <c r="F368" s="1"/>
  <c r="L398"/>
  <c r="G290"/>
  <c r="K180" i="8"/>
  <c r="F78"/>
  <c r="E11" i="9" s="1"/>
  <c r="L55" i="8"/>
  <c r="L78" s="1"/>
  <c r="F332" i="6"/>
  <c r="L332" s="1"/>
  <c r="K332"/>
  <c r="K129"/>
  <c r="H131"/>
  <c r="F19" i="7" s="1"/>
  <c r="G211" i="8" s="1"/>
  <c r="H211" s="1"/>
  <c r="L357" i="6"/>
  <c r="L180" i="8"/>
  <c r="L5"/>
  <c r="L28" s="1"/>
  <c r="F28"/>
  <c r="E7" i="9" s="1"/>
  <c r="K282" i="6"/>
  <c r="F282"/>
  <c r="L380"/>
  <c r="F381"/>
  <c r="F201"/>
  <c r="L200"/>
  <c r="G64" i="7"/>
  <c r="L417" i="6"/>
  <c r="F142"/>
  <c r="L407"/>
  <c r="F394"/>
  <c r="L387"/>
  <c r="L358"/>
  <c r="I344"/>
  <c r="G55" i="7"/>
  <c r="I427" i="6" s="1"/>
  <c r="J427" s="1"/>
  <c r="J428" s="1"/>
  <c r="G66" i="7" s="1"/>
  <c r="L352" i="6"/>
  <c r="E54" i="7"/>
  <c r="G49"/>
  <c r="L316" i="6"/>
  <c r="L105"/>
  <c r="L311"/>
  <c r="H16" i="7"/>
  <c r="K104" i="6"/>
  <c r="L104"/>
  <c r="H48" i="7"/>
  <c r="H182" i="6"/>
  <c r="F26" i="7" s="1"/>
  <c r="G232" i="8" s="1"/>
  <c r="H232" s="1"/>
  <c r="H253" s="1"/>
  <c r="G22" i="9" s="1"/>
  <c r="H22" s="1"/>
  <c r="F305" i="6"/>
  <c r="L304"/>
  <c r="L89"/>
  <c r="K89"/>
  <c r="L180"/>
  <c r="K152"/>
  <c r="K180"/>
  <c r="K120"/>
  <c r="K171"/>
  <c r="L120"/>
  <c r="L171"/>
  <c r="L152"/>
  <c r="L129"/>
  <c r="H265"/>
  <c r="K259"/>
  <c r="H259"/>
  <c r="F177"/>
  <c r="K177"/>
  <c r="K168"/>
  <c r="F168"/>
  <c r="F258"/>
  <c r="K258"/>
  <c r="E76"/>
  <c r="K58"/>
  <c r="F58"/>
  <c r="H44"/>
  <c r="K44"/>
  <c r="K227"/>
  <c r="F227"/>
  <c r="L227" s="1"/>
  <c r="I228" s="1"/>
  <c r="K234"/>
  <c r="F234"/>
  <c r="L234" s="1"/>
  <c r="I235" s="1"/>
  <c r="L217"/>
  <c r="J218"/>
  <c r="L192"/>
  <c r="E17" i="7"/>
  <c r="E209" i="8" s="1"/>
  <c r="I265" i="6" l="1"/>
  <c r="H43" i="7"/>
  <c r="E14"/>
  <c r="L84" i="6"/>
  <c r="F322"/>
  <c r="E50" i="7" s="1"/>
  <c r="I169" i="6"/>
  <c r="J169" s="1"/>
  <c r="J173" s="1"/>
  <c r="G25" i="7" s="1"/>
  <c r="I231" i="8" s="1"/>
  <c r="J231" s="1"/>
  <c r="I178" i="6"/>
  <c r="J178" s="1"/>
  <c r="J182" s="1"/>
  <c r="G26" i="7" s="1"/>
  <c r="I232" i="8" s="1"/>
  <c r="J232" s="1"/>
  <c r="H62" i="7"/>
  <c r="F378" i="8"/>
  <c r="E28" i="9" s="1"/>
  <c r="L355" i="8"/>
  <c r="L378" s="1"/>
  <c r="E45" i="7"/>
  <c r="H284" i="6"/>
  <c r="F44" i="7" s="1"/>
  <c r="F15" i="9"/>
  <c r="K15"/>
  <c r="F333" i="6"/>
  <c r="L427"/>
  <c r="F428"/>
  <c r="F13" i="9"/>
  <c r="K13"/>
  <c r="K181" i="8"/>
  <c r="F181"/>
  <c r="F209"/>
  <c r="F7" i="9"/>
  <c r="K7"/>
  <c r="K368" i="6"/>
  <c r="E60" i="7"/>
  <c r="L381" i="6"/>
  <c r="F27" i="9"/>
  <c r="K427" i="6"/>
  <c r="F17" i="9"/>
  <c r="K17"/>
  <c r="H290" i="6"/>
  <c r="K290"/>
  <c r="F11" i="9"/>
  <c r="K11"/>
  <c r="J236" i="8"/>
  <c r="L236" s="1"/>
  <c r="K236"/>
  <c r="F9" i="9"/>
  <c r="K9"/>
  <c r="L282" i="6"/>
  <c r="F284"/>
  <c r="E30" i="7"/>
  <c r="L201" i="6"/>
  <c r="I142"/>
  <c r="H64" i="7"/>
  <c r="F146" i="6"/>
  <c r="E61" i="7"/>
  <c r="L394" i="6"/>
  <c r="L368"/>
  <c r="J344"/>
  <c r="K344"/>
  <c r="I326"/>
  <c r="H55" i="7"/>
  <c r="E119" i="6"/>
  <c r="E128"/>
  <c r="I110"/>
  <c r="H49" i="7"/>
  <c r="E47"/>
  <c r="L305" i="6"/>
  <c r="G87"/>
  <c r="H266"/>
  <c r="L259"/>
  <c r="H260"/>
  <c r="F40" i="7" s="1"/>
  <c r="G75" i="6" s="1"/>
  <c r="F260"/>
  <c r="L258"/>
  <c r="L168"/>
  <c r="L177"/>
  <c r="F76"/>
  <c r="F59"/>
  <c r="L58"/>
  <c r="H45"/>
  <c r="L44"/>
  <c r="J235"/>
  <c r="K235"/>
  <c r="J228"/>
  <c r="K228"/>
  <c r="G33" i="7"/>
  <c r="L218" i="6"/>
  <c r="J265" l="1"/>
  <c r="K265"/>
  <c r="E206" i="8"/>
  <c r="H14" i="7"/>
  <c r="L322" i="6"/>
  <c r="E137"/>
  <c r="H60" i="7"/>
  <c r="E114" i="6"/>
  <c r="E125"/>
  <c r="E149"/>
  <c r="H50" i="7"/>
  <c r="E12" i="9"/>
  <c r="L13"/>
  <c r="E66" i="7"/>
  <c r="L428" i="6"/>
  <c r="E88"/>
  <c r="E8" i="9"/>
  <c r="L9"/>
  <c r="E16"/>
  <c r="L17"/>
  <c r="L7"/>
  <c r="E6"/>
  <c r="F28"/>
  <c r="L28" s="1"/>
  <c r="K28"/>
  <c r="H33" i="7"/>
  <c r="I330" i="8"/>
  <c r="L290" i="6"/>
  <c r="H291"/>
  <c r="E52" i="7"/>
  <c r="L333" i="6"/>
  <c r="E44" i="7"/>
  <c r="L284" i="6"/>
  <c r="E26" i="9"/>
  <c r="L181" i="8"/>
  <c r="E14" i="9"/>
  <c r="L15"/>
  <c r="J253" i="8"/>
  <c r="I22" i="9" s="1"/>
  <c r="J22" s="1"/>
  <c r="H30" i="7"/>
  <c r="E239" i="8"/>
  <c r="E10" i="9"/>
  <c r="L11"/>
  <c r="J142" i="6"/>
  <c r="K142"/>
  <c r="E21" i="7"/>
  <c r="E213" i="8" s="1"/>
  <c r="E367" i="6"/>
  <c r="H61" i="7"/>
  <c r="J346" i="6"/>
  <c r="L344"/>
  <c r="J326"/>
  <c r="K326"/>
  <c r="F128"/>
  <c r="F119"/>
  <c r="J110"/>
  <c r="K110"/>
  <c r="E121"/>
  <c r="E170"/>
  <c r="E179"/>
  <c r="E153"/>
  <c r="E90"/>
  <c r="H47" i="7"/>
  <c r="E130" i="6"/>
  <c r="H87"/>
  <c r="F41" i="7"/>
  <c r="E40"/>
  <c r="L260" i="6"/>
  <c r="H75"/>
  <c r="E10" i="7"/>
  <c r="L59" i="6"/>
  <c r="F9" i="7"/>
  <c r="L45" i="6"/>
  <c r="L228"/>
  <c r="J229"/>
  <c r="L235"/>
  <c r="J236"/>
  <c r="K206" i="8" l="1"/>
  <c r="F206"/>
  <c r="L206" s="1"/>
  <c r="J266" i="6"/>
  <c r="L265"/>
  <c r="F16" i="9"/>
  <c r="L16" s="1"/>
  <c r="K16"/>
  <c r="F12"/>
  <c r="L12" s="1"/>
  <c r="K12"/>
  <c r="H10" i="7"/>
  <c r="E183" i="8"/>
  <c r="F239"/>
  <c r="L239" s="1"/>
  <c r="K239"/>
  <c r="F26" i="9"/>
  <c r="J330" i="8"/>
  <c r="K330"/>
  <c r="F45" i="7"/>
  <c r="L291" i="6"/>
  <c r="F213" i="8"/>
  <c r="F8" i="9"/>
  <c r="L8" s="1"/>
  <c r="K8"/>
  <c r="F149" i="6"/>
  <c r="L149" s="1"/>
  <c r="K149"/>
  <c r="F88"/>
  <c r="F125"/>
  <c r="L125" s="1"/>
  <c r="K125"/>
  <c r="E87"/>
  <c r="H44" i="7"/>
  <c r="F114" i="6"/>
  <c r="L114" s="1"/>
  <c r="K114"/>
  <c r="F14" i="9"/>
  <c r="L14" s="1"/>
  <c r="K14"/>
  <c r="F6"/>
  <c r="K6"/>
  <c r="H9" i="7"/>
  <c r="G182" i="8"/>
  <c r="F10" i="9"/>
  <c r="L10" s="1"/>
  <c r="K10"/>
  <c r="E116" i="6"/>
  <c r="E127"/>
  <c r="E151"/>
  <c r="H52" i="7"/>
  <c r="E169" i="6"/>
  <c r="E178"/>
  <c r="H66" i="7"/>
  <c r="F137" i="6"/>
  <c r="L137" s="1"/>
  <c r="K137"/>
  <c r="J146"/>
  <c r="L142"/>
  <c r="E158"/>
  <c r="F367"/>
  <c r="K367"/>
  <c r="G54" i="7"/>
  <c r="L346" i="6"/>
  <c r="J327"/>
  <c r="L326"/>
  <c r="J111"/>
  <c r="L110"/>
  <c r="K130"/>
  <c r="F130"/>
  <c r="F90"/>
  <c r="K90"/>
  <c r="F153"/>
  <c r="K153"/>
  <c r="F179"/>
  <c r="K179"/>
  <c r="F170"/>
  <c r="K170"/>
  <c r="F121"/>
  <c r="K121"/>
  <c r="G76"/>
  <c r="E75"/>
  <c r="H40" i="7"/>
  <c r="G36"/>
  <c r="L236" i="6"/>
  <c r="G35" i="7"/>
  <c r="L229" i="6"/>
  <c r="G41" i="7" l="1"/>
  <c r="L266" i="6"/>
  <c r="F183" i="8"/>
  <c r="K183"/>
  <c r="F116" i="6"/>
  <c r="L116" s="1"/>
  <c r="K116"/>
  <c r="G88"/>
  <c r="H45" i="7"/>
  <c r="L6" i="9"/>
  <c r="F127" i="6"/>
  <c r="L127" s="1"/>
  <c r="K127"/>
  <c r="J353" i="8"/>
  <c r="I27" i="9" s="1"/>
  <c r="L330" i="8"/>
  <c r="L353" s="1"/>
  <c r="F178" i="6"/>
  <c r="L178" s="1"/>
  <c r="K178"/>
  <c r="F169"/>
  <c r="L169" s="1"/>
  <c r="K169"/>
  <c r="F87"/>
  <c r="L87" s="1"/>
  <c r="K87"/>
  <c r="F151"/>
  <c r="L151" s="1"/>
  <c r="K151"/>
  <c r="H182" i="8"/>
  <c r="K182"/>
  <c r="G21" i="7"/>
  <c r="I213" i="8" s="1"/>
  <c r="L146" i="6"/>
  <c r="F158"/>
  <c r="L367"/>
  <c r="F369"/>
  <c r="I128"/>
  <c r="I119"/>
  <c r="H54" i="7"/>
  <c r="G51"/>
  <c r="L327" i="6"/>
  <c r="G17" i="7"/>
  <c r="L111" i="6"/>
  <c r="L179"/>
  <c r="E181"/>
  <c r="F122"/>
  <c r="L121"/>
  <c r="L90"/>
  <c r="F91"/>
  <c r="E15" i="7" s="1"/>
  <c r="E207" i="8" s="1"/>
  <c r="L153" i="6"/>
  <c r="F155"/>
  <c r="L130"/>
  <c r="F131"/>
  <c r="L170"/>
  <c r="E172"/>
  <c r="H76"/>
  <c r="F75"/>
  <c r="K75"/>
  <c r="I17"/>
  <c r="I10"/>
  <c r="H35" i="7"/>
  <c r="I11" i="6"/>
  <c r="I18"/>
  <c r="H36" i="7"/>
  <c r="I76" i="6" l="1"/>
  <c r="H41" i="7"/>
  <c r="H88" i="6"/>
  <c r="K88"/>
  <c r="J27" i="9"/>
  <c r="K27"/>
  <c r="H17" i="7"/>
  <c r="I209" i="8"/>
  <c r="F207"/>
  <c r="H203"/>
  <c r="G20" i="9" s="1"/>
  <c r="H20" s="1"/>
  <c r="L182" i="8"/>
  <c r="J213"/>
  <c r="L213" s="1"/>
  <c r="K213"/>
  <c r="L183"/>
  <c r="F203"/>
  <c r="E20" i="9" s="1"/>
  <c r="I158" i="6"/>
  <c r="H21" i="7"/>
  <c r="F159" i="6"/>
  <c r="L369"/>
  <c r="E58" i="7"/>
  <c r="J119" i="6"/>
  <c r="L119" s="1"/>
  <c r="K119"/>
  <c r="J128"/>
  <c r="L128" s="1"/>
  <c r="K128"/>
  <c r="I150"/>
  <c r="I126"/>
  <c r="I115"/>
  <c r="H51" i="7"/>
  <c r="E19"/>
  <c r="E211" i="8" s="1"/>
  <c r="F172" i="6"/>
  <c r="K172"/>
  <c r="E18" i="7"/>
  <c r="E210" i="8" s="1"/>
  <c r="F181" i="6"/>
  <c r="K181"/>
  <c r="E22" i="7"/>
  <c r="E214" i="8" s="1"/>
  <c r="H77" i="6"/>
  <c r="F13" i="7" s="1"/>
  <c r="G205" i="8" s="1"/>
  <c r="H205" s="1"/>
  <c r="F77" i="6"/>
  <c r="L75"/>
  <c r="K11"/>
  <c r="J11"/>
  <c r="L11" s="1"/>
  <c r="J18"/>
  <c r="L18" s="1"/>
  <c r="K18"/>
  <c r="J10"/>
  <c r="L10" s="1"/>
  <c r="I12" s="1"/>
  <c r="K10"/>
  <c r="J17"/>
  <c r="L17" s="1"/>
  <c r="K17"/>
  <c r="J76" l="1"/>
  <c r="K76"/>
  <c r="F20" i="9"/>
  <c r="K20"/>
  <c r="J209" i="8"/>
  <c r="K209"/>
  <c r="F211"/>
  <c r="I26" i="9"/>
  <c r="L27"/>
  <c r="F210" i="8"/>
  <c r="F214"/>
  <c r="L203"/>
  <c r="H91" i="6"/>
  <c r="L88"/>
  <c r="J158"/>
  <c r="K158"/>
  <c r="E23" i="7"/>
  <c r="E215" i="8" s="1"/>
  <c r="E135" i="6"/>
  <c r="H58" i="7"/>
  <c r="J115" i="6"/>
  <c r="K115"/>
  <c r="J126"/>
  <c r="K126"/>
  <c r="J150"/>
  <c r="K150"/>
  <c r="F182"/>
  <c r="L181"/>
  <c r="L172"/>
  <c r="F173"/>
  <c r="E13" i="7"/>
  <c r="I19" i="6"/>
  <c r="K19" s="1"/>
  <c r="J12"/>
  <c r="K12"/>
  <c r="J77" l="1"/>
  <c r="L76"/>
  <c r="L209" i="8"/>
  <c r="F215"/>
  <c r="E205"/>
  <c r="L20" i="9"/>
  <c r="F15" i="7"/>
  <c r="L91" i="6"/>
  <c r="J26" i="9"/>
  <c r="L26" s="1"/>
  <c r="K26"/>
  <c r="J159" i="6"/>
  <c r="L158"/>
  <c r="K135"/>
  <c r="F135"/>
  <c r="L126"/>
  <c r="J131"/>
  <c r="J155"/>
  <c r="L150"/>
  <c r="J122"/>
  <c r="L115"/>
  <c r="E25" i="7"/>
  <c r="L173" i="6"/>
  <c r="E26" i="7"/>
  <c r="L182" i="6"/>
  <c r="J19"/>
  <c r="J20" s="1"/>
  <c r="L12"/>
  <c r="J13"/>
  <c r="G13" i="7" l="1"/>
  <c r="L77" i="6"/>
  <c r="H26" i="7"/>
  <c r="E232" i="8"/>
  <c r="G207"/>
  <c r="H15" i="7"/>
  <c r="H25"/>
  <c r="E231" i="8"/>
  <c r="F205"/>
  <c r="G23" i="7"/>
  <c r="L159" i="6"/>
  <c r="F138"/>
  <c r="L135"/>
  <c r="G18" i="7"/>
  <c r="L122" i="6"/>
  <c r="G22" i="7"/>
  <c r="L155" i="6"/>
  <c r="G19" i="7"/>
  <c r="L131" i="6"/>
  <c r="L19"/>
  <c r="G5" i="7"/>
  <c r="L13" i="6"/>
  <c r="G6" i="7"/>
  <c r="L20" i="6"/>
  <c r="I205" i="8" l="1"/>
  <c r="H13" i="7"/>
  <c r="K231" i="8"/>
  <c r="F231"/>
  <c r="H5" i="7"/>
  <c r="I155" i="8"/>
  <c r="H207"/>
  <c r="K207"/>
  <c r="H22" i="7"/>
  <c r="I214" i="8"/>
  <c r="H6" i="7"/>
  <c r="I156" i="8"/>
  <c r="H18" i="7"/>
  <c r="I210" i="8"/>
  <c r="H19" i="7"/>
  <c r="I211" i="8"/>
  <c r="H23" i="7"/>
  <c r="I215" i="8"/>
  <c r="K232"/>
  <c r="F232"/>
  <c r="L232" s="1"/>
  <c r="E20" i="7"/>
  <c r="L138" i="6"/>
  <c r="J205" i="8" l="1"/>
  <c r="L205" s="1"/>
  <c r="K205"/>
  <c r="J214"/>
  <c r="L214" s="1"/>
  <c r="K214"/>
  <c r="H228"/>
  <c r="G21" i="9" s="1"/>
  <c r="H21" s="1"/>
  <c r="G18" s="1"/>
  <c r="H18" s="1"/>
  <c r="G5" s="1"/>
  <c r="L207" i="8"/>
  <c r="J215"/>
  <c r="K215"/>
  <c r="J211"/>
  <c r="L211" s="1"/>
  <c r="K211"/>
  <c r="J155"/>
  <c r="K155"/>
  <c r="H20" i="7"/>
  <c r="E212" i="8"/>
  <c r="J210"/>
  <c r="L210" s="1"/>
  <c r="K210"/>
  <c r="J156"/>
  <c r="L156" s="1"/>
  <c r="K156"/>
  <c r="L231"/>
  <c r="L253" s="1"/>
  <c r="F253"/>
  <c r="E22" i="9" s="1"/>
  <c r="J178" i="8" l="1"/>
  <c r="I19" i="9" s="1"/>
  <c r="L155" i="8"/>
  <c r="L178" s="1"/>
  <c r="J228"/>
  <c r="I21" i="9" s="1"/>
  <c r="J21" s="1"/>
  <c r="L215" i="8"/>
  <c r="K212"/>
  <c r="F212"/>
  <c r="K22" i="9"/>
  <c r="F22"/>
  <c r="L22" s="1"/>
  <c r="H5"/>
  <c r="H50" s="1"/>
  <c r="E7" i="12"/>
  <c r="L212" i="8" l="1"/>
  <c r="L228" s="1"/>
  <c r="F228"/>
  <c r="E21" i="9" s="1"/>
  <c r="E15" i="12"/>
  <c r="E14"/>
  <c r="E16" s="1"/>
  <c r="E8"/>
  <c r="E9" s="1"/>
  <c r="E17"/>
  <c r="J19" i="9"/>
  <c r="K19"/>
  <c r="L19" l="1"/>
  <c r="I18"/>
  <c r="J18" s="1"/>
  <c r="I5" s="1"/>
  <c r="E13" i="12"/>
  <c r="E12"/>
  <c r="F21" i="9"/>
  <c r="K21"/>
  <c r="L21" l="1"/>
  <c r="E18"/>
  <c r="J5"/>
  <c r="J50" s="1"/>
  <c r="E10" i="12"/>
  <c r="F18" i="9" l="1"/>
  <c r="K18"/>
  <c r="L18" l="1"/>
  <c r="E5"/>
  <c r="E3" i="12" l="1"/>
  <c r="F5" i="9"/>
  <c r="K5"/>
  <c r="L5" l="1"/>
  <c r="L50" s="1"/>
  <c r="F50"/>
  <c r="E6" i="12"/>
  <c r="P3"/>
  <c r="E41"/>
  <c r="E21" l="1"/>
  <c r="E18"/>
  <c r="E23"/>
  <c r="E22"/>
  <c r="E20"/>
  <c r="E19"/>
  <c r="E24" l="1"/>
  <c r="E25" s="1"/>
  <c r="E26" s="1"/>
  <c r="E27" l="1"/>
  <c r="E30" s="1"/>
  <c r="E31" l="1"/>
  <c r="D11" i="11" s="1"/>
  <c r="D10"/>
  <c r="D15" l="1"/>
  <c r="D9" s="1"/>
  <c r="E32" i="12"/>
  <c r="E39" s="1"/>
</calcChain>
</file>

<file path=xl/sharedStrings.xml><?xml version="1.0" encoding="utf-8"?>
<sst xmlns="http://schemas.openxmlformats.org/spreadsheetml/2006/main" count="7647" uniqueCount="1325">
  <si>
    <t>공 종 별 집 계 표</t>
  </si>
  <si>
    <t>[ 국화도공공예술프로젝트(섬속에섬)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</si>
  <si>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</si>
  <si>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</si>
  <si>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</si>
  <si>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</si>
  <si>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</si>
  <si>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</si>
  <si>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</si>
  <si>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</si>
  <si>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</si>
  <si>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</si>
  <si>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</si>
  <si>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</si>
  <si>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</si>
  <si>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</si>
  <si>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</si>
  <si>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</si>
  <si>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</si>
  <si>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</si>
  <si>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</si>
  <si>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</si>
  <si>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</si>
  <si>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</si>
  <si>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</si>
  <si>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</si>
  <si>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</si>
  <si>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</si>
  <si>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</si>
  <si>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</si>
  <si>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</si>
  <si>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</si>
  <si>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</si>
  <si>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</si>
  <si>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</si>
  <si>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</si>
  <si>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</si>
  <si>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</si>
  <si>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</si>
  <si>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</si>
  <si>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</si>
  <si>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</si>
  <si>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</si>
  <si>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</si>
  <si>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</si>
  <si>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</si>
  <si>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</si>
  <si>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</si>
  <si>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</si>
  <si>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</si>
  <si>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</si>
  <si>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국화도공공예술프로젝트(섬속에섬)</t>
  </si>
  <si>
    <t/>
  </si>
  <si>
    <t>01</t>
  </si>
  <si>
    <t>0101  1.파빌리온 공간-1</t>
  </si>
  <si>
    <t>0101</t>
  </si>
  <si>
    <t>010101  파빌리온 공간-1</t>
  </si>
  <si>
    <t>010101</t>
  </si>
  <si>
    <t>건축물 현장정리</t>
  </si>
  <si>
    <t>주변정리</t>
  </si>
  <si>
    <t>M2</t>
  </si>
  <si>
    <t>호표 1</t>
  </si>
  <si>
    <t>56DA8114F1A4D612AA70641C68680B</t>
  </si>
  <si>
    <t>T</t>
  </si>
  <si>
    <t>F</t>
  </si>
  <si>
    <t>01010156DA8114F1A4D612AA70641C68680B</t>
  </si>
  <si>
    <t>파빌리온-1</t>
  </si>
  <si>
    <t>5633*3091,Glass Fiber Reinforced Concrete 마감 (GRC)//축광석,[현장설치도]</t>
  </si>
  <si>
    <t>식</t>
  </si>
  <si>
    <t>51FAA1140E04D9B277BB12096C2CAC5DD6C568</t>
  </si>
  <si>
    <t>01010151FAA1140E04D9B277BB12096C2CAC5DD6C568</t>
  </si>
  <si>
    <t>[ 합           계 ]</t>
  </si>
  <si>
    <t>TOTAL</t>
  </si>
  <si>
    <t>0102  2.파빌리온 공간-2</t>
  </si>
  <si>
    <t>0102</t>
  </si>
  <si>
    <t>010201  파빌리온 공간-2</t>
  </si>
  <si>
    <t>010201</t>
  </si>
  <si>
    <t>01020156DA8114F1A4D612AA70641C68680B</t>
  </si>
  <si>
    <t>파빌리온-2</t>
  </si>
  <si>
    <t>6767*3611,Glass Fiber Reinforced Concrete 마감 (GRC)//축광석,[현장설치도]</t>
  </si>
  <si>
    <t>51FAA1140E04D9B277BB12096C2CAC5DD6C56B</t>
  </si>
  <si>
    <t>01020151FAA1140E04D9B277BB12096C2CAC5DD6C56B</t>
  </si>
  <si>
    <t>0103  3.파빌리온 공간-3</t>
  </si>
  <si>
    <t>0103</t>
  </si>
  <si>
    <t>010301  파빌리온 공간-3</t>
  </si>
  <si>
    <t>010301</t>
  </si>
  <si>
    <t>01030156DA8114F1A4D612AA70641C68680B</t>
  </si>
  <si>
    <t>파빌리온-3</t>
  </si>
  <si>
    <t>5597*3118,Glass Fiber Reinforced Concrete 마감 (GRC)//축광석,[현장설치도]</t>
  </si>
  <si>
    <t>51FAA1140E04D9B277BB12096C2CAC5DD6C56A</t>
  </si>
  <si>
    <t>01030151FAA1140E04D9B277BB12096C2CAC5DD6C56A</t>
  </si>
  <si>
    <t>0104  4.파빌리온 공간-4</t>
  </si>
  <si>
    <t>0104</t>
  </si>
  <si>
    <t>010401  파빌리온 공간-4</t>
  </si>
  <si>
    <t>010401</t>
  </si>
  <si>
    <t>01040156DA8114F1A4D612AA70641C68680B</t>
  </si>
  <si>
    <t>파빌리온-4</t>
  </si>
  <si>
    <t>9175*4157,Glass Fiber Reinforced Concrete 마감 (GRC)//축광석,[현장설치도]</t>
  </si>
  <si>
    <t>51FAA1140E04D9B277BB12096C2CAC5DD6C56D</t>
  </si>
  <si>
    <t>01040151FAA1140E04D9B277BB12096C2CAC5DD6C56D</t>
  </si>
  <si>
    <t>0105  5.파빌리온 공간-5</t>
  </si>
  <si>
    <t>0105</t>
  </si>
  <si>
    <t>010501  파빌리온 공간-5</t>
  </si>
  <si>
    <t>010501</t>
  </si>
  <si>
    <t>01050156DA8114F1A4D612AA70641C68680B</t>
  </si>
  <si>
    <t>파빌리온-5</t>
  </si>
  <si>
    <t>5667*3120,Glass Fiber Reinforced Concrete 마감 (GRC)//축광석,[현장설치도]</t>
  </si>
  <si>
    <t>51FAA1140E04D9B277BB12096C2CAC5DD6C56C</t>
  </si>
  <si>
    <t>01050151FAA1140E04D9B277BB12096C2CAC5DD6C56C</t>
  </si>
  <si>
    <t>0106  6.파빌리온 공간-6</t>
  </si>
  <si>
    <t>0106</t>
  </si>
  <si>
    <t>010601  파빌리온 공간-6</t>
  </si>
  <si>
    <t>010601</t>
  </si>
  <si>
    <t>01060156DA8114F1A4D612AA70641C68680B</t>
  </si>
  <si>
    <t>파빌리온-6</t>
  </si>
  <si>
    <t>5356*3641,Glass Fiber Reinforced Concrete 마감 (GRC)//축광석,[현장설치도]</t>
  </si>
  <si>
    <t>51FAA1140E04D9B277BB12096C2CAC5DD6C56F</t>
  </si>
  <si>
    <t>01060151FAA1140E04D9B277BB12096C2CAC5DD6C56F</t>
  </si>
  <si>
    <t>0107  7.체험센터,관리소 공간</t>
  </si>
  <si>
    <t>0107</t>
  </si>
  <si>
    <t>010701  공통 가설 공사</t>
  </si>
  <si>
    <t>010701</t>
  </si>
  <si>
    <t>콘테이너형 가설사무소 설치 및 해체</t>
  </si>
  <si>
    <t>2.4*9.0*2.6m, 3개월</t>
  </si>
  <si>
    <t>개소</t>
  </si>
  <si>
    <t>호표 2</t>
  </si>
  <si>
    <t>56DA8114F7347BB21E10584B16E4F8</t>
  </si>
  <si>
    <t>01070156DA8114F7347BB21E10584B16E4F8</t>
  </si>
  <si>
    <t>콘테이너형 가설창고 설치 및 해체</t>
  </si>
  <si>
    <t>호표 3</t>
  </si>
  <si>
    <t>56DA8114F7347B8245CC41D917090C</t>
  </si>
  <si>
    <t>01070156DA8114F7347B8245CC41D917090C</t>
  </si>
  <si>
    <t>010702  가  설  공  사</t>
  </si>
  <si>
    <t>010702</t>
  </si>
  <si>
    <t>수평 규준틀</t>
  </si>
  <si>
    <t>평</t>
  </si>
  <si>
    <t>호표 4</t>
  </si>
  <si>
    <t>56DA8114F46423422D4A794B43AA1A</t>
  </si>
  <si>
    <t>01070256DA8114F46423422D4A794B43AA1A</t>
  </si>
  <si>
    <t>귀</t>
  </si>
  <si>
    <t>호표 5</t>
  </si>
  <si>
    <t>56DA8114F46423422D4A79488FE30C</t>
  </si>
  <si>
    <t>01070256DA8114F46423422D4A79488FE30C</t>
  </si>
  <si>
    <t>강관 조립말비계(이동식)설치 및 해체</t>
  </si>
  <si>
    <t>높이 2m, 3개월</t>
  </si>
  <si>
    <t>대</t>
  </si>
  <si>
    <t>호표 6</t>
  </si>
  <si>
    <t>56DA8114F46423422CA03FB7535A1E</t>
  </si>
  <si>
    <t>01070256DA8114F46423422CA03FB7535A1E</t>
  </si>
  <si>
    <t>시스템비계 설치 및 해체(10m이하)</t>
  </si>
  <si>
    <t>3개월, 발판유(계단포함)</t>
  </si>
  <si>
    <t>호표 7</t>
  </si>
  <si>
    <t>56DA8114F46423422CA2EB228CCA25</t>
  </si>
  <si>
    <t>01070256DA8114F46423422CA2EB228CCA25</t>
  </si>
  <si>
    <t>거푸집 먹매김</t>
  </si>
  <si>
    <t>일반</t>
  </si>
  <si>
    <t>호표 8</t>
  </si>
  <si>
    <t>56DA8114F1A4E0E2BC47467A7AD0F7</t>
  </si>
  <si>
    <t>01070256DA8114F1A4E0E2BC47467A7AD0F7</t>
  </si>
  <si>
    <t>건축물보양 - 석재면, 테라조면</t>
  </si>
  <si>
    <t>하드롱지</t>
  </si>
  <si>
    <t>호표 9</t>
  </si>
  <si>
    <t>56DA8114F1A4E0E2BF1A19A7094C48</t>
  </si>
  <si>
    <t>01070256DA8114F1A4E0E2BF1A19A7094C48</t>
  </si>
  <si>
    <t>01070256DA8114F1A4D612AA70641C68680B</t>
  </si>
  <si>
    <t>010703  목공사및수장공사</t>
  </si>
  <si>
    <t>010703</t>
  </si>
  <si>
    <t>목재 지붕 싱글(지정)</t>
  </si>
  <si>
    <t>336*3.0t(칼라),T:12내수합판,ㅁ-30*110@600,목재구조틀포함</t>
  </si>
  <si>
    <t>호표 10</t>
  </si>
  <si>
    <t>56DA6114ABC4DC6271B85E5B397C7B</t>
  </si>
  <si>
    <t>01070356DA6114ABC4DC6271B85E5B397C7B</t>
  </si>
  <si>
    <t>반자틀설치 - 16년 상 개정 삭제</t>
  </si>
  <si>
    <t>달대 유</t>
  </si>
  <si>
    <t>호표 11</t>
  </si>
  <si>
    <t>56DA01143D74B5123F75E5E05808E5</t>
  </si>
  <si>
    <t>01070356DA01143D74B5123F75E5E05808E5</t>
  </si>
  <si>
    <t>자작나무합판천장붙임</t>
  </si>
  <si>
    <t>T:8.5일반합판+T:6.5자작나무합판/투명바늬쉬2회</t>
  </si>
  <si>
    <t>호표 12</t>
  </si>
  <si>
    <t>56DA6114ABC4EEC27263CA627CD095</t>
  </si>
  <si>
    <t>01070356DA6114ABC4EEC27263CA627CD095</t>
  </si>
  <si>
    <t>경량철골천정틀</t>
  </si>
  <si>
    <t>M-BAR, H:1m미만. 인써트 유</t>
  </si>
  <si>
    <t>호표 13</t>
  </si>
  <si>
    <t>56DA31147AB4C6D2CE2968DB7C3256</t>
  </si>
  <si>
    <t>01070356DA31147AB4C6D2CE2968DB7C3256</t>
  </si>
  <si>
    <t>AL몰딩 설치</t>
  </si>
  <si>
    <t>W형, 15*15*15*15*1.0mm</t>
  </si>
  <si>
    <t>M</t>
  </si>
  <si>
    <t>호표 14</t>
  </si>
  <si>
    <t>56DA6114A1C4E752E6F32D76F96E57</t>
  </si>
  <si>
    <t>01070356DA6114A1C4E752E6F32D76F96E57</t>
  </si>
  <si>
    <t>건식벽체제작설치[W1,목재스터드2*6]</t>
  </si>
  <si>
    <t>T:8.5일반합판+T:6.5자작나무합판/단열재T:140,T:8.5일반합판,T:18,목재사이딩,오일스테인마감</t>
  </si>
  <si>
    <t>호표 15</t>
  </si>
  <si>
    <t>56DA6114ABC4DC6271B85E5B3850D0</t>
  </si>
  <si>
    <t>01070356DA6114ABC4DC6271B85E5B3850D0</t>
  </si>
  <si>
    <t>건식벽체제작설치[W2,목재스터드2*6]</t>
  </si>
  <si>
    <t>T:8.5일반합판+T:6.5자작나무합판,T:8.5일반합판,T:18,목재사이딩,오일스테인마감</t>
  </si>
  <si>
    <t>호표 16</t>
  </si>
  <si>
    <t>56DA6114ABC4DC6271B85E5B3853A4</t>
  </si>
  <si>
    <t>01070356DA6114ABC4DC6271B85E5B3853A4</t>
  </si>
  <si>
    <t>철골보제작설치</t>
  </si>
  <si>
    <t>ㅁ-150*150,도장마감</t>
  </si>
  <si>
    <t>호표 17</t>
  </si>
  <si>
    <t>56DA31147E14C032C4CB58EFDE9623</t>
  </si>
  <si>
    <t>01070356DA31147E14C032C4CB58EFDE9623</t>
  </si>
  <si>
    <t>합성목재데크깔기</t>
  </si>
  <si>
    <t>아연도각관ㅁ50*50*2.3t+합성목재20.0mm</t>
  </si>
  <si>
    <t>호표 18</t>
  </si>
  <si>
    <t>56DA01143E045F22B848C2C4B6F485</t>
  </si>
  <si>
    <t>01070356DA01143E045F22B848C2C4B6F485</t>
  </si>
  <si>
    <t>휴게시설,테이블제작설치</t>
  </si>
  <si>
    <t>W:600*L:(600*3200*1600)*H:1000,상판인조대리석,</t>
  </si>
  <si>
    <t>EA</t>
  </si>
  <si>
    <t>호표 19</t>
  </si>
  <si>
    <t>56DA6114ABC4DC6271B85E5B38529D</t>
  </si>
  <si>
    <t>01070356DA6114ABC4DC6271B85E5B38529D</t>
  </si>
  <si>
    <t>간이세면대제작설치</t>
  </si>
  <si>
    <t>W:400*L:1800*H:200,합성목재틀포함</t>
  </si>
  <si>
    <t>호표 20</t>
  </si>
  <si>
    <t>56DA6114ABC4DC6271B85E5B385DA7</t>
  </si>
  <si>
    <t>01070356DA6114ABC4DC6271B85E5B385DA7</t>
  </si>
  <si>
    <t>010704  창호 및 유리공사</t>
  </si>
  <si>
    <t>010704</t>
  </si>
  <si>
    <t>PW01[7.체험센터,관리소 공간]</t>
  </si>
  <si>
    <t>0.900 x 0.900 = 0.810,방충망포함</t>
  </si>
  <si>
    <t>호표 21</t>
  </si>
  <si>
    <t>56DA511440F4B2D2F07C62E430CFAC</t>
  </si>
  <si>
    <t>01070456DA511440F4B2D2F07C62E430CFAC</t>
  </si>
  <si>
    <t>WD01[7.체험센터,관리소 공간]</t>
  </si>
  <si>
    <t>0.900 x 2.100 = 1.890,T16 목재 사이딩,/오일 스테인 마감</t>
  </si>
  <si>
    <t>호표 22</t>
  </si>
  <si>
    <t>56DA511440F4B2D2F07C62E430CFAE</t>
  </si>
  <si>
    <t>01070456DA511440F4B2D2F07C62E430CFAE</t>
  </si>
  <si>
    <t>WD02[7.체험센터,관리소 공간]</t>
  </si>
  <si>
    <t>호표 23</t>
  </si>
  <si>
    <t>56DA511440F4B2D2F07C62E430CFA8</t>
  </si>
  <si>
    <t>01070456DA511440F4B2D2F07C62E430CFA8</t>
  </si>
  <si>
    <t>복층유리</t>
  </si>
  <si>
    <t>복층유리, 로이, 투명, 24mm</t>
  </si>
  <si>
    <t>51FAB1141724D6D223165D9A3C4D4F42721754</t>
  </si>
  <si>
    <t>01070451FAB1141724D6D223165D9A3C4D4F42721754</t>
  </si>
  <si>
    <t>창호유리설치 / 복층유리</t>
  </si>
  <si>
    <t>유리두께 24mm 이하</t>
  </si>
  <si>
    <t>호표 24</t>
  </si>
  <si>
    <t>56DA511449D48582218C1FBE1D545E</t>
  </si>
  <si>
    <t>01070456DA511449D48582218C1FBE1D545E</t>
  </si>
  <si>
    <t>도어핸들</t>
  </si>
  <si>
    <t>도어핸들, 8800, 우든PB, 목재</t>
  </si>
  <si>
    <t>조</t>
  </si>
  <si>
    <t>51FAA1140E04D9B277B235C34439363D5C4223</t>
  </si>
  <si>
    <t>01070451FAA1140E04D9B277B235C34439363D5C4223</t>
  </si>
  <si>
    <t>도어록 설치 / 일반도어록 목재창호</t>
  </si>
  <si>
    <t>재료비 별도</t>
  </si>
  <si>
    <t>호표 25</t>
  </si>
  <si>
    <t>56DA51144724BC72950878078EA05E</t>
  </si>
  <si>
    <t>01070456DA51144724BC72950878078EA05E</t>
  </si>
  <si>
    <t>도어힌지</t>
  </si>
  <si>
    <t>도어힌지, 스테인리스강, 베어링2개, 101.6*3.0mm</t>
  </si>
  <si>
    <t>개</t>
  </si>
  <si>
    <t>51FAA1140E04D9B27B2D1E087C0B124C6D55DD</t>
  </si>
  <si>
    <t>01070451FAA1140E04D9B27B2D1E087C0B124C6D55DD</t>
  </si>
  <si>
    <t>복층유리주위 코킹</t>
  </si>
  <si>
    <t>5*5, 실리콘</t>
  </si>
  <si>
    <t>호표 26</t>
  </si>
  <si>
    <t>56DA511449D412121C63110498947D</t>
  </si>
  <si>
    <t>01070456DA511449D412121C63110498947D</t>
  </si>
  <si>
    <t>수밀코킹(실리콘)(창호주위/내창)</t>
  </si>
  <si>
    <t>삼각, 5mm</t>
  </si>
  <si>
    <t>호표 27</t>
  </si>
  <si>
    <t>56DA111420D4ACC25126D843DEE110</t>
  </si>
  <si>
    <t>01070456DA111420D4ACC25126D843DEE110</t>
  </si>
  <si>
    <t>수밀코킹(실리콘)</t>
  </si>
  <si>
    <t>삼각, 10mm, 창호주위</t>
  </si>
  <si>
    <t>호표 28</t>
  </si>
  <si>
    <t>56DA111420D4ACC25126D843DE92DD</t>
  </si>
  <si>
    <t>01070456DA111420D4ACC25126D843DE92DD</t>
  </si>
  <si>
    <t>창호주위 발포우레탄 충전</t>
  </si>
  <si>
    <t>호표 29</t>
  </si>
  <si>
    <t>56DA51144724E982BF5A9337E8EAD2</t>
  </si>
  <si>
    <t>01070456DA51144724E982BF5A9337E8EAD2</t>
  </si>
  <si>
    <t>010705  등 기 구 설 치</t>
  </si>
  <si>
    <t>010705</t>
  </si>
  <si>
    <t>1973 S P/D (검정)</t>
  </si>
  <si>
    <t>필립스 LED 14W 3000K(전구색)</t>
  </si>
  <si>
    <t>51FAA1140E04D9B277B236EA6F46E191F02261</t>
  </si>
  <si>
    <t>01070551FAA1140E04D9B277B236EA6F46E191F02261</t>
  </si>
  <si>
    <t>LED 10W - 마우 매입등 설치</t>
  </si>
  <si>
    <t>D:85*H:75/타공D:75</t>
  </si>
  <si>
    <t>51FAA1140E04D9B277BB143BC296E88F946A2F</t>
  </si>
  <si>
    <t>01070551FAA1140E04D9B277BB143BC296E88F946A2F</t>
  </si>
  <si>
    <t>LED 5W - 3"방습 매입등 설치</t>
  </si>
  <si>
    <t>D:95*H:35</t>
  </si>
  <si>
    <t>51FAA1140E04D9B277BB143BC296E88F946A2E</t>
  </si>
  <si>
    <t>01070551FAA1140E04D9B277BB143BC296E88F946A2E</t>
  </si>
  <si>
    <t>운반비</t>
  </si>
  <si>
    <t>51FAA1140E04D9B277BB143BC296E88F946A2D</t>
  </si>
  <si>
    <t>01070551FAA1140E04D9B277BB143BC296E88F946A2D</t>
  </si>
  <si>
    <t>010706  태양광 집열판넬</t>
  </si>
  <si>
    <t>010706</t>
  </si>
  <si>
    <t>컬러태양광모듈 BIPV</t>
  </si>
  <si>
    <t>51FAA1140E04D9B277B236EA6F46E191F02260</t>
  </si>
  <si>
    <t>01070651FAA1140E04D9B277B236EA6F46E191F02260</t>
  </si>
  <si>
    <t>전기공사</t>
  </si>
  <si>
    <t>51FAA1140E04D9B277B236EA6F46E191F02262</t>
  </si>
  <si>
    <t>01070651FAA1140E04D9B277B236EA6F46E191F02262</t>
  </si>
  <si>
    <t>태양광구조틀</t>
  </si>
  <si>
    <t>51FAA1140E04D9B277B236EA6F46E191F02263</t>
  </si>
  <si>
    <t>01070651FAA1140E04D9B277B236EA6F46E191F02263</t>
  </si>
  <si>
    <t>모듈,설치공사</t>
  </si>
  <si>
    <t>51FAA1140E04D9B277B236EA6F46E191F0226C</t>
  </si>
  <si>
    <t>01070651FAA1140E04D9B277B236EA6F46E191F0226C</t>
  </si>
  <si>
    <t>010707  건설폐기물처리비</t>
  </si>
  <si>
    <t>010707</t>
  </si>
  <si>
    <t>폐콘크리트</t>
  </si>
  <si>
    <t>이물질이 없는 순수한 폐콘크리트</t>
  </si>
  <si>
    <t>TON</t>
  </si>
  <si>
    <t>56DA8114F1A4D622B1696A16961BE3</t>
  </si>
  <si>
    <t>01070756DA8114F1A4D622B1696A16961BE3</t>
  </si>
  <si>
    <t>건설폐재류</t>
  </si>
  <si>
    <t>가연성이 제거된 재활용이 가능한 혼합물</t>
  </si>
  <si>
    <t>56DA8114F1A4D622B1696A16961936</t>
  </si>
  <si>
    <t>01070756DA8114F1A4D622B1696A16961936</t>
  </si>
  <si>
    <t>혼합건설폐기물</t>
  </si>
  <si>
    <t>건설폐재류에 가연성 5% 이하 혼합</t>
  </si>
  <si>
    <t>56DA8114F1A4D622B1696A16919882</t>
  </si>
  <si>
    <t>01070756DA8114F1A4D622B1696A16919882</t>
  </si>
  <si>
    <t>건설폐기물 상차 및 운반비 - 중량 기준</t>
  </si>
  <si>
    <t>매립지반입 대상, 16ton 암롤트럭, 30km</t>
  </si>
  <si>
    <t>56DA8114F1A4D622B04093DA305509</t>
  </si>
  <si>
    <t>01070756DA8114F1A4D622B04093DA305509</t>
  </si>
  <si>
    <t>0108  8.공용시설</t>
  </si>
  <si>
    <t>0108</t>
  </si>
  <si>
    <t>010801  가  설  공  사</t>
  </si>
  <si>
    <t>010801</t>
  </si>
  <si>
    <t>가설울타리 및 가설방음벽 가설울타리판</t>
  </si>
  <si>
    <t>설치높이 6m 이하</t>
  </si>
  <si>
    <t>호표 30</t>
  </si>
  <si>
    <t>56DA8114F4640012AC1A116DCAC5A2</t>
  </si>
  <si>
    <t>01080156DA8114F4640012AC1A116DCAC5A2</t>
  </si>
  <si>
    <t>01080156DA8114F1A4D612AA70641C68680B</t>
  </si>
  <si>
    <t>010802  부  대  공  사</t>
  </si>
  <si>
    <t>010802</t>
  </si>
  <si>
    <t>인근 조개껍질을 이용한 가루 포장</t>
  </si>
  <si>
    <t>인근지역</t>
  </si>
  <si>
    <t>호표 31</t>
  </si>
  <si>
    <t>56DB91144BD46422144070DA371BD4</t>
  </si>
  <si>
    <t>01080256DB91144BD46422144070DA371BD4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</si>
  <si>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</si>
  <si>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</si>
  <si>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</si>
  <si>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</si>
  <si>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</si>
  <si>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</si>
  <si>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</si>
  <si>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</si>
  <si>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</si>
  <si>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</si>
  <si>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</si>
  <si>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</si>
  <si>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</si>
  <si>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</si>
  <si>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</si>
  <si>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</si>
  <si>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</si>
  <si>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</si>
  <si>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</si>
  <si>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</si>
  <si>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건축물 현장정리  주변정리  M2     ( 호표 1 )</t>
  </si>
  <si>
    <t>보통인부</t>
  </si>
  <si>
    <t>일반공사 직종</t>
  </si>
  <si>
    <t>인</t>
  </si>
  <si>
    <t>5600211405B4FB026C66DE8D05933D555D0B1C</t>
  </si>
  <si>
    <t>56DA8114F1A4D612AA70641C68680B5600211405B4FB026C66DE8D05933D555D0B1C</t>
  </si>
  <si>
    <t xml:space="preserve"> [ 합          계 ]</t>
  </si>
  <si>
    <t>콘테이너형 가설사무소 설치 및 해체  2.4*9.0*2.6m, 3개월  개소     ( 호표 2 )</t>
  </si>
  <si>
    <t>컨테이너하우스</t>
  </si>
  <si>
    <t>컨테이너하우스, 사무실용, 2.4*9.0*2.6m</t>
  </si>
  <si>
    <t>금액제외</t>
  </si>
  <si>
    <t>51FAB114145451327AAAB68398974EFD7A1270</t>
  </si>
  <si>
    <t>56DA8114F7347BB21E10584B16E4F851FAB114145451327AAAB68398974EFD7A1270</t>
  </si>
  <si>
    <t>-</t>
  </si>
  <si>
    <t>콘테이너형 가설건축물 설치</t>
  </si>
  <si>
    <t>2.4*9.0*2.6m</t>
  </si>
  <si>
    <t>56DA8114F7347BB21E19B40C5A85B2</t>
  </si>
  <si>
    <t>56DA8114F7347BB21E10584B16E4F856DA8114F7347BB21E19B40C5A85B2</t>
  </si>
  <si>
    <t>콘테이너형 가설건축물 해체</t>
  </si>
  <si>
    <t>56DA8114F7347BB21E19B40C5A85B7</t>
  </si>
  <si>
    <t>56DA8114F7347BB21E10584B16E4F856DA8114F7347BB21E19B40C5A85B7</t>
  </si>
  <si>
    <t>경비로 적용</t>
  </si>
  <si>
    <t>합계의 100%</t>
  </si>
  <si>
    <t>57C3E114C3E4CC6256D927D74D6C001</t>
  </si>
  <si>
    <t>56DA8114F7347BB21E10584B16E4F857C3E114C3E4CC6256D927D74D6C001</t>
  </si>
  <si>
    <t>콘테이너형 가설창고 설치 및 해체  2.4*9.0*2.6m, 3개월  개소     ( 호표 3 )</t>
  </si>
  <si>
    <t>컨테이너하우스, 창고용, 2.4*9.0*2.6m</t>
  </si>
  <si>
    <t>51FAB114145451327AAAB68398974EFD7A143D</t>
  </si>
  <si>
    <t>56DA8114F7347B8245CC41D917090C51FAB114145451327AAAB68398974EFD7A143D</t>
  </si>
  <si>
    <t>56DA8114F7347B8245CC41D917090C56DA8114F7347BB21E19B40C5A85B2</t>
  </si>
  <si>
    <t>56DA8114F7347B8245CC41D917090C56DA8114F7347BB21E19B40C5A85B7</t>
  </si>
  <si>
    <t>56DA8114F7347B8245CC41D917090C57C3E114C3E4CC6256D927D74D6C001</t>
  </si>
  <si>
    <t>수평 규준틀  평  개소     ( 호표 4 )</t>
  </si>
  <si>
    <t>각재</t>
  </si>
  <si>
    <t>각재, 외송</t>
  </si>
  <si>
    <t>M3</t>
  </si>
  <si>
    <t>51FAB1141724A9B275C78DB67459CFDC9D7157</t>
  </si>
  <si>
    <t>56DA8114F46423422D4A794B43AA1A51FAB1141724A9B275C78DB67459CFDC9D7157</t>
  </si>
  <si>
    <t>건축목공</t>
  </si>
  <si>
    <t>5600211405B4FB026C66DE8D05933D555D0953</t>
  </si>
  <si>
    <t>56DA8114F46423422D4A794B43AA1A5600211405B4FB026C66DE8D05933D555D0953</t>
  </si>
  <si>
    <t>56DA8114F46423422D4A794B43AA1A5600211405B4FB026C66DE8D05933D555D0B1C</t>
  </si>
  <si>
    <t>수평 규준틀  귀  개소     ( 호표 5 )</t>
  </si>
  <si>
    <t>56DA8114F46423422D4A79488FE30C51FAB1141724A9B275C78DB67459CFDC9D7157</t>
  </si>
  <si>
    <t>56DA8114F46423422D4A79488FE30C5600211405B4FB026C66DE8D05933D555D0953</t>
  </si>
  <si>
    <t>56DA8114F46423422D4A79488FE30C5600211405B4FB026C66DE8D05933D555D0B1C</t>
  </si>
  <si>
    <t>강관 조립말비계(이동식)설치 및 해체  높이 2m, 3개월  대     ( 호표 6 )</t>
  </si>
  <si>
    <t>비계안정장치</t>
  </si>
  <si>
    <t>비계안정장치, 비계기본틀, 기둥, 1.2*1.7m</t>
  </si>
  <si>
    <t>51FAB11417243682CF7042D1726107302CD8B6</t>
  </si>
  <si>
    <t>56DA8114F46423422CA03FB7535A1E51FAB11417243682CF7042D1726107302CD8B6</t>
  </si>
  <si>
    <t>비계안정장치, 가새, 1.2*1.9m</t>
  </si>
  <si>
    <t>51FAB11417243682CF7042D1726107302CD8B8</t>
  </si>
  <si>
    <t>56DA8114F46423422CA03FB7535A1E51FAB11417243682CF7042D1726107302CD8B8</t>
  </si>
  <si>
    <t>비계안정장치, 수평띠장, 1829mm</t>
  </si>
  <si>
    <t>51FAB11417243682CF7042D1726107302CD7A8</t>
  </si>
  <si>
    <t>56DA8114F46423422CA03FB7535A1E51FAB11417243682CF7042D1726107302CD7A8</t>
  </si>
  <si>
    <t>비계안정장치, 손잡이기둥</t>
  </si>
  <si>
    <t>51FAB11417243682CF7042D1726107302CD7AF</t>
  </si>
  <si>
    <t>56DA8114F46423422CA03FB7535A1E51FAB11417243682CF7042D1726107302CD7AF</t>
  </si>
  <si>
    <t>비계안정장치, 손잡이, 1229mm</t>
  </si>
  <si>
    <t>51FAB11417243682CF7042D1726107302CD7A9</t>
  </si>
  <si>
    <t>56DA8114F46423422CA03FB7535A1E51FAB11417243682CF7042D1726107302CD7A9</t>
  </si>
  <si>
    <t>비계안정장치, 손잡이, 1829mm</t>
  </si>
  <si>
    <t>51FAB11417243682CF7042D1726107302CD7AE</t>
  </si>
  <si>
    <t>56DA8114F46423422CA03FB7535A1E51FAB11417243682CF7042D1726107302CD7AE</t>
  </si>
  <si>
    <t>비계안정장치, 바퀴</t>
  </si>
  <si>
    <t>51FAB11417243682CF7042D1726107302CD7AC</t>
  </si>
  <si>
    <t>56DA8114F46423422CA03FB7535A1E51FAB11417243682CF7042D1726107302CD7AC</t>
  </si>
  <si>
    <t>비계안정장치, 쟈키</t>
  </si>
  <si>
    <t>51FAB11417243682CF7042D1726107302CD7AD</t>
  </si>
  <si>
    <t>56DA8114F46423422CA03FB7535A1E51FAB11417243682CF7042D1726107302CD7AD</t>
  </si>
  <si>
    <t>비계안정장치, 발판, 40*200*2000</t>
  </si>
  <si>
    <t>장</t>
  </si>
  <si>
    <t>51FAB11417243682CF7042D170B1F9D0C1ABB3</t>
  </si>
  <si>
    <t>56DA8114F46423422CA03FB7535A1E51FAB11417243682CF7042D170B1F9D0C1ABB3</t>
  </si>
  <si>
    <t>높이 2m, 노무비</t>
  </si>
  <si>
    <t>호표 35</t>
  </si>
  <si>
    <t>56DA8114F46423422CA03FB64C6846</t>
  </si>
  <si>
    <t>56DA8114F46423422CA03FB7535A1E56DA8114F46423422CA03FB64C6846</t>
  </si>
  <si>
    <t>시스템비계 설치 및 해체(10m이하)  3개월, 발판유(계단포함)  M2     ( 호표 7 )</t>
  </si>
  <si>
    <t>시스템비계(수직재)</t>
  </si>
  <si>
    <t>48.6mm * 3.800mm</t>
  </si>
  <si>
    <t>본</t>
  </si>
  <si>
    <t>51FAB11417243682C192409D9A959287050762</t>
  </si>
  <si>
    <t>56DA8114F46423422CA2EB228CCA2551FAB11417243682C192409D9A959287050762</t>
  </si>
  <si>
    <t>48.6mm *   950mm</t>
  </si>
  <si>
    <t>51FAB11417243682C192409D9A959287050761</t>
  </si>
  <si>
    <t>56DA8114F46423422CA2EB228CCA2551FAB11417243682C192409D9A959287050761</t>
  </si>
  <si>
    <t>시스템비계(수평재)</t>
  </si>
  <si>
    <t>42.7mm * 1,829mm</t>
  </si>
  <si>
    <t>51FAB11417243682C192409D9A959287050760</t>
  </si>
  <si>
    <t>56DA8114F46423422CA2EB228CCA2551FAB11417243682C192409D9A959287050760</t>
  </si>
  <si>
    <t>42.7mm *   610mm</t>
  </si>
  <si>
    <t>51FAB11417243682C192409D9A959287050767</t>
  </si>
  <si>
    <t>56DA8114F46423422CA2EB228CCA2551FAB11417243682C192409D9A959287050767</t>
  </si>
  <si>
    <t>시스템비계(난간재)</t>
  </si>
  <si>
    <t>42.7mm *  1,829mm</t>
  </si>
  <si>
    <t>51FAB11417243682C192409D9A959287050766</t>
  </si>
  <si>
    <t>56DA8114F46423422CA2EB228CCA2551FAB11417243682C192409D9A959287050766</t>
  </si>
  <si>
    <t>51FAB11417243682C192409D9A959287050765</t>
  </si>
  <si>
    <t>56DA8114F46423422CA2EB228CCA2551FAB11417243682C192409D9A959287050765</t>
  </si>
  <si>
    <t>시스템비계(안전발판)</t>
  </si>
  <si>
    <t>400mm * 1,829mm</t>
  </si>
  <si>
    <t>51FAB11417243682C192409D9A959287050764</t>
  </si>
  <si>
    <t>56DA8114F46423422CA2EB228CCA2551FAB11417243682C192409D9A959287050764</t>
  </si>
  <si>
    <t>시스템비계(받침철물)</t>
  </si>
  <si>
    <t>D34 * 600mm</t>
  </si>
  <si>
    <t>51FAB11417243682C192409D9A95928705076B</t>
  </si>
  <si>
    <t>56DA8114F46423422CA2EB228CCA2551FAB11417243682C192409D9A95928705076B</t>
  </si>
  <si>
    <t>시스템비계(비계버팀대)</t>
  </si>
  <si>
    <t>소(300mm*400mm)</t>
  </si>
  <si>
    <t>51FAB11417243682C192409D9A95928705076A</t>
  </si>
  <si>
    <t>56DA8114F46423422CA2EB228CCA2551FAB11417243682C192409D9A95928705076A</t>
  </si>
  <si>
    <t>시스템비계(내부계단)</t>
  </si>
  <si>
    <t>400mm * 2,638mm</t>
  </si>
  <si>
    <t>51FAB11417243682C192409D9A959287050769</t>
  </si>
  <si>
    <t>56DA8114F46423422CA2EB228CCA2551FAB11417243682C192409D9A959287050769</t>
  </si>
  <si>
    <t>시스템비계 설치 및 해체</t>
  </si>
  <si>
    <t>10m 이하</t>
  </si>
  <si>
    <t>호표 36</t>
  </si>
  <si>
    <t>56DA8114F46423422CA2E977D563A6</t>
  </si>
  <si>
    <t>56DA8114F46423422CA2EB228CCA2556DA8114F46423422CA2E977D563A6</t>
  </si>
  <si>
    <t>거푸집 먹매김  일반  M2     ( 호표 8 )</t>
  </si>
  <si>
    <t>56DA8114F1A4E0E2BC47467A7AD0F75600211405B4FB026C66DE8D05933D555D0953</t>
  </si>
  <si>
    <t>건축물보양 - 석재면, 테라조면  하드롱지  M2     ( 호표 9 )</t>
  </si>
  <si>
    <t>공통자재</t>
  </si>
  <si>
    <t>51E801149314EA32452F80E2D382375EF8CB8F</t>
  </si>
  <si>
    <t>56DA8114F1A4E0E2BF1A19A7094C4851E801149314EA32452F80E2D382375EF8CB8F</t>
  </si>
  <si>
    <t>합성풀</t>
  </si>
  <si>
    <t>합성풀, 건설용</t>
  </si>
  <si>
    <t>kg</t>
  </si>
  <si>
    <t>51FAA1140D644632DDA20D36EF232683E7E0D5</t>
  </si>
  <si>
    <t>56DA8114F1A4E0E2BF1A19A7094C4851FAA1140D644632DDA20D36EF232683E7E0D5</t>
  </si>
  <si>
    <t>56DA8114F1A4E0E2BF1A19A7094C485600211405B4FB026C66DE8D05933D555D0B1C</t>
  </si>
  <si>
    <t>목재 지붕 싱글(지정)  336*3.0t(칼라),T:12내수합판,ㅁ-30*110@600,목재구조틀포함  M2     ( 호표 10 )</t>
  </si>
  <si>
    <t>판재</t>
  </si>
  <si>
    <t>판재, 라왕, 일반증기건조</t>
  </si>
  <si>
    <t>51FAB1141724A9B275CE3030C1E99DAE44A89F</t>
  </si>
  <si>
    <t>56DA6114ABC4DC6271B85E5B397C7B51FAB1141724A9B275CE3030C1E99DAE44A89F</t>
  </si>
  <si>
    <t>56DA6114ABC4DC6271B85E5B397C7B5600211405B4FB026C66DE8D05933D555D0B1C</t>
  </si>
  <si>
    <t>56DA6114ABC4DC6271B85E5B397C7B5600211405B4FB026C66DE8D05933D555D0953</t>
  </si>
  <si>
    <t>내수합판붙임(천정)</t>
  </si>
  <si>
    <t>12.0T</t>
  </si>
  <si>
    <t>호표 37</t>
  </si>
  <si>
    <t>56DA6114ABC4B1B2ABEB282A343F8C</t>
  </si>
  <si>
    <t>56DA6114ABC4DC6271B85E5B397C7B56DA6114ABC4B1B2ABEB282A343F8C</t>
  </si>
  <si>
    <t>아스팔트싱글 설치 - 경사 3/4 미만</t>
  </si>
  <si>
    <t>336*3.0t(칼라)</t>
  </si>
  <si>
    <t>호표 38</t>
  </si>
  <si>
    <t>56DA21140C9402C25282522C36FC2E</t>
  </si>
  <si>
    <t>56DA6114ABC4DC6271B85E5B397C7B56DA21140C9402C25282522C36FC2E</t>
  </si>
  <si>
    <t>반자틀설치 - 16년 상 개정 삭제  달대 유  M2     ( 호표 11 )</t>
  </si>
  <si>
    <t>56DA01143D74B5123F75E5E05808E551FAB1141724A9B275C78DB67459CFDC9D7157</t>
  </si>
  <si>
    <t>일반못</t>
  </si>
  <si>
    <t>일반못, 50mm</t>
  </si>
  <si>
    <t>51FAA1140E04D9B27F880FDB9C812CD6299017</t>
  </si>
  <si>
    <t>56DA01143D74B5123F75E5E05808E551FAA1140E04D9B27F880FDB9C812CD6299017</t>
  </si>
  <si>
    <t>56DA01143D74B5123F75E5E05808E55600211405B4FB026C66DE8D05933D555D0953</t>
  </si>
  <si>
    <t>56DA01143D74B5123F75E5E05808E55600211405B4FB026C66DE8D05933D555D0B1C</t>
  </si>
  <si>
    <t>자작나무합판천장붙임  T:8.5일반합판+T:6.5자작나무합판/투명바늬쉬2회  M2     ( 호표 12 )</t>
  </si>
  <si>
    <t>합판붙임(천정)</t>
  </si>
  <si>
    <t>9.0T</t>
  </si>
  <si>
    <t>호표 41</t>
  </si>
  <si>
    <t>56DA6114ABC4B1B2ABEB282A343F8A</t>
  </si>
  <si>
    <t>56DA6114ABC4EEC27263CA627CD09556DA6114ABC4B1B2ABEB282A343F8A</t>
  </si>
  <si>
    <t>자작나무합판붙임(천정)</t>
  </si>
  <si>
    <t>6.5T</t>
  </si>
  <si>
    <t>호표 42</t>
  </si>
  <si>
    <t>56DA6114ABC4B1B2ABEB282A343F88</t>
  </si>
  <si>
    <t>56DA6114ABC4EEC27263CA627CD09556DA6114ABC4B1B2ABEB282A343F88</t>
  </si>
  <si>
    <t>오일스테인칠 재료비(20년 품셈기준)</t>
  </si>
  <si>
    <t>목재면, 2회(20년 품셈기준)</t>
  </si>
  <si>
    <t>호표 43</t>
  </si>
  <si>
    <t>56DA711483844F92EDC07803B3EA1D</t>
  </si>
  <si>
    <t>56DA6114ABC4EEC27263CA627CD09556DA711483844F92EDC07803B3EA1D</t>
  </si>
  <si>
    <t>오일스테인칠</t>
  </si>
  <si>
    <t>목재면 2회 노무비</t>
  </si>
  <si>
    <t>호표 44</t>
  </si>
  <si>
    <t>56DA711483844F92EDC07802AD9D03</t>
  </si>
  <si>
    <t>56DA6114ABC4EEC27263CA627CD09556DA711483844F92EDC07802AD9D03</t>
  </si>
  <si>
    <t>경량철골천정틀  M-BAR, H:1m미만. 인써트 유  M2     ( 호표 13 )</t>
  </si>
  <si>
    <t>인서트</t>
  </si>
  <si>
    <t>인서트, 주물, ∮6mm</t>
  </si>
  <si>
    <t>51FAA1140E04D9B277B236EA6D92FAD223E865</t>
  </si>
  <si>
    <t>56DA31147AB4C6D2CE2968DB7C325651FAA1140E04D9B277B236EA6D92FAD223E865</t>
  </si>
  <si>
    <t>경량철골천장틀</t>
  </si>
  <si>
    <t>경량철골천장틀, 달대볼트, 상6*1000mm</t>
  </si>
  <si>
    <t>51FAB1141724C4426BDA61C3B44D47D5D39095</t>
  </si>
  <si>
    <t>56DA31147AB4C6D2CE2968DB7C325651FAB1141724C4426BDA61C3B44D47D5D39095</t>
  </si>
  <si>
    <t>경량철골천장틀, 캐링찬넬, 38*12*1.2mm</t>
  </si>
  <si>
    <t>51FAB1141724C4426BDA61C3B44D47D5D39366</t>
  </si>
  <si>
    <t>56DA31147AB4C6D2CE2968DB7C325651FAB1141724C4426BDA61C3B44D47D5D39366</t>
  </si>
  <si>
    <t>경량철골천장틀, 마이너찬넬, 19*10*1.2mm</t>
  </si>
  <si>
    <t>51FAB1141724C4426BDA61C3B44D47D5D39367</t>
  </si>
  <si>
    <t>56DA31147AB4C6D2CE2968DB7C325651FAB1141724C4426BDA61C3B44D47D5D39367</t>
  </si>
  <si>
    <t>경량철골천장틀, 행가및핀, 110*23*18*2.3mm</t>
  </si>
  <si>
    <t>51FAB1141724C4426BDA61C3B44D47D5D39364</t>
  </si>
  <si>
    <t>56DA31147AB4C6D2CE2968DB7C325651FAB1141724C4426BDA61C3B44D47D5D39364</t>
  </si>
  <si>
    <t>경량철골천장틀, 찬넬크립, 37*30*10*1.2mm</t>
  </si>
  <si>
    <t>51FAB1141724C4426BDA61C3B44D47D5D39365</t>
  </si>
  <si>
    <t>56DA31147AB4C6D2CE2968DB7C325651FAB1141724C4426BDA61C3B44D47D5D39365</t>
  </si>
  <si>
    <t>경량철골천장틀, 캐링조인트, 90*40*13*0.5mm</t>
  </si>
  <si>
    <t>51FAB1141724C4426BDA61C3B44D47D5D39362</t>
  </si>
  <si>
    <t>56DA31147AB4C6D2CE2968DB7C325651FAB1141724C4426BDA61C3B44D47D5D39362</t>
  </si>
  <si>
    <t>경량철골천장틀, M-BAR더블, 50*19*0.5mm</t>
  </si>
  <si>
    <t>51FAB1141724C4426BDA61C3B44D47D5D397C5</t>
  </si>
  <si>
    <t>56DA31147AB4C6D2CE2968DB7C325651FAB1141724C4426BDA61C3B44D47D5D397C5</t>
  </si>
  <si>
    <t>경량철골천장틀, BAR크립, 더블</t>
  </si>
  <si>
    <t>51FAB1141724C4426BDA61C3B44D47D5D39363</t>
  </si>
  <si>
    <t>56DA31147AB4C6D2CE2968DB7C325651FAB1141724C4426BDA61C3B44D47D5D39363</t>
  </si>
  <si>
    <t>경량철골천장틀, BAR조인트, 더블</t>
  </si>
  <si>
    <t>51FAB1141724C4426BDA61C3B44D47D5D39361</t>
  </si>
  <si>
    <t>56DA31147AB4C6D2CE2968DB7C325651FAB1141724C4426BDA61C3B44D47D5D39361</t>
  </si>
  <si>
    <t>경량천장철골틀 설치</t>
  </si>
  <si>
    <t>호표 45</t>
  </si>
  <si>
    <t>56DA31147AB4C6D2CE2A0F4540714E</t>
  </si>
  <si>
    <t>56DA31147AB4C6D2CE2968DB7C325656DA31147AB4C6D2CE2A0F4540714E</t>
  </si>
  <si>
    <t>AL몰딩 설치  W형, 15*15*15*15*1.0mm  M     ( 호표 14 )</t>
  </si>
  <si>
    <t>경량철골천장틀, 몰딩(알루미늄), W형, 15*15*15*15*1.0mm</t>
  </si>
  <si>
    <t>51FAB1141724C4426BDA61C3B44D47D5D39D6F</t>
  </si>
  <si>
    <t>56DA6114A1C4E752E6F32D76F96E5751FAB1141724C4426BDA61C3B44D47D5D39D6F</t>
  </si>
  <si>
    <t>잡재료</t>
  </si>
  <si>
    <t>재료비의 5%</t>
  </si>
  <si>
    <t>56DA6114A1C4E752E6F32D76F96E5757C3E114C3E4CC6256D927D74D6C001</t>
  </si>
  <si>
    <t>몰딩 설치</t>
  </si>
  <si>
    <t>호표 46</t>
  </si>
  <si>
    <t>56DA6114A1C4C472EB79950E734A23</t>
  </si>
  <si>
    <t>56DA6114A1C4E752E6F32D76F96E5756DA6114A1C4C472EB79950E734A23</t>
  </si>
  <si>
    <t>건식벽체제작설치[W1,목재스터드2*6]  T:8.5일반합판+T:6.5자작나무합판/단열재T:140,T:8.5일반합판,T:18,목재사이딩,오일스테인마감  M2     ( 호표 15 )</t>
  </si>
  <si>
    <t>합판붙임(벽)</t>
  </si>
  <si>
    <t>호표 47</t>
  </si>
  <si>
    <t>56DA6114ABC4B1B2ABEB282A343DC4</t>
  </si>
  <si>
    <t>56DA6114ABC4DC6271B85E5B3850D056DA6114ABC4B1B2ABEB282A343DC4</t>
  </si>
  <si>
    <t>벽체틀 설치</t>
  </si>
  <si>
    <t>40*140, @450*600</t>
  </si>
  <si>
    <t>호표 48</t>
  </si>
  <si>
    <t>56DA01143D749A6215C4309475EF12</t>
  </si>
  <si>
    <t>56DA6114ABC4DC6271B85E5B3850D056DA01143D749A6215C4309475EF12</t>
  </si>
  <si>
    <t>자작나무합판붙임(벽)</t>
  </si>
  <si>
    <t>호표 49</t>
  </si>
  <si>
    <t>56DA6114ABC4B1B2ABEB282A343DC2</t>
  </si>
  <si>
    <t>56DA6114ABC4DC6271B85E5B3850D056DA6114ABC4B1B2ABEB282A343DC2</t>
  </si>
  <si>
    <t>압출발포폴리스티렌단열재</t>
  </si>
  <si>
    <t>압출발포폴리스티렌단열재, 압출, 0.03, 140mm</t>
  </si>
  <si>
    <t>51FAB1141724E7226D82E341E1E9B06965807A</t>
  </si>
  <si>
    <t>56DA6114ABC4DC6271B85E5B3850D051FAB1141724E7226D82E341E1E9B06965807A</t>
  </si>
  <si>
    <t>발포폴리스티렌 설치(접착제붙이기, 벽)</t>
  </si>
  <si>
    <t>100mm 초과 ~ 150mm 이하</t>
  </si>
  <si>
    <t>호표 50</t>
  </si>
  <si>
    <t>56DA6114ACD478C2A722EF73BA0071</t>
  </si>
  <si>
    <t>56DA6114ABC4DC6271B85E5B3850D056DA6114ACD478C2A722EF73BA0071</t>
  </si>
  <si>
    <t>합성목재사이딩설치(벽)</t>
  </si>
  <si>
    <t>아연도각관ㅁ50*50*2.3t+합성목재15.0mm</t>
  </si>
  <si>
    <t>호표 51</t>
  </si>
  <si>
    <t>56DA6114ABC4B1B2A8178B062ABAA4</t>
  </si>
  <si>
    <t>56DA6114ABC4DC6271B85E5B3850D056DA6114ABC4B1B2A8178B062ABAA4</t>
  </si>
  <si>
    <t>56DA6114ABC4DC6271B85E5B3850D056DA711483844F92EDC07803B3EA1D</t>
  </si>
  <si>
    <t>56DA6114ABC4DC6271B85E5B3850D056DA711483844F92EDC07802AD9D03</t>
  </si>
  <si>
    <t>건식벽체제작설치[W2,목재스터드2*6]  T:8.5일반합판+T:6.5자작나무합판,T:8.5일반합판,T:18,목재사이딩,오일스테인마감  M2     ( 호표 16 )</t>
  </si>
  <si>
    <t>56DA6114ABC4DC6271B85E5B3853A456DA6114ABC4B1B2ABEB282A343DC4</t>
  </si>
  <si>
    <t>56DA6114ABC4DC6271B85E5B3853A456DA01143D749A6215C4309475EF12</t>
  </si>
  <si>
    <t>56DA6114ABC4DC6271B85E5B3853A456DA6114ABC4B1B2ABEB282A343DC2</t>
  </si>
  <si>
    <t>56DA6114ABC4DC6271B85E5B3853A456DA6114ABC4B1B2A8178B062ABAA4</t>
  </si>
  <si>
    <t>56DA6114ABC4DC6271B85E5B3853A456DA711483844F92EDC07803B3EA1D</t>
  </si>
  <si>
    <t>56DA6114ABC4DC6271B85E5B3853A456DA711483844F92EDC07802AD9D03</t>
  </si>
  <si>
    <t>철골보제작설치  ㅁ-150*150,도장마감  M     ( 호표 17 )</t>
  </si>
  <si>
    <t>일반구조용각형강관</t>
  </si>
  <si>
    <t>일반구조용각형강관, 각형강관, 150*150*4.5mm</t>
  </si>
  <si>
    <t>5187C1144964CCA273EB46B83BE52CB293C17D</t>
  </si>
  <si>
    <t>56DA31147E14C032C4CB58EFDE96235187C1144964CCA273EB46B83BE52CB293C17D</t>
  </si>
  <si>
    <t>각종 잡철물 제작 설치</t>
  </si>
  <si>
    <t>철재, 간단</t>
  </si>
  <si>
    <t>호표 55</t>
  </si>
  <si>
    <t>56DA31147E1494B2A2CE189924B8BB</t>
  </si>
  <si>
    <t>56DA31147E14C032C4CB58EFDE962356DA31147E1494B2A2CE189924B8BB</t>
  </si>
  <si>
    <t>녹막이 페인트칠</t>
  </si>
  <si>
    <t>철재면 1회 노무비</t>
  </si>
  <si>
    <t>호표 56</t>
  </si>
  <si>
    <t>56DA71148FB452325701D57990FB30</t>
  </si>
  <si>
    <t>56DA31147E14C032C4CB58EFDE962356DA71148FB452325701D57990FB30</t>
  </si>
  <si>
    <t>녹막이 페인트칠 재료비(20년 품셈기준)</t>
  </si>
  <si>
    <t>철재면, 1회, 1종</t>
  </si>
  <si>
    <t>호표 57</t>
  </si>
  <si>
    <t>56DA71148FB452325701D45287361E</t>
  </si>
  <si>
    <t>56DA31147E14C032C4CB58EFDE962356DA71148FB452325701D45287361E</t>
  </si>
  <si>
    <t>합성목재데크깔기  아연도각관ㅁ50*50*2.3t+합성목재20.0mm  M2     ( 호표 18 )</t>
  </si>
  <si>
    <t>아연도각관</t>
  </si>
  <si>
    <t>50*50*t2.3mm, 3.338kg/m</t>
  </si>
  <si>
    <t>5187C1144964CCA273EB47436B077F78BF4D2D</t>
  </si>
  <si>
    <t>56DA01143E045F22B848C2C4B6F4855187C1144964CCA273EB47436B077F78BF4D2D</t>
  </si>
  <si>
    <t>목재데크틀 설치</t>
  </si>
  <si>
    <t>주재료비 별도</t>
  </si>
  <si>
    <t>호표 61</t>
  </si>
  <si>
    <t>56DA01143E045F22B848C3EBEED4E6</t>
  </si>
  <si>
    <t>56DA01143E045F22B848C2C4B6F48556DA01143E045F22B848C3EBEED4E6</t>
  </si>
  <si>
    <t>합성목재</t>
  </si>
  <si>
    <t>데크재, 20.0T</t>
  </si>
  <si>
    <t>51FAB1141724C4426A333E4C2F0189AA6AD4CF</t>
  </si>
  <si>
    <t>56DA01143E045F22B848C2C4B6F48551FAB1141724C4426A333E4C2F0189AA6AD4CF</t>
  </si>
  <si>
    <t>주재료비의 5%</t>
  </si>
  <si>
    <t>56DA01143E045F22B848C2C4B6F48557C3E114C3E4CC6256D927D74D6C001</t>
  </si>
  <si>
    <t>목재데크 설치</t>
  </si>
  <si>
    <t>바닥, 주재료비 별도</t>
  </si>
  <si>
    <t>호표 62</t>
  </si>
  <si>
    <t>56DA01143E045F22B848C2C4C57A15</t>
  </si>
  <si>
    <t>56DA01143E045F22B848C2C4B6F48556DA01143E045F22B848C2C4C57A15</t>
  </si>
  <si>
    <t>휴게시설,테이블제작설치  W:600*L:(600*3200*1600)*H:1000,상판인조대리석,  EA     ( 호표 19 )</t>
  </si>
  <si>
    <t>56DA6114ABC4DC6271B85E5B38529D56DA6114ABC4B1B2ABEB282A343DC4</t>
  </si>
  <si>
    <t>56DA6114ABC4DC6271B85E5B38529D56DA01143D749A6215C4309475EF12</t>
  </si>
  <si>
    <t>56DA6114ABC4DC6271B85E5B38529D56DA6114ABC4B1B2ABEB282A343DC2</t>
  </si>
  <si>
    <t>56DA6114ABC4DC6271B85E5B38529D56DA711483844F92EDC07803B3EA1D</t>
  </si>
  <si>
    <t>56DA6114ABC4DC6271B85E5B38529D56DA711483844F92EDC07802AD9D03</t>
  </si>
  <si>
    <t>세면기</t>
  </si>
  <si>
    <t>세면기, 1000mm, 마블세면대</t>
  </si>
  <si>
    <t>51FAB11417242432E8982F047A8A7C3C407ACB</t>
  </si>
  <si>
    <t>56DA6114ABC4DC6271B85E5B38529D51FAB11417242432E8982F047A8A7C3C407ACB</t>
  </si>
  <si>
    <t>간이세면대제작설치  W:400*L:1800*H:200,합성목재틀포함  EA     ( 호표 20 )</t>
  </si>
  <si>
    <t>56DA6114ABC4DC6271B85E5B385DA756DA01143E045F22B848C2C4B6F485</t>
  </si>
  <si>
    <t>PW01[7.체험센터,관리소 공간]  0.900 x 0.900 = 0.810,방충망포함  EA     ( 호표 21 )</t>
  </si>
  <si>
    <t>플라스틱창호</t>
  </si>
  <si>
    <t>225mm, 백색</t>
  </si>
  <si>
    <t>시공도</t>
  </si>
  <si>
    <t>51FAB1141724D6D2227198C71CC582DB553F59</t>
  </si>
  <si>
    <t>56DA511440F4B2D2F07C62E430CFAC51FAB1141724D6D2227198C71CC582DB553F59</t>
  </si>
  <si>
    <t>알루미늄 방충망</t>
  </si>
  <si>
    <t>불소수지, 미서기(후레임 포함)</t>
  </si>
  <si>
    <t>51FAB1141724D6D22151231E96237EA6D11FAF</t>
  </si>
  <si>
    <t>56DA511440F4B2D2F07C62E430CFAC51FAB1141724D6D22151231E96237EA6D11FAF</t>
  </si>
  <si>
    <t>WD01[7.체험센터,관리소 공간]  0.900 x 2.100 = 1.890,T16 목재 사이딩,/오일 스테인 마감  EA     ( 호표 22 )</t>
  </si>
  <si>
    <t>목재 사이딩</t>
  </si>
  <si>
    <t>17*140</t>
  </si>
  <si>
    <t>51FAB1141724F1B288C37147F0FCE3504F55F1</t>
  </si>
  <si>
    <t>56DA511440F4B2D2F07C62E430CFAE51FAB1141724F1B288C37147F0FCE3504F55F1</t>
  </si>
  <si>
    <t>벽체합판 설치</t>
  </si>
  <si>
    <t>합판 별도</t>
  </si>
  <si>
    <t>호표 39</t>
  </si>
  <si>
    <t>56DA6114ABC4B1B2ABEB282A471DB8</t>
  </si>
  <si>
    <t>56DA511440F4B2D2F07C62E430CFAE56DA6114ABC4B1B2ABEB282A471DB8</t>
  </si>
  <si>
    <t>50*50, @450*600</t>
  </si>
  <si>
    <t>호표 63</t>
  </si>
  <si>
    <t>56DA01143D749A6215C784930D22AC</t>
  </si>
  <si>
    <t>56DA511440F4B2D2F07C62E430CFAE56DA01143D749A6215C784930D22AC</t>
  </si>
  <si>
    <t>56DA511440F4B2D2F07C62E430CFAE56DA711483844F92EDC07802AD9D03</t>
  </si>
  <si>
    <t>56DA511440F4B2D2F07C62E430CFAE56DA711483844F92EDC07803B3EA1D</t>
  </si>
  <si>
    <t>56DA511440F4B2D2F07C62E430CFAE57C3E114C3E4CC6256D927D74D6C001</t>
  </si>
  <si>
    <t>WD02[7.체험센터,관리소 공간]  0.900 x 2.100 = 1.890,T16 목재 사이딩,/오일 스테인 마감  EA     ( 호표 23 )</t>
  </si>
  <si>
    <t>56DA511440F4B2D2F07C62E430CFA851FAB1141724F1B288C37147F0FCE3504F55F1</t>
  </si>
  <si>
    <t>56DA511440F4B2D2F07C62E430CFA856DA6114ABC4B1B2ABEB282A471DB8</t>
  </si>
  <si>
    <t>56DA511440F4B2D2F07C62E430CFA856DA01143D749A6215C784930D22AC</t>
  </si>
  <si>
    <t>56DA511440F4B2D2F07C62E430CFA856DA711483844F92EDC07802AD9D03</t>
  </si>
  <si>
    <t>56DA511440F4B2D2F07C62E430CFA856DA711483844F92EDC07803B3EA1D</t>
  </si>
  <si>
    <t>56DA511440F4B2D2F07C62E430CFA857C3E114C3E4CC6256D927D74D6C001</t>
  </si>
  <si>
    <t>창호유리설치 / 복층유리  유리두께 24mm 이하  M2     ( 호표 24 )</t>
  </si>
  <si>
    <t>유리공</t>
  </si>
  <si>
    <t>5600211405B4FB026C66DE8D05933D555D0955</t>
  </si>
  <si>
    <t>56DA511449D48582218C1FBE1D545E5600211405B4FB026C66DE8D05933D555D0955</t>
  </si>
  <si>
    <t>56DA511449D48582218C1FBE1D545E5600211405B4FB026C66DE8D05933D555D0B1C</t>
  </si>
  <si>
    <t>도어록 설치 / 일반도어록 목재창호  재료비 별도  개소     ( 호표 25 )</t>
  </si>
  <si>
    <t>창호공</t>
  </si>
  <si>
    <t>5600211405B4FB026C66DE8D05933D555D0954</t>
  </si>
  <si>
    <t>56DA51144724BC72950878078EA05E5600211405B4FB026C66DE8D05933D555D0954</t>
  </si>
  <si>
    <t>공구손료</t>
  </si>
  <si>
    <t>인력품의 4%</t>
  </si>
  <si>
    <t>56DA51144724BC72950878078EA05E57C3E114C3E4CC6256D927D74D6C001</t>
  </si>
  <si>
    <t>복층유리주위 코킹  5*5, 실리콘  M     ( 호표 26 )</t>
  </si>
  <si>
    <t>실링재</t>
  </si>
  <si>
    <t>실링재, 실리콘, 비초산, 유리용, 창호주위</t>
  </si>
  <si>
    <t>L</t>
  </si>
  <si>
    <t>51FAA1140D645082903B138CF49FD3D359828E</t>
  </si>
  <si>
    <t>56DA511449D412121C63110498947D51FAA1140D645082903B138CF49FD3D359828E</t>
  </si>
  <si>
    <t>수밀코킹(실리콘)(창호주위/내창)  삼각, 5mm  M     ( 호표 27 )</t>
  </si>
  <si>
    <t>실링재, 실리콘, 비초산, 건축외장용, 비오염</t>
  </si>
  <si>
    <t>51FAA1140D645082903B138CF49FD3D359855F</t>
  </si>
  <si>
    <t>56DA111420D4ACC25126D843DEE11051FAA1140D645082903B138CF49FD3D359855F</t>
  </si>
  <si>
    <t>수밀코킹</t>
  </si>
  <si>
    <t>호표 64</t>
  </si>
  <si>
    <t>56DA111420D49272D74C462625B045</t>
  </si>
  <si>
    <t>56DA111420D4ACC25126D843DEE11056DA111420D49272D74C462625B045</t>
  </si>
  <si>
    <t>수밀코킹(실리콘)  삼각, 10mm, 창호주위  M     ( 호표 28 )</t>
  </si>
  <si>
    <t>56DA111420D4ACC25126D843DE92DD51FAA1140D645082903B138CF49FD3D359828E</t>
  </si>
  <si>
    <t>56DA111420D4ACC25126D843DE92DD56DA111420D49272D74C462625B045</t>
  </si>
  <si>
    <t>창호주위 발포우레탄 충전    M     ( 호표 29 )</t>
  </si>
  <si>
    <t>미장공</t>
  </si>
  <si>
    <t>5600211405B4FB026C66DE8D05933D555D0957</t>
  </si>
  <si>
    <t>56DA51144724E982BF5A9337E8EAD25600211405B4FB026C66DE8D05933D555D0957</t>
  </si>
  <si>
    <t>56DA51144724E982BF5A9337E8EAD25600211405B4FB026C66DE8D05933D555D0B1C</t>
  </si>
  <si>
    <t>가설울타리 및 가설방음벽 가설울타리판  설치높이 6m 이하  M     ( 호표 30 )</t>
  </si>
  <si>
    <t>비계공</t>
  </si>
  <si>
    <t>5600211405B4FB026C66DE8D05933D555D0B18</t>
  </si>
  <si>
    <t>56DA8114F4640012AC1A116DCAC5A25600211405B4FB026C66DE8D05933D555D0B18</t>
  </si>
  <si>
    <t>56DA8114F4640012AC1A116DCAC5A25600211405B4FB026C66DE8D05933D555D0B1C</t>
  </si>
  <si>
    <t>인력품의 3%</t>
  </si>
  <si>
    <t>56DA8114F4640012AC1A116DCAC5A257C3E114C3E4CC6256D927D74D6C001</t>
  </si>
  <si>
    <t>57C3E114C3E4CC6256D927D74D6F002</t>
  </si>
  <si>
    <t>56DA8114F4640012AC1A116DCAC5A257C3E114C3E4CC6256D927D74D6F002</t>
  </si>
  <si>
    <t>인근 조개껍질을 이용한 가루 포장  인근지역  M2     ( 호표 31 )</t>
  </si>
  <si>
    <t>56DB91144BD46422144070DA371BD45600211405B4FB026C66DE8D05933D555D0B1C</t>
  </si>
  <si>
    <t>콘테이너형 가설건축물 설치  2.4*9.0*2.6m  개소     ( 호표 32 )</t>
  </si>
  <si>
    <t>호표 32</t>
  </si>
  <si>
    <t>56DA8114F7347BB21E19B40C5A85B25600211405B4FB026C66DE8D05933D555D0B18</t>
  </si>
  <si>
    <t>특별인부</t>
  </si>
  <si>
    <t>5600211405B4FB026C66DE8D05933D555D0B1D</t>
  </si>
  <si>
    <t>56DA8114F7347BB21E19B40C5A85B25600211405B4FB026C66DE8D05933D555D0B1D</t>
  </si>
  <si>
    <t>크레인(타이어)</t>
  </si>
  <si>
    <t>10ton</t>
  </si>
  <si>
    <t>HR</t>
  </si>
  <si>
    <t>51CD7114B7843EF2479BEB2E6124AFB18F2BB31E</t>
  </si>
  <si>
    <t>56DA8114F7347BB21E19B40C5A85B251CD7114B7843EF2479BEB2E6124AFB18F2BB31E</t>
  </si>
  <si>
    <t>56DA8114F7347BB21E19B40C5A85B257C3E114C3E4CC6256D927D74D6C001</t>
  </si>
  <si>
    <t>콘테이너형 가설건축물 해체  2.4*9.0*2.6m  개소     ( 호표 33 )</t>
  </si>
  <si>
    <t>호표 33</t>
  </si>
  <si>
    <t>56DA8114F7347BB21E19B40C5A85B75600211405B4FB026C66DE8D05933D555D0B18</t>
  </si>
  <si>
    <t>56DA8114F7347BB21E19B40C5A85B75600211405B4FB026C66DE8D05933D555D0B1D</t>
  </si>
  <si>
    <t>56DA8114F7347BB21E19B40C5A85B751CD7114B7843EF2479BEB2E6124AFB18F2BB31E</t>
  </si>
  <si>
    <t>56DA8114F7347BB21E19B40C5A85B757C3E114C3E4CC6256D927D74D6C001</t>
  </si>
  <si>
    <t>크레인(타이어)  10ton  HR     ( 호표 34 )</t>
  </si>
  <si>
    <t>호표 34</t>
  </si>
  <si>
    <t>A</t>
  </si>
  <si>
    <t>천원</t>
  </si>
  <si>
    <t>51CD7114B7843EF2479BEB2E6124AFB18F2BB3</t>
  </si>
  <si>
    <t>51CD7114B7843EF2479BEB2E6124AFB18F2BB31E51CD7114B7843EF2479BEB2E6124AFB18F2BB3</t>
  </si>
  <si>
    <t>경유</t>
  </si>
  <si>
    <t>경유, 저유황</t>
  </si>
  <si>
    <t>51DFB1148C74FC5245A359D617C2E567340378</t>
  </si>
  <si>
    <t>51CD7114B7843EF2479BEB2E6124AFB18F2BB31E51DFB1148C74FC5245A359D617C2E567340378</t>
  </si>
  <si>
    <t>주연료비의 39%</t>
  </si>
  <si>
    <t>51CD7114B7843EF2479BEB2E6124AFB18F2BB31E57C3E114C3E4CC6256D927D74D6C001</t>
  </si>
  <si>
    <t>건설기계운전사</t>
  </si>
  <si>
    <t>5600211405B4FB026C66DE8D05933D555D0FF1</t>
  </si>
  <si>
    <t>51CD7114B7843EF2479BEB2E6124AFB18F2BB31E5600211405B4FB026C66DE8D05933D555D0FF1</t>
  </si>
  <si>
    <t>강관 조립말비계(이동식)설치 및 해체  높이 2m, 노무비  대     ( 호표 35 )</t>
  </si>
  <si>
    <t>56DA8114F46423422CA03FB64C68465600211405B4FB026C66DE8D05933D555D0B18</t>
  </si>
  <si>
    <t>56DA8114F46423422CA03FB64C68465600211405B4FB026C66DE8D05933D555D0B1C</t>
  </si>
  <si>
    <t>시스템비계 설치 및 해체  10m 이하  M2     ( 호표 36 )</t>
  </si>
  <si>
    <t>56DA8114F46423422CA2E977D563A65600211405B4FB026C66DE8D05933D555D0B18</t>
  </si>
  <si>
    <t>56DA8114F46423422CA2E977D563A65600211405B4FB026C66DE8D05933D555D0B1C</t>
  </si>
  <si>
    <t>내수합판붙임(천정)  12.0T  M2     ( 호표 37 )</t>
  </si>
  <si>
    <t>내수합판</t>
  </si>
  <si>
    <t>내수합판, 1급, 12*1220*2440mm</t>
  </si>
  <si>
    <t>51DFF11469F4FFF24820697EF8D2B5240F0AC9</t>
  </si>
  <si>
    <t>56DA6114ABC4B1B2ABEB282A343F8C51DFF11469F4FFF24820697EF8D2B5240F0AC9</t>
  </si>
  <si>
    <t>56DA6114ABC4B1B2ABEB282A343F8C51FAA1140E04D9B27F880FDB9C812CD6299017</t>
  </si>
  <si>
    <t>56DA6114ABC4B1B2ABEB282A343F8C56DA6114ABC4B1B2ABEB282A471DB8</t>
  </si>
  <si>
    <t>노임할증</t>
  </si>
  <si>
    <t>인력품의 20%</t>
  </si>
  <si>
    <t>56DA6114ABC4B1B2ABEB282A343F8C57C3E114C3E4CC6256D927D74D6C001</t>
  </si>
  <si>
    <t>아스팔트싱글 설치 - 경사 3/4 미만  336*3.0t(칼라)  M2     ( 호표 38 )</t>
  </si>
  <si>
    <t>아스팔트싱글</t>
  </si>
  <si>
    <t>아스팔트싱글, 칼라, 1000*336*3.0mm</t>
  </si>
  <si>
    <t>매</t>
  </si>
  <si>
    <t>51FAB1141724F1B2850F86A6209B7D10D9CC28</t>
  </si>
  <si>
    <t>56DA21140C9402C25282522C36FC2E51FAB1141724F1B2850F86A6209B7D10D9CC28</t>
  </si>
  <si>
    <t>주재료비의 3%</t>
  </si>
  <si>
    <t>56DA21140C9402C25282522C36FC2E57C3E114C3E4CC6256D927D74D6C001</t>
  </si>
  <si>
    <t>아스팔트싱글 설치</t>
  </si>
  <si>
    <t>경사 3/4 미만</t>
  </si>
  <si>
    <t>호표 40</t>
  </si>
  <si>
    <t>56DA21140C9402C252814B3A7E4212</t>
  </si>
  <si>
    <t>56DA21140C9402C25282522C36FC2E56DA21140C9402C252814B3A7E4212</t>
  </si>
  <si>
    <t>벽체합판 설치  합판 별도  M2     ( 호표 39 )</t>
  </si>
  <si>
    <t>56DA6114ABC4B1B2ABEB282A471DB85600211405B4FB026C66DE8D05933D555D0953</t>
  </si>
  <si>
    <t>56DA6114ABC4B1B2ABEB282A471DB85600211405B4FB026C66DE8D05933D555D0B1C</t>
  </si>
  <si>
    <t>인력품의 2%</t>
  </si>
  <si>
    <t>56DA6114ABC4B1B2ABEB282A471DB857C3E114C3E4CC6256D927D74D6C001</t>
  </si>
  <si>
    <t>아스팔트싱글 설치  경사 3/4 미만  M2     ( 호표 40 )</t>
  </si>
  <si>
    <t>지붕잇기공</t>
  </si>
  <si>
    <t>5600211405B4FB026C66DE8D05933D555D084F</t>
  </si>
  <si>
    <t>56DA21140C9402C252814B3A7E42125600211405B4FB026C66DE8D05933D555D084F</t>
  </si>
  <si>
    <t>56DA21140C9402C252814B3A7E42125600211405B4FB026C66DE8D05933D555D0B1C</t>
  </si>
  <si>
    <t>합판붙임(천정)  9.0T  M2     ( 호표 41 )</t>
  </si>
  <si>
    <t>보통합판</t>
  </si>
  <si>
    <t>보통합판, 1급, 9.0*1220*2440mm</t>
  </si>
  <si>
    <t>51DFF11469F4FFF24820697EF8D2B5240F0EB9</t>
  </si>
  <si>
    <t>56DA6114ABC4B1B2ABEB282A343F8A51DFF11469F4FFF24820697EF8D2B5240F0EB9</t>
  </si>
  <si>
    <t>56DA6114ABC4B1B2ABEB282A343F8A51FAA1140E04D9B27F880FDB9C812CD6299017</t>
  </si>
  <si>
    <t>56DA6114ABC4B1B2ABEB282A343F8A56DA6114ABC4B1B2ABEB282A471DB8</t>
  </si>
  <si>
    <t>56DA6114ABC4B1B2ABEB282A343F8A57C3E114C3E4CC6256D927D74D6C001</t>
  </si>
  <si>
    <t>자작나무합판붙임(천정)  6.5T  M2     ( 호표 42 )</t>
  </si>
  <si>
    <t>자작나무합판</t>
  </si>
  <si>
    <t>6.5mm</t>
  </si>
  <si>
    <t>51DFF11469F4FFF248206B28F94F754BA766A6</t>
  </si>
  <si>
    <t>56DA6114ABC4B1B2ABEB282A343F8851DFF11469F4FFF248206B28F94F754BA766A6</t>
  </si>
  <si>
    <t>56DA6114ABC4B1B2ABEB282A343F8851FAA1140E04D9B27F880FDB9C812CD6299017</t>
  </si>
  <si>
    <t>56DA6114ABC4B1B2ABEB282A343F8856DA6114ABC4B1B2ABEB282A471DB8</t>
  </si>
  <si>
    <t>56DA6114ABC4B1B2ABEB282A343F8857C3E114C3E4CC6256D927D74D6C001</t>
  </si>
  <si>
    <t>오일스테인칠 재료비(20년 품셈기준)  목재면, 2회(20년 품셈기준)  M2     ( 호표 43 )</t>
  </si>
  <si>
    <t>특수페인트</t>
  </si>
  <si>
    <t>특수페인트, 오일스테인, 흑색</t>
  </si>
  <si>
    <t>51FAA1140D64508292E05CC324C238D6A9A091</t>
  </si>
  <si>
    <t>56DA711483844F92EDC07803B3EA1D51FAA1140D64508292E05CC324C238D6A9A091</t>
  </si>
  <si>
    <t>시너</t>
  </si>
  <si>
    <t>시너, KSM6060, 2종</t>
  </si>
  <si>
    <t>51FAA1140D6450829FA0A609A9C86432398CC7</t>
  </si>
  <si>
    <t>56DA711483844F92EDC07803B3EA1D51FAA1140D6450829FA0A609A9C86432398CC7</t>
  </si>
  <si>
    <t>퍼티</t>
  </si>
  <si>
    <t>퍼티, 319퍼티, 백색</t>
  </si>
  <si>
    <t>1L=1.55kg</t>
  </si>
  <si>
    <t>51FAA1140D644632DDA2095B1E89883446AD8F</t>
  </si>
  <si>
    <t>56DA711483844F92EDC07803B3EA1D51FAA1140D644632DDA2095B1E89883446AD8F</t>
  </si>
  <si>
    <t>오일스테인칠  목재면 2회 노무비  M2     ( 호표 44 )</t>
  </si>
  <si>
    <t>도장공</t>
  </si>
  <si>
    <t>5600211405B4FB026C66DE8D05933D555D0959</t>
  </si>
  <si>
    <t>56DA711483844F92EDC07802AD9D035600211405B4FB026C66DE8D05933D555D0959</t>
  </si>
  <si>
    <t>56DA711483844F92EDC07802AD9D035600211405B4FB026C66DE8D05933D555D0B1C</t>
  </si>
  <si>
    <t>공구손료 및 잡재료비</t>
  </si>
  <si>
    <t>56DA711483844F92EDC07802AD9D0357C3E114C3E4CC6256D927D74D6C001</t>
  </si>
  <si>
    <t>경량천장철골틀 설치    M2     ( 호표 45 )</t>
  </si>
  <si>
    <t>내장공</t>
  </si>
  <si>
    <t>5600211405B4FB026C66DE8D05933D555D0849</t>
  </si>
  <si>
    <t>56DA31147AB4C6D2CE2A0F4540714E5600211405B4FB026C66DE8D05933D555D0849</t>
  </si>
  <si>
    <t>56DA31147AB4C6D2CE2A0F4540714E5600211405B4FB026C66DE8D05933D555D0B1C</t>
  </si>
  <si>
    <t>인력품의 6%</t>
  </si>
  <si>
    <t>56DA31147AB4C6D2CE2A0F4540714E57C3E114C3E4CC6256D927D74D6C001</t>
  </si>
  <si>
    <t>몰딩 설치    M     ( 호표 46 )</t>
  </si>
  <si>
    <t>56DA6114A1C4C472EB79950E734A235600211405B4FB026C66DE8D05933D555D0849</t>
  </si>
  <si>
    <t>56DA6114A1C4C472EB79950E734A2357C3E114C3E4CC6256D927D74D6C001</t>
  </si>
  <si>
    <t>합판붙임(벽)  9.0T  M2     ( 호표 47 )</t>
  </si>
  <si>
    <t>56DA6114ABC4B1B2ABEB282A343DC451DFF11469F4FFF24820697EF8D2B5240F0EB9</t>
  </si>
  <si>
    <t>56DA6114ABC4B1B2ABEB282A343DC451FAA1140E04D9B27F880FDB9C812CD6299017</t>
  </si>
  <si>
    <t>56DA6114ABC4B1B2ABEB282A343DC456DA6114ABC4B1B2ABEB282A471DB8</t>
  </si>
  <si>
    <t>벽체틀 설치  40*140, @450*600  M2     ( 호표 48 )</t>
  </si>
  <si>
    <t>56DA01143D749A6215C4309475EF1251FAB1141724A9B275C78DB67459CFDC9D7157</t>
  </si>
  <si>
    <t>자재 별도</t>
  </si>
  <si>
    <t>호표 52</t>
  </si>
  <si>
    <t>56DA01143D749A4268710746BB77BF</t>
  </si>
  <si>
    <t>56DA01143D749A6215C4309475EF1256DA01143D749A4268710746BB77BF</t>
  </si>
  <si>
    <t>자작나무합판붙임(벽)  6.5T  M2     ( 호표 49 )</t>
  </si>
  <si>
    <t>56DA6114ABC4B1B2ABEB282A343DC251DFF11469F4FFF248206B28F94F754BA766A6</t>
  </si>
  <si>
    <t>56DA6114ABC4B1B2ABEB282A343DC251FAA1140E04D9B27F880FDB9C812CD6299017</t>
  </si>
  <si>
    <t>56DA6114ABC4B1B2ABEB282A343DC256DA6114ABC4B1B2ABEB282A471DB8</t>
  </si>
  <si>
    <t>발포폴리스티렌 설치(접착제붙이기, 벽)  100mm 초과 ~ 150mm 이하  M2     ( 호표 50 )</t>
  </si>
  <si>
    <t>56DA6114ACD478C2A722EF73BA00715600211405B4FB026C66DE8D05933D555D0849</t>
  </si>
  <si>
    <t>56DA6114ACD478C2A722EF73BA00715600211405B4FB026C66DE8D05933D555D0B1C</t>
  </si>
  <si>
    <t>합성목재사이딩설치(벽)  아연도각관ㅁ50*50*2.3t+합성목재15.0mm  M2     ( 호표 51 )</t>
  </si>
  <si>
    <t>56DA6114ABC4B1B2A8178B062ABAA45187C1144964CCA273EB47436B077F78BF4D2D</t>
  </si>
  <si>
    <t>사이딩재, 20.0T</t>
  </si>
  <si>
    <t>51FAB1141724C4426A333E4C2F0189AA6ADB7D</t>
  </si>
  <si>
    <t>56DA6114ABC4B1B2A8178B062ABAA451FAB1141724C4426A333E4C2F0189AA6ADB7D</t>
  </si>
  <si>
    <t>56DA6114ABC4B1B2A8178B062ABAA457C3E114C3E4CC6256D927D74D6C001</t>
  </si>
  <si>
    <t>트러스 설치 / 벽</t>
  </si>
  <si>
    <t>1 ~ 3층</t>
  </si>
  <si>
    <t>호표 53</t>
  </si>
  <si>
    <t>56DA51144E548E52CDAF98E8CA3ABD</t>
  </si>
  <si>
    <t>56DA6114ABC4B1B2A8178B062ABAA456DA51144E548E52CDAF98E8CA3ABD</t>
  </si>
  <si>
    <t>패널 설치 / 벽</t>
  </si>
  <si>
    <t>호표 54</t>
  </si>
  <si>
    <t>56DA51144E548E52CDAEF204E6F6EF</t>
  </si>
  <si>
    <t>56DA6114ABC4B1B2A8178B062ABAA456DA51144E548E52CDAEF204E6F6EF</t>
  </si>
  <si>
    <t>벽체틀 설치  자재 별도  M2     ( 호표 52 )</t>
  </si>
  <si>
    <t>56DA01143D749A4268710746BB77BF5600211405B4FB026C66DE8D05933D555D0953</t>
  </si>
  <si>
    <t>56DA01143D749A4268710746BB77BF5600211405B4FB026C66DE8D05933D555D0B1C</t>
  </si>
  <si>
    <t>56DA01143D749A4268710746BB77BF57C3E114C3E4CC6256D927D74D6C001</t>
  </si>
  <si>
    <t>트러스 설치 / 벽  1 ~ 3층  M2     ( 호표 53 )</t>
  </si>
  <si>
    <t>용접공</t>
  </si>
  <si>
    <t>5600211405B4FB026C66DE8D05933D555D0A75</t>
  </si>
  <si>
    <t>56DA51144E548E52CDAF98E8CA3ABD5600211405B4FB026C66DE8D05933D555D0A75</t>
  </si>
  <si>
    <t>철공</t>
  </si>
  <si>
    <t>5600211405B4FB026C66DE8D05933D555D0B17</t>
  </si>
  <si>
    <t>56DA51144E548E52CDAF98E8CA3ABD5600211405B4FB026C66DE8D05933D555D0B17</t>
  </si>
  <si>
    <t>56DA51144E548E52CDAF98E8CA3ABD57C3E114C3E4CC6256D927D74D6C001</t>
  </si>
  <si>
    <t>패널 설치 / 벽  1 ~ 3층  M2     ( 호표 54 )</t>
  </si>
  <si>
    <t>56DA51144E548E52CDAEF204E6F6EF5600211405B4FB026C66DE8D05933D555D0B17</t>
  </si>
  <si>
    <t>56DA51144E548E52CDAEF204E6F6EF5600211405B4FB026C66DE8D05933D555D0B1C</t>
  </si>
  <si>
    <t>56DA51144E548E52CDAEF204E6F6EF57C3E114C3E4CC6256D927D74D6C001</t>
  </si>
  <si>
    <t>각종 잡철물 제작 설치  철재, 간단  kg     ( 호표 55 )</t>
  </si>
  <si>
    <t>각종 잡철물 제작</t>
  </si>
  <si>
    <t>호표 58</t>
  </si>
  <si>
    <t>56DA31147E1494B2A2CD73DCA818D0</t>
  </si>
  <si>
    <t>56DA31147E1494B2A2CE189924B8BB56DA31147E1494B2A2CD73DCA818D0</t>
  </si>
  <si>
    <t>각종 잡철물 설치</t>
  </si>
  <si>
    <t>호표 59</t>
  </si>
  <si>
    <t>56DA31147E1494B2A2CD73DD4EFB2F</t>
  </si>
  <si>
    <t>56DA31147E1494B2A2CE189924B8BB56DA31147E1494B2A2CD73DD4EFB2F</t>
  </si>
  <si>
    <t>녹막이 페인트칠  철재면 1회 노무비  M2     ( 호표 56 )</t>
  </si>
  <si>
    <t>56DA71148FB452325701D57990FB305600211405B4FB026C66DE8D05933D555D0959</t>
  </si>
  <si>
    <t>56DA71148FB452325701D57990FB305600211405B4FB026C66DE8D05933D555D0B1C</t>
  </si>
  <si>
    <t>56DA71148FB452325701D57990FB3057C3E114C3E4CC6256D927D74D6C001</t>
  </si>
  <si>
    <t>녹막이 페인트칠 재료비(20년 품셈기준)  철재면, 1회, 1종  M2     ( 호표 57 )</t>
  </si>
  <si>
    <t>방청페인트</t>
  </si>
  <si>
    <t>방청페인트, KSM6030-1종1류, 광명단페인트</t>
  </si>
  <si>
    <t>51FAA1140D64508292E056BA5BA3139FAC7DBD</t>
  </si>
  <si>
    <t>56DA71148FB452325701D45287361E51FAA1140D64508292E056BA5BA3139FAC7DBD</t>
  </si>
  <si>
    <t>시너, KSM6060, 1종</t>
  </si>
  <si>
    <t>51FAA1140D6450829FA0A609A9C86432398CC6</t>
  </si>
  <si>
    <t>56DA71148FB452325701D45287361E51FAA1140D6450829FA0A609A9C86432398CC6</t>
  </si>
  <si>
    <t>56DA71148FB452325701D45287361E57C3E114C3E4CC6256D927D74D6C001</t>
  </si>
  <si>
    <t>각종 잡철물 제작  철재, 간단  kg     ( 호표 58 )</t>
  </si>
  <si>
    <t>용접봉(연강용)</t>
  </si>
  <si>
    <t>3.2(KSE4301)</t>
  </si>
  <si>
    <t>51E87114C3F43142A86126CC4799CDDAF9CBFC</t>
  </si>
  <si>
    <t>56DA31147E1494B2A2CD73DCA818D051E87114C3F43142A86126CC4799CDDAF9CBFC</t>
  </si>
  <si>
    <t>산소가스</t>
  </si>
  <si>
    <t>기체</t>
  </si>
  <si>
    <t>대기압상태기준</t>
  </si>
  <si>
    <t>51DFC1149514AF42C5FA29852E3934B7C02BFA</t>
  </si>
  <si>
    <t>56DA31147E1494B2A2CD73DCA818D051DFC1149514AF42C5FA29852E3934B7C02BFA</t>
  </si>
  <si>
    <t>아세틸렌가스</t>
  </si>
  <si>
    <t>아세틸렌가스, kg</t>
  </si>
  <si>
    <t>51DFB1148C74E3C207A5224D6CD5795A81E48B</t>
  </si>
  <si>
    <t>56DA31147E1494B2A2CD73DCA818D051DFB1148C74E3C207A5224D6CD5795A81E48B</t>
  </si>
  <si>
    <t>용접기(교류)</t>
  </si>
  <si>
    <t>500Amp</t>
  </si>
  <si>
    <t>호표 60</t>
  </si>
  <si>
    <t>51CD7114B7843EA2C392D599DC175A9C42A400E4</t>
  </si>
  <si>
    <t>56DA31147E1494B2A2CD73DCA818D051CD7114B7843EA2C392D599DC175A9C42A400E4</t>
  </si>
  <si>
    <t>일반경비</t>
  </si>
  <si>
    <t>전력</t>
  </si>
  <si>
    <t>kwh</t>
  </si>
  <si>
    <t>5697E114E06411520B88025760344C7C17D6A1</t>
  </si>
  <si>
    <t>56DA31147E1494B2A2CD73DCA818D05697E114E06411520B88025760344C7C17D6A1</t>
  </si>
  <si>
    <t>56DA31147E1494B2A2CD73DCA818D05600211405B4FB026C66DE8D05933D555D0B17</t>
  </si>
  <si>
    <t>56DA31147E1494B2A2CD73DCA818D05600211405B4FB026C66DE8D05933D555D0B1C</t>
  </si>
  <si>
    <t>56DA31147E1494B2A2CD73DCA818D05600211405B4FB026C66DE8D05933D555D0A75</t>
  </si>
  <si>
    <t>56DA31147E1494B2A2CD73DCA818D05600211405B4FB026C66DE8D05933D555D0B1D</t>
  </si>
  <si>
    <t>56DA31147E1494B2A2CD73DCA818D057C3E114C3E4CC6256D927D74D6C001</t>
  </si>
  <si>
    <t>각종 잡철물 설치  철재, 간단  kg     ( 호표 59 )</t>
  </si>
  <si>
    <t>56DA31147E1494B2A2CD73DD4EFB2F51E87114C3F43142A86126CC4799CDDAF9CBFC</t>
  </si>
  <si>
    <t>56DA31147E1494B2A2CD73DD4EFB2F51DFC1149514AF42C5FA29852E3934B7C02BFA</t>
  </si>
  <si>
    <t>56DA31147E1494B2A2CD73DD4EFB2F51DFB1148C74E3C207A5224D6CD5795A81E48B</t>
  </si>
  <si>
    <t>56DA31147E1494B2A2CD73DD4EFB2F51CD7114B7843EA2C392D599DC175A9C42A400E4</t>
  </si>
  <si>
    <t>56DA31147E1494B2A2CD73DD4EFB2F5697E114E06411520B88025760344C7C17D6A1</t>
  </si>
  <si>
    <t>56DA31147E1494B2A2CD73DD4EFB2F5600211405B4FB026C66DE8D05933D555D0B17</t>
  </si>
  <si>
    <t>56DA31147E1494B2A2CD73DD4EFB2F5600211405B4FB026C66DE8D05933D555D0B1C</t>
  </si>
  <si>
    <t>56DA31147E1494B2A2CD73DD4EFB2F5600211405B4FB026C66DE8D05933D555D0A75</t>
  </si>
  <si>
    <t>56DA31147E1494B2A2CD73DD4EFB2F5600211405B4FB026C66DE8D05933D555D0B1D</t>
  </si>
  <si>
    <t>56DA31147E1494B2A2CD73DD4EFB2F57C3E114C3E4CC6256D927D74D6C001</t>
  </si>
  <si>
    <t>용접기(교류)  500Amp  HR     ( 호표 60 )</t>
  </si>
  <si>
    <t>51CD7114B7843EA2C392D599DC175A9C42A400</t>
  </si>
  <si>
    <t>51CD7114B7843EA2C392D599DC175A9C42A400E451CD7114B7843EA2C392D599DC175A9C42A400</t>
  </si>
  <si>
    <t>목재데크틀 설치  주재료비 별도  M2     ( 호표 61 )</t>
  </si>
  <si>
    <t>56DA01143E045F22B848C3EBEED4E65600211405B4FB026C66DE8D05933D555D0B17</t>
  </si>
  <si>
    <t>56DA01143E045F22B848C3EBEED4E65600211405B4FB026C66DE8D05933D555D0B1C</t>
  </si>
  <si>
    <t>56DA01143E045F22B848C3EBEED4E657C3E114C3E4CC6256D927D74D6C001</t>
  </si>
  <si>
    <t>목재데크 설치  바닥, 주재료비 별도  M2     ( 호표 62 )</t>
  </si>
  <si>
    <t>56DA01143E045F22B848C2C4C57A155600211405B4FB026C66DE8D05933D555D0953</t>
  </si>
  <si>
    <t>56DA01143E045F22B848C2C4C57A155600211405B4FB026C66DE8D05933D555D0B1C</t>
  </si>
  <si>
    <t>56DA01143E045F22B848C2C4C57A1557C3E114C3E4CC6256D927D74D6C001</t>
  </si>
  <si>
    <t>벽체틀 설치  50*50, @450*600  M2     ( 호표 63 )</t>
  </si>
  <si>
    <t>재</t>
  </si>
  <si>
    <t>51FAB1141724A9B275C78DB67459CFDC9D7158</t>
  </si>
  <si>
    <t>56DA01143D749A6215C784930D22AC51FAB1141724A9B275C78DB67459CFDC9D7158</t>
  </si>
  <si>
    <t>56DA01143D749A6215C784930D22AC56DA01143D749A4268710746BB77BF</t>
  </si>
  <si>
    <t>수밀코킹  재료비 별도  M     ( 호표 64 )</t>
  </si>
  <si>
    <t>코킹공</t>
  </si>
  <si>
    <t>기타 직종</t>
  </si>
  <si>
    <t>5600211405B4FB026C66DA127D77EE484C9471</t>
  </si>
  <si>
    <t>56DA111420D49272D74C462625B0455600211405B4FB026C66DA127D77EE484C9471</t>
  </si>
  <si>
    <t>중 기 단 가 목 록</t>
  </si>
  <si>
    <t>비    고</t>
  </si>
  <si>
    <t>START</t>
  </si>
  <si>
    <t>중 기 단 가 산 출 서</t>
  </si>
  <si>
    <t>산    출    내    역</t>
  </si>
  <si>
    <t>코드</t>
  </si>
  <si>
    <t>품명</t>
  </si>
  <si>
    <t>규격</t>
  </si>
  <si>
    <t xml:space="preserve">      (  ) </t>
  </si>
  <si>
    <t xml:space="preserve">  총  계</t>
  </si>
  <si>
    <t>단 가 대 비 표</t>
  </si>
  <si>
    <t>조달청가격</t>
  </si>
  <si>
    <t>PAGE</t>
  </si>
  <si>
    <t>거래가격</t>
  </si>
  <si>
    <t>유통물가</t>
  </si>
  <si>
    <t>조사가격1</t>
  </si>
  <si>
    <t>조사가격2</t>
  </si>
  <si>
    <t>적용단가</t>
  </si>
  <si>
    <t>품목구분</t>
  </si>
  <si>
    <t>노임구분</t>
  </si>
  <si>
    <t>소수점처리</t>
  </si>
  <si>
    <t>자재 1</t>
  </si>
  <si>
    <t>자재 2</t>
  </si>
  <si>
    <t>655</t>
  </si>
  <si>
    <t>417</t>
  </si>
  <si>
    <t>자재 3</t>
  </si>
  <si>
    <t>자재 4</t>
  </si>
  <si>
    <t>자재 5</t>
  </si>
  <si>
    <t>1435</t>
  </si>
  <si>
    <t>1238</t>
  </si>
  <si>
    <t>자재 6</t>
  </si>
  <si>
    <t>1237</t>
  </si>
  <si>
    <t>자재 7</t>
  </si>
  <si>
    <t>자재 8</t>
  </si>
  <si>
    <t>1310</t>
  </si>
  <si>
    <t>자재 9</t>
  </si>
  <si>
    <t>675</t>
  </si>
  <si>
    <t>자재 10</t>
  </si>
  <si>
    <t>자재 11</t>
  </si>
  <si>
    <t>151</t>
  </si>
  <si>
    <t>73</t>
  </si>
  <si>
    <t>자재 12</t>
  </si>
  <si>
    <t>자재 13</t>
  </si>
  <si>
    <t>자재 14</t>
  </si>
  <si>
    <t>557</t>
  </si>
  <si>
    <t>자재 15</t>
  </si>
  <si>
    <t>672</t>
  </si>
  <si>
    <t>자재 16</t>
  </si>
  <si>
    <t>661</t>
  </si>
  <si>
    <t>429</t>
  </si>
  <si>
    <t>자재 17</t>
  </si>
  <si>
    <t>96</t>
  </si>
  <si>
    <t>자재 18</t>
  </si>
  <si>
    <t>자재 19</t>
  </si>
  <si>
    <t>자재 20</t>
  </si>
  <si>
    <t>자재 21</t>
  </si>
  <si>
    <t>자재 22</t>
  </si>
  <si>
    <t>자재 23</t>
  </si>
  <si>
    <t>자재 24</t>
  </si>
  <si>
    <t>자재 25</t>
  </si>
  <si>
    <t>자재 26</t>
  </si>
  <si>
    <t>165</t>
  </si>
  <si>
    <t>물가자료132</t>
  </si>
  <si>
    <t>자재 27</t>
  </si>
  <si>
    <t>자재 28</t>
  </si>
  <si>
    <t>627</t>
  </si>
  <si>
    <t>자재 29</t>
  </si>
  <si>
    <t>589</t>
  </si>
  <si>
    <t>자재 30</t>
  </si>
  <si>
    <t>470</t>
  </si>
  <si>
    <t>자재 31</t>
  </si>
  <si>
    <t>자재 32</t>
  </si>
  <si>
    <t>168</t>
  </si>
  <si>
    <t>자재 33</t>
  </si>
  <si>
    <t>자재 34</t>
  </si>
  <si>
    <t>자재 35</t>
  </si>
  <si>
    <t>자재 36</t>
  </si>
  <si>
    <t>자재 37</t>
  </si>
  <si>
    <t>자재 38</t>
  </si>
  <si>
    <t>자재 39</t>
  </si>
  <si>
    <t>자재 40</t>
  </si>
  <si>
    <t>자재 41</t>
  </si>
  <si>
    <t>제주교육청</t>
  </si>
  <si>
    <t>자재 42</t>
  </si>
  <si>
    <t>자재 43</t>
  </si>
  <si>
    <t>자재 44</t>
  </si>
  <si>
    <t>자재 45</t>
  </si>
  <si>
    <t>자재 46</t>
  </si>
  <si>
    <t>자재 47</t>
  </si>
  <si>
    <t>자재 48</t>
  </si>
  <si>
    <t>자재 49</t>
  </si>
  <si>
    <t>자재 50</t>
  </si>
  <si>
    <t>자재 51</t>
  </si>
  <si>
    <t>자재 52</t>
  </si>
  <si>
    <t>자재 53</t>
  </si>
  <si>
    <t>87</t>
  </si>
  <si>
    <t>43</t>
  </si>
  <si>
    <t>자재 54</t>
  </si>
  <si>
    <t>645</t>
  </si>
  <si>
    <t>462</t>
  </si>
  <si>
    <t>자재 55</t>
  </si>
  <si>
    <t>자재 56</t>
  </si>
  <si>
    <t>자재 57</t>
  </si>
  <si>
    <t>자재 58</t>
  </si>
  <si>
    <t>자재 59</t>
  </si>
  <si>
    <t>자재 60</t>
  </si>
  <si>
    <t>자재 61</t>
  </si>
  <si>
    <t>자재 62</t>
  </si>
  <si>
    <t>자재 63</t>
  </si>
  <si>
    <t>자재 64</t>
  </si>
  <si>
    <t>자재 65</t>
  </si>
  <si>
    <t>자재 66</t>
  </si>
  <si>
    <t>자재 67</t>
  </si>
  <si>
    <t>자재 68</t>
  </si>
  <si>
    <t>자재 69</t>
  </si>
  <si>
    <t>자재 70</t>
  </si>
  <si>
    <t>자재 71</t>
  </si>
  <si>
    <t>자재 72</t>
  </si>
  <si>
    <t>605</t>
  </si>
  <si>
    <t>자재 73</t>
  </si>
  <si>
    <t>599</t>
  </si>
  <si>
    <t>476</t>
  </si>
  <si>
    <t>자재 74</t>
  </si>
  <si>
    <t>자재 75</t>
  </si>
  <si>
    <t>591</t>
  </si>
  <si>
    <t>자재 76</t>
  </si>
  <si>
    <t>590</t>
  </si>
  <si>
    <t>자재 77</t>
  </si>
  <si>
    <t>자재 78</t>
  </si>
  <si>
    <t>자재 79</t>
  </si>
  <si>
    <t>72</t>
  </si>
  <si>
    <t>자재 80</t>
  </si>
  <si>
    <t>71</t>
  </si>
  <si>
    <t>자재 81</t>
  </si>
  <si>
    <t>자재 82</t>
  </si>
  <si>
    <t>C</t>
  </si>
  <si>
    <t>자재 83</t>
  </si>
  <si>
    <t>자재 84</t>
  </si>
  <si>
    <t>자재 85</t>
  </si>
  <si>
    <t>자재 86</t>
  </si>
  <si>
    <t>노임 1</t>
  </si>
  <si>
    <t>B</t>
  </si>
  <si>
    <t>노임 2</t>
  </si>
  <si>
    <t>노임 3</t>
  </si>
  <si>
    <t>노임 4</t>
  </si>
  <si>
    <t>노임 5</t>
  </si>
  <si>
    <t>노임 6</t>
  </si>
  <si>
    <t>노임 7</t>
  </si>
  <si>
    <t>노임 8</t>
  </si>
  <si>
    <t>노임 9</t>
  </si>
  <si>
    <t>노임 10</t>
  </si>
  <si>
    <t>노임 11</t>
  </si>
  <si>
    <t>노임 12</t>
  </si>
  <si>
    <t>노임 13</t>
  </si>
  <si>
    <t>노임 14</t>
  </si>
  <si>
    <t>이 Sheet는 수정하지 마십시요</t>
  </si>
  <si>
    <t>공사구분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</si>
  <si>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</si>
  <si>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</si>
  <si>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</si>
  <si>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</si>
  <si>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</si>
  <si>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</si>
  <si>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</si>
  <si>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</si>
  <si>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</si>
  <si>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</si>
  <si>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</si>
  <si>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</si>
  <si>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</si>
  <si>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</si>
  <si>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</si>
  <si>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</si>
  <si>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</si>
  <si>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</si>
  <si>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</si>
  <si>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</si>
  <si>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</si>
  <si>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</si>
  <si>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</si>
  <si>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</si>
  <si>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공종구분명</t>
  </si>
  <si>
    <t>원가비목코드</t>
  </si>
  <si>
    <t>작 업 부 산 물</t>
  </si>
  <si>
    <t>A3</t>
  </si>
  <si>
    <t>운    반    비</t>
  </si>
  <si>
    <t>C1</t>
  </si>
  <si>
    <t>관 급 자 재 비</t>
  </si>
  <si>
    <t>DJ</t>
  </si>
  <si>
    <t>사 급 자 재 비</t>
  </si>
  <si>
    <t>D3</t>
  </si>
  <si>
    <t>건설폐기물처리비</t>
  </si>
  <si>
    <t>...</t>
  </si>
  <si>
    <t>2021년  03월   일</t>
    <phoneticPr fontId="9" type="noConversion"/>
  </si>
  <si>
    <t>건축총괄</t>
    <phoneticPr fontId="9" type="noConversion"/>
  </si>
  <si>
    <t>건축</t>
    <phoneticPr fontId="9" type="noConversion"/>
  </si>
  <si>
    <t>토목</t>
    <phoneticPr fontId="9" type="noConversion"/>
  </si>
  <si>
    <t>조경</t>
    <phoneticPr fontId="9" type="noConversion"/>
  </si>
  <si>
    <t>기계</t>
    <phoneticPr fontId="9" type="noConversion"/>
  </si>
  <si>
    <t>전기/통신/소방</t>
    <phoneticPr fontId="9" type="noConversion"/>
  </si>
  <si>
    <t>소방기계</t>
    <phoneticPr fontId="9" type="noConversion"/>
  </si>
  <si>
    <t>소방전기</t>
    <phoneticPr fontId="9" type="noConversion"/>
  </si>
  <si>
    <t>공사명 : 국화도공공예술프로젝트(섬속에섬)</t>
    <phoneticPr fontId="9" type="noConversion"/>
  </si>
  <si>
    <t>국화도공공예술프로젝트(섬속에섬)</t>
  </si>
  <si>
    <t>과  장</t>
    <phoneticPr fontId="9" type="noConversion"/>
  </si>
  <si>
    <t>심사자</t>
    <phoneticPr fontId="9" type="noConversion"/>
  </si>
  <si>
    <t>설계자</t>
    <phoneticPr fontId="9" type="noConversion"/>
  </si>
  <si>
    <t>설   계</t>
    <phoneticPr fontId="9" type="noConversion"/>
  </si>
  <si>
    <t>결   재</t>
    <phoneticPr fontId="9" type="noConversion"/>
  </si>
  <si>
    <t>심   사</t>
    <phoneticPr fontId="9" type="noConversion"/>
  </si>
  <si>
    <t xml:space="preserve">  설      계      서</t>
    <phoneticPr fontId="9" type="noConversion"/>
  </si>
  <si>
    <t>구     분</t>
    <phoneticPr fontId="9" type="noConversion"/>
  </si>
  <si>
    <t>금     액</t>
    <phoneticPr fontId="9" type="noConversion"/>
  </si>
  <si>
    <t>비  고</t>
    <phoneticPr fontId="9" type="noConversion"/>
  </si>
  <si>
    <t>총 공 사 비</t>
    <phoneticPr fontId="9" type="noConversion"/>
  </si>
  <si>
    <t>도 급 비</t>
    <phoneticPr fontId="9" type="noConversion"/>
  </si>
  <si>
    <t>공급가액</t>
    <phoneticPr fontId="9" type="noConversion"/>
  </si>
  <si>
    <t>부가가치세</t>
    <phoneticPr fontId="9" type="noConversion"/>
  </si>
  <si>
    <t>관급자제비</t>
    <phoneticPr fontId="9" type="noConversion"/>
  </si>
  <si>
    <t>한전불입금</t>
    <phoneticPr fontId="9" type="noConversion"/>
  </si>
  <si>
    <t>시설분담금</t>
    <phoneticPr fontId="9" type="noConversion"/>
  </si>
  <si>
    <t>계</t>
    <phoneticPr fontId="9" type="noConversion"/>
  </si>
  <si>
    <t>폐기물 처리비</t>
    <phoneticPr fontId="9" type="noConversion"/>
  </si>
  <si>
    <t>철거 공사비</t>
    <phoneticPr fontId="9" type="noConversion"/>
  </si>
  <si>
    <t>2021년  10월   일</t>
    <phoneticPr fontId="9" type="noConversion"/>
  </si>
  <si>
    <t>비             목</t>
    <phoneticPr fontId="28" type="noConversion"/>
  </si>
  <si>
    <t>금                            액</t>
    <phoneticPr fontId="29" type="noConversion"/>
  </si>
  <si>
    <t>구         성        비</t>
    <phoneticPr fontId="28" type="noConversion"/>
  </si>
  <si>
    <t>비        고</t>
    <phoneticPr fontId="28" type="noConversion"/>
  </si>
  <si>
    <t>직      접         재      료      비</t>
    <phoneticPr fontId="28" type="noConversion"/>
  </si>
  <si>
    <t>료</t>
  </si>
  <si>
    <t>간      접         재      료      비</t>
    <phoneticPr fontId="28" type="noConversion"/>
  </si>
  <si>
    <t>비</t>
  </si>
  <si>
    <t>작  업  설  ,  부  산  물  등 (△)</t>
    <phoneticPr fontId="31" type="noConversion"/>
  </si>
  <si>
    <t>순</t>
    <phoneticPr fontId="29" type="noConversion"/>
  </si>
  <si>
    <t>[ 소                          계 ]</t>
    <phoneticPr fontId="29" type="noConversion"/>
  </si>
  <si>
    <t>노</t>
  </si>
  <si>
    <t>직      접         노      무      비</t>
    <phoneticPr fontId="28" type="noConversion"/>
  </si>
  <si>
    <t>무</t>
  </si>
  <si>
    <t>간      접         노      무      비</t>
    <phoneticPr fontId="28" type="noConversion"/>
  </si>
  <si>
    <t>직접노무비</t>
    <phoneticPr fontId="29" type="noConversion"/>
  </si>
  <si>
    <t>×</t>
    <phoneticPr fontId="32" type="noConversion"/>
  </si>
  <si>
    <t>&lt;(재+직노+경비)의합계액&gt;</t>
    <phoneticPr fontId="29" type="noConversion"/>
  </si>
  <si>
    <t>공</t>
    <phoneticPr fontId="29" type="noConversion"/>
  </si>
  <si>
    <t>[ 소                          계 ]</t>
    <phoneticPr fontId="29" type="noConversion"/>
  </si>
  <si>
    <t>산          출          경          비</t>
    <phoneticPr fontId="31" type="noConversion"/>
  </si>
  <si>
    <t>운                반                비</t>
    <phoneticPr fontId="31" type="noConversion"/>
  </si>
  <si>
    <t>사</t>
    <phoneticPr fontId="31" type="noConversion"/>
  </si>
  <si>
    <t>경</t>
    <phoneticPr fontId="29" type="noConversion"/>
  </si>
  <si>
    <t>산      재         보      험      료</t>
    <phoneticPr fontId="28" type="noConversion"/>
  </si>
  <si>
    <t>노무비</t>
    <phoneticPr fontId="29" type="noConversion"/>
  </si>
  <si>
    <t>×</t>
    <phoneticPr fontId="32" type="noConversion"/>
  </si>
  <si>
    <t>면허가 필요한 모든공사</t>
    <phoneticPr fontId="29" type="noConversion"/>
  </si>
  <si>
    <t>고      용         보      험      료</t>
    <phoneticPr fontId="28" type="noConversion"/>
  </si>
  <si>
    <t>건      강         보      험      료</t>
    <phoneticPr fontId="28" type="noConversion"/>
  </si>
  <si>
    <t>직접노무비</t>
    <phoneticPr fontId="31" type="noConversion"/>
  </si>
  <si>
    <t>공사기간 1개월 이상인 모든공사</t>
    <phoneticPr fontId="29" type="noConversion"/>
  </si>
  <si>
    <t>원</t>
    <phoneticPr fontId="29" type="noConversion"/>
  </si>
  <si>
    <t>연      금         보      험      료</t>
    <phoneticPr fontId="28" type="noConversion"/>
  </si>
  <si>
    <t>노   인  장  기  요  양  보  험  료</t>
    <phoneticPr fontId="29" type="noConversion"/>
  </si>
  <si>
    <t>건강보험료</t>
    <phoneticPr fontId="29" type="noConversion"/>
  </si>
  <si>
    <t>퇴   직     공   제     부   금   비</t>
    <phoneticPr fontId="31" type="noConversion"/>
  </si>
  <si>
    <t>추정금액 1억이상 공사</t>
    <phoneticPr fontId="29" type="noConversion"/>
  </si>
  <si>
    <t>산  업  안  전  보  건  관  리  비</t>
    <phoneticPr fontId="31" type="noConversion"/>
  </si>
  <si>
    <t>(재+직노+사급+관급)</t>
    <phoneticPr fontId="28" type="noConversion"/>
  </si>
  <si>
    <t>+</t>
    <phoneticPr fontId="29" type="noConversion"/>
  </si>
  <si>
    <t>가</t>
    <phoneticPr fontId="31" type="noConversion"/>
  </si>
  <si>
    <t>기          타          경          비</t>
    <phoneticPr fontId="31" type="noConversion"/>
  </si>
  <si>
    <t>(재료비+노무비)</t>
    <phoneticPr fontId="29" type="noConversion"/>
  </si>
  <si>
    <t>&lt;(재+직노+경비)의합계액&gt;</t>
    <phoneticPr fontId="29" type="noConversion"/>
  </si>
  <si>
    <t>환      경         보      전      비</t>
    <phoneticPr fontId="28" type="noConversion"/>
  </si>
  <si>
    <t>(재+직노+기계경비)</t>
    <phoneticPr fontId="28" type="noConversion"/>
  </si>
  <si>
    <t>공  사  이  행  보  증  수  수  료</t>
    <phoneticPr fontId="29" type="noConversion"/>
  </si>
  <si>
    <t>[(재+직노+기계경비)</t>
    <phoneticPr fontId="28" type="noConversion"/>
  </si>
  <si>
    <t>최저가 입찰대상공사 : &lt;추정가격300억 이상공사&gt;</t>
    <phoneticPr fontId="29" type="noConversion"/>
  </si>
  <si>
    <t>건설하도급대금지급보증서발급수수료</t>
    <phoneticPr fontId="29" type="noConversion"/>
  </si>
  <si>
    <t>(재+직노+기계경비)</t>
    <phoneticPr fontId="28" type="noConversion"/>
  </si>
  <si>
    <t>건설기계대여대금지급보증서발급수수료</t>
    <phoneticPr fontId="29" type="noConversion"/>
  </si>
  <si>
    <t>(재+직노+기계경비)</t>
    <phoneticPr fontId="28" type="noConversion"/>
  </si>
  <si>
    <t>×</t>
    <phoneticPr fontId="32" type="noConversion"/>
  </si>
  <si>
    <t>[ 소                          계 ]</t>
    <phoneticPr fontId="29" type="noConversion"/>
  </si>
  <si>
    <t>계</t>
    <phoneticPr fontId="29" type="noConversion"/>
  </si>
  <si>
    <t>일        반         관        리        비</t>
    <phoneticPr fontId="31" type="noConversion"/>
  </si>
  <si>
    <t>&lt;추정가격기준:공급가액(부가세,관급자재제외)&gt;</t>
    <phoneticPr fontId="29" type="noConversion"/>
  </si>
  <si>
    <t>이                                         윤</t>
    <phoneticPr fontId="31" type="noConversion"/>
  </si>
  <si>
    <t>(노무비+경비+일관)</t>
    <phoneticPr fontId="29" type="noConversion"/>
  </si>
  <si>
    <t>&lt;추정가격기준:공급가액(부가세,관급자재제외)&gt;</t>
    <phoneticPr fontId="29" type="noConversion"/>
  </si>
  <si>
    <t>사        급         자        재        비</t>
    <phoneticPr fontId="31" type="noConversion"/>
  </si>
  <si>
    <t>건 설 폐 기 물 수 집 운 반 및 수 수 료</t>
    <phoneticPr fontId="29" type="noConversion"/>
  </si>
  <si>
    <t>공            급            가            액</t>
    <phoneticPr fontId="31" type="noConversion"/>
  </si>
  <si>
    <t>부        가         가        치        세</t>
    <phoneticPr fontId="31" type="noConversion"/>
  </si>
  <si>
    <t>공급가액</t>
    <phoneticPr fontId="29" type="noConversion"/>
  </si>
  <si>
    <t>부가세별포함</t>
    <phoneticPr fontId="29" type="noConversion"/>
  </si>
  <si>
    <t>[도                     급                     액]</t>
    <phoneticPr fontId="31" type="noConversion"/>
  </si>
  <si>
    <t>관급자재비</t>
    <phoneticPr fontId="29" type="noConversion"/>
  </si>
  <si>
    <t>도급자 설치분</t>
    <phoneticPr fontId="29" type="noConversion"/>
  </si>
  <si>
    <t>관급자 설치분</t>
    <phoneticPr fontId="29" type="noConversion"/>
  </si>
  <si>
    <t>소    계</t>
    <phoneticPr fontId="29" type="noConversion"/>
  </si>
  <si>
    <t>건 설 폐 기 물 수 집 운 반 및 수 수 료</t>
    <phoneticPr fontId="31" type="noConversion"/>
  </si>
  <si>
    <t>시        설         분        담        금</t>
    <phoneticPr fontId="31" type="noConversion"/>
  </si>
  <si>
    <t>한        전         수        탁        비</t>
    <phoneticPr fontId="31" type="noConversion"/>
  </si>
  <si>
    <t>[총            공            사              비]</t>
    <phoneticPr fontId="31" type="noConversion"/>
  </si>
  <si>
    <t>안   전   관   리   비</t>
    <phoneticPr fontId="31" type="noConversion"/>
  </si>
  <si>
    <t>(재+직노+사급)</t>
    <phoneticPr fontId="28" type="noConversion"/>
  </si>
  <si>
    <t>요율</t>
    <phoneticPr fontId="29" type="noConversion"/>
  </si>
  <si>
    <t>☞ 관급자재비가 있는경우  2가지를 비교하여 적은금액 적용</t>
    <phoneticPr fontId="29" type="noConversion"/>
  </si>
  <si>
    <t xml:space="preserve">☞ 도급자설치,관급자설치인지 확인 관급자설치시 안전관리비적용 안함 </t>
    <phoneticPr fontId="29" type="noConversion"/>
  </si>
</sst>
</file>

<file path=xl/styles.xml><?xml version="1.0" encoding="utf-8"?>
<styleSheet xmlns="http://schemas.openxmlformats.org/spreadsheetml/2006/main">
  <numFmts count="37">
    <numFmt numFmtId="5" formatCode="&quot;₩&quot;#,##0;\-&quot;₩&quot;#,##0"/>
    <numFmt numFmtId="7" formatCode="&quot;₩&quot;#,##0.00;\-&quot;₩&quot;#,##0.0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#"/>
    <numFmt numFmtId="177" formatCode="#,###;\-#,###;#;"/>
    <numFmt numFmtId="178" formatCode="#,##0.00#"/>
    <numFmt numFmtId="179" formatCode="#,##0.0"/>
    <numFmt numFmtId="180" formatCode="#,##0.0;\-#,##0.0;#"/>
    <numFmt numFmtId="181" formatCode="#,##0;\-#,##0;#"/>
    <numFmt numFmtId="182" formatCode="#,##0.00#;\-#,##0.00#;#"/>
    <numFmt numFmtId="183" formatCode="&quot;₩&quot;#,###&quot;원&quot;"/>
    <numFmt numFmtId="184" formatCode="&quot;₩&quot;#,##0_);[Red]\(&quot;₩&quot;#,##0\)"/>
    <numFmt numFmtId="185" formatCode="&quot;₩&quot;#,##0"/>
    <numFmt numFmtId="186" formatCode="0.0%"/>
    <numFmt numFmtId="187" formatCode="#,###&quot;:관급&quot;"/>
    <numFmt numFmtId="188" formatCode="0.0000%"/>
    <numFmt numFmtId="189" formatCode="#,###\ &quot;]&quot;"/>
    <numFmt numFmtId="190" formatCode="#,###&quot;년&quot;"/>
    <numFmt numFmtId="191" formatCode="0.000%"/>
    <numFmt numFmtId="192" formatCode="#,###&quot;원절삭&quot;"/>
    <numFmt numFmtId="193" formatCode="_-* #,##0.0_-;\-* #,##0.0_-;_-* &quot;-&quot;_-;_-@_-"/>
    <numFmt numFmtId="194" formatCode="yyyy\.mm\.dd"/>
    <numFmt numFmtId="195" formatCode="0E+00"/>
    <numFmt numFmtId="196" formatCode="mmmm\ d\,\ yyyy"/>
    <numFmt numFmtId="197" formatCode="#,##0.00;[Red]#,##0.00"/>
    <numFmt numFmtId="198" formatCode="_-[$€-2]* #,##0.00_-;\-[$€-2]* #,##0.00_-;_-[$€-2]* &quot;-&quot;??_-"/>
    <numFmt numFmtId="199" formatCode="&quot;년&quot;\ "/>
    <numFmt numFmtId="200" formatCode="General_)"/>
    <numFmt numFmtId="201" formatCode="_ * #,##0_ ;_ * \-#,##0_ ;_ * &quot;-&quot;_ ;_ @_ "/>
    <numFmt numFmtId="202" formatCode="_ * #,##0.00_ ;_ * \-#,##0.00_ ;_ * &quot;-&quot;??_ ;_ @_ "/>
    <numFmt numFmtId="203" formatCode="0.0_)"/>
    <numFmt numFmtId="204" formatCode="0.0000_);[Red]\(0.0000\)"/>
    <numFmt numFmtId="205" formatCode="0.00_);[Red]\(0.00\)"/>
    <numFmt numFmtId="206" formatCode="_-* #,##0.0_-;\-* #,##0.0_-;_-* &quot;-&quot;??_-;_-@_-"/>
    <numFmt numFmtId="207" formatCode="0.000000_);[Red]\(0.000000\)"/>
  </numFmts>
  <fonts count="6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color indexed="10"/>
      <name val="굴림"/>
      <family val="3"/>
      <charset val="129"/>
    </font>
    <font>
      <b/>
      <sz val="12"/>
      <name val="돋움"/>
      <family val="3"/>
      <charset val="129"/>
    </font>
    <font>
      <b/>
      <sz val="10"/>
      <name val="돋움"/>
      <family val="3"/>
      <charset val="129"/>
    </font>
    <font>
      <sz val="12"/>
      <name val="돋움"/>
      <family val="3"/>
      <charset val="129"/>
    </font>
    <font>
      <sz val="11"/>
      <color indexed="8"/>
      <name val="맑은 고딕"/>
      <family val="3"/>
      <charset val="129"/>
    </font>
    <font>
      <b/>
      <sz val="24"/>
      <name val="돋움"/>
      <family val="3"/>
      <charset val="129"/>
    </font>
    <font>
      <b/>
      <sz val="18"/>
      <name val="돋움"/>
      <family val="3"/>
      <charset val="129"/>
    </font>
    <font>
      <sz val="14"/>
      <name val="돋움"/>
      <family val="3"/>
      <charset val="129"/>
    </font>
    <font>
      <b/>
      <sz val="14"/>
      <name val="돋움"/>
      <family val="3"/>
      <charset val="129"/>
    </font>
    <font>
      <b/>
      <sz val="14"/>
      <name val="굴림체"/>
      <family val="3"/>
      <charset val="129"/>
    </font>
    <font>
      <sz val="14"/>
      <name val="굴림체"/>
      <family val="3"/>
      <charset val="129"/>
    </font>
    <font>
      <sz val="12"/>
      <name val="굴림체"/>
      <family val="3"/>
      <charset val="129"/>
    </font>
    <font>
      <sz val="6"/>
      <name val="돋움"/>
      <family val="3"/>
      <charset val="129"/>
    </font>
    <font>
      <b/>
      <sz val="11"/>
      <color indexed="12"/>
      <name val="굴림"/>
      <family val="3"/>
      <charset val="129"/>
    </font>
    <font>
      <b/>
      <sz val="11"/>
      <name val="굴림"/>
      <family val="3"/>
      <charset val="129"/>
    </font>
    <font>
      <b/>
      <sz val="9"/>
      <color indexed="12"/>
      <name val="굴림"/>
      <family val="3"/>
      <charset val="129"/>
    </font>
    <font>
      <b/>
      <sz val="9"/>
      <color indexed="10"/>
      <name val="굴림"/>
      <family val="3"/>
      <charset val="129"/>
    </font>
    <font>
      <b/>
      <sz val="9"/>
      <name val="굴림"/>
      <family val="3"/>
      <charset val="129"/>
    </font>
    <font>
      <sz val="11"/>
      <name val="바탕"/>
      <family val="1"/>
      <charset val="129"/>
    </font>
    <font>
      <sz val="11"/>
      <name val="옛체"/>
      <family val="1"/>
      <charset val="129"/>
    </font>
    <font>
      <b/>
      <sz val="8"/>
      <name val="굴림"/>
      <family val="3"/>
      <charset val="129"/>
    </font>
    <font>
      <sz val="12"/>
      <name val="Century Schoolbook"/>
      <family val="1"/>
    </font>
    <font>
      <b/>
      <sz val="14"/>
      <name val="바탕"/>
      <family val="1"/>
      <charset val="129"/>
    </font>
    <font>
      <b/>
      <sz val="8"/>
      <color indexed="12"/>
      <name val="굴림"/>
      <family val="3"/>
      <charset val="129"/>
    </font>
    <font>
      <b/>
      <sz val="8"/>
      <color indexed="10"/>
      <name val="굴림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Courier New"/>
      <family val="3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b/>
      <sz val="10"/>
      <name val="Helv"/>
      <family val="2"/>
    </font>
    <font>
      <sz val="10"/>
      <name val="굴림체"/>
      <family val="3"/>
      <charset val="129"/>
    </font>
    <font>
      <sz val="8"/>
      <name val="Arial"/>
      <family val="2"/>
    </font>
    <font>
      <sz val="10"/>
      <name val="바탕체"/>
      <family val="1"/>
      <charset val="129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b/>
      <i/>
      <sz val="12"/>
      <name val="Times New Roman"/>
      <family val="1"/>
    </font>
    <font>
      <b/>
      <sz val="11"/>
      <name val="Helv"/>
      <family val="2"/>
    </font>
    <font>
      <sz val="1"/>
      <color indexed="8"/>
      <name val="Courier"/>
      <family val="3"/>
    </font>
    <font>
      <b/>
      <i/>
      <sz val="9"/>
      <name val="Times New Roman"/>
      <family val="1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b/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4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HY중명조"/>
      <family val="1"/>
      <charset val="129"/>
    </font>
    <font>
      <sz val="10"/>
      <name val="명조"/>
      <family val="3"/>
      <charset val="129"/>
    </font>
    <font>
      <sz val="10"/>
      <color indexed="12"/>
      <name val="굴림체"/>
      <family val="3"/>
      <charset val="129"/>
    </font>
    <font>
      <sz val="12"/>
      <color indexed="24"/>
      <name val="바탕체"/>
      <family val="1"/>
      <charset val="129"/>
    </font>
    <font>
      <sz val="10"/>
      <color indexed="8"/>
      <name val="Arial"/>
      <family val="2"/>
    </font>
    <font>
      <sz val="11"/>
      <color rgb="FFFF0000"/>
      <name val="굴림체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8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98">
    <xf numFmtId="0" fontId="0" fillId="0" borderId="0">
      <alignment vertical="center"/>
    </xf>
    <xf numFmtId="0" fontId="7" fillId="0" borderId="0"/>
    <xf numFmtId="41" fontId="14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0" fontId="35" fillId="0" borderId="0"/>
    <xf numFmtId="0" fontId="35" fillId="0" borderId="0"/>
    <xf numFmtId="0" fontId="36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3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2" fontId="37" fillId="0" borderId="57">
      <alignment horizontal="right" vertical="center"/>
    </xf>
    <xf numFmtId="0" fontId="38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38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/>
    <xf numFmtId="0" fontId="38" fillId="0" borderId="0"/>
    <xf numFmtId="0" fontId="7" fillId="0" borderId="0" applyFill="0" applyBorder="0" applyAlignment="0"/>
    <xf numFmtId="0" fontId="41" fillId="0" borderId="0"/>
    <xf numFmtId="179" fontId="36" fillId="0" borderId="0" applyFill="0" applyBorder="0" applyAlignment="0" applyProtection="0"/>
    <xf numFmtId="0" fontId="36" fillId="0" borderId="0" applyFont="0" applyFill="0" applyBorder="0" applyAlignment="0" applyProtection="0"/>
    <xf numFmtId="194" fontId="7" fillId="0" borderId="0"/>
    <xf numFmtId="0" fontId="36" fillId="0" borderId="0" applyFont="0" applyFill="0" applyBorder="0" applyAlignment="0" applyProtection="0"/>
    <xf numFmtId="3" fontId="36" fillId="0" borderId="0" applyFill="0" applyBorder="0" applyAlignment="0" applyProtection="0"/>
    <xf numFmtId="0" fontId="36" fillId="0" borderId="0" applyFont="0" applyFill="0" applyBorder="0" applyAlignment="0" applyProtection="0"/>
    <xf numFmtId="7" fontId="36" fillId="0" borderId="0" applyFill="0" applyBorder="0" applyAlignment="0" applyProtection="0"/>
    <xf numFmtId="0" fontId="42" fillId="0" borderId="0" applyFont="0" applyFill="0" applyBorder="0" applyAlignment="0" applyProtection="0"/>
    <xf numFmtId="0" fontId="7" fillId="0" borderId="0" applyFont="0" applyFill="0" applyBorder="0" applyAlignment="0" applyProtection="0"/>
    <xf numFmtId="5" fontId="36" fillId="0" borderId="0" applyFill="0" applyBorder="0" applyAlignment="0" applyProtection="0"/>
    <xf numFmtId="195" fontId="7" fillId="0" borderId="0"/>
    <xf numFmtId="196" fontId="36" fillId="0" borderId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97" fontId="7" fillId="0" borderId="0"/>
    <xf numFmtId="198" fontId="35" fillId="0" borderId="0" applyFont="0" applyFill="0" applyBorder="0" applyAlignment="0" applyProtection="0"/>
    <xf numFmtId="2" fontId="36" fillId="0" borderId="0" applyFill="0" applyBorder="0" applyAlignment="0" applyProtection="0"/>
    <xf numFmtId="38" fontId="43" fillId="6" borderId="0" applyNumberFormat="0" applyBorder="0" applyAlignment="0" applyProtection="0"/>
    <xf numFmtId="3" fontId="44" fillId="0" borderId="58">
      <alignment horizontal="right" vertical="center"/>
    </xf>
    <xf numFmtId="4" fontId="44" fillId="0" borderId="58">
      <alignment horizontal="right" vertical="center"/>
    </xf>
    <xf numFmtId="0" fontId="45" fillId="0" borderId="0">
      <alignment horizontal="left"/>
    </xf>
    <xf numFmtId="0" fontId="46" fillId="0" borderId="36" applyNumberFormat="0" applyAlignment="0" applyProtection="0">
      <alignment horizontal="left" vertical="center"/>
    </xf>
    <xf numFmtId="0" fontId="46" fillId="0" borderId="23">
      <alignment horizontal="left" vertical="center"/>
    </xf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99" fontId="35" fillId="0" borderId="0">
      <protection locked="0"/>
    </xf>
    <xf numFmtId="199" fontId="35" fillId="0" borderId="0">
      <protection locked="0"/>
    </xf>
    <xf numFmtId="0" fontId="48" fillId="0" borderId="0" applyNumberFormat="0" applyFill="0" applyBorder="0" applyAlignment="0" applyProtection="0"/>
    <xf numFmtId="10" fontId="43" fillId="7" borderId="1" applyNumberFormat="0" applyBorder="0" applyAlignment="0" applyProtection="0"/>
    <xf numFmtId="200" fontId="49" fillId="0" borderId="0">
      <alignment horizontal="left"/>
    </xf>
    <xf numFmtId="201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50" fillId="0" borderId="33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7" fillId="0" borderId="0"/>
    <xf numFmtId="0" fontId="35" fillId="0" borderId="0"/>
    <xf numFmtId="0" fontId="36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0" fontId="36" fillId="0" borderId="0" applyFill="0" applyBorder="0" applyAlignment="0" applyProtection="0"/>
    <xf numFmtId="10" fontId="36" fillId="0" borderId="0" applyFont="0" applyFill="0" applyBorder="0" applyAlignment="0" applyProtection="0"/>
    <xf numFmtId="0" fontId="51" fillId="0" borderId="0">
      <protection locked="0"/>
    </xf>
    <xf numFmtId="0" fontId="36" fillId="8" borderId="0"/>
    <xf numFmtId="0" fontId="50" fillId="0" borderId="0"/>
    <xf numFmtId="203" fontId="52" fillId="0" borderId="0">
      <alignment horizontal="center"/>
    </xf>
    <xf numFmtId="0" fontId="53" fillId="0" borderId="0" applyFill="0" applyBorder="0" applyProtection="0">
      <alignment horizontal="centerContinuous" vertical="center"/>
    </xf>
    <xf numFmtId="0" fontId="21" fillId="3" borderId="0" applyFill="0" applyBorder="0" applyProtection="0">
      <alignment horizontal="center" vertical="center"/>
    </xf>
    <xf numFmtId="0" fontId="36" fillId="0" borderId="59" applyNumberFormat="0" applyFill="0" applyAlignment="0" applyProtection="0"/>
    <xf numFmtId="0" fontId="54" fillId="0" borderId="60">
      <alignment horizontal="left"/>
    </xf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204" fontId="21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1" fillId="0" borderId="0">
      <protection locked="0"/>
    </xf>
    <xf numFmtId="3" fontId="40" fillId="0" borderId="61">
      <alignment horizontal="center"/>
    </xf>
    <xf numFmtId="0" fontId="51" fillId="0" borderId="0"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9" fontId="58" fillId="3" borderId="0" applyFill="0" applyBorder="0" applyProtection="0">
      <alignment horizontal="right"/>
    </xf>
    <xf numFmtId="10" fontId="58" fillId="0" borderId="0" applyFill="0" applyBorder="0" applyProtection="0">
      <alignment horizontal="right"/>
    </xf>
    <xf numFmtId="0" fontId="7" fillId="0" borderId="0"/>
    <xf numFmtId="0" fontId="59" fillId="0" borderId="0"/>
    <xf numFmtId="0" fontId="21" fillId="0" borderId="0">
      <alignment vertical="center"/>
    </xf>
    <xf numFmtId="41" fontId="6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61" fillId="0" borderId="0" applyFont="0" applyFill="0" applyBorder="0" applyAlignment="0" applyProtection="0"/>
    <xf numFmtId="0" fontId="36" fillId="0" borderId="0"/>
    <xf numFmtId="0" fontId="62" fillId="0" borderId="62"/>
    <xf numFmtId="0" fontId="63" fillId="0" borderId="0">
      <alignment vertical="center"/>
    </xf>
    <xf numFmtId="4" fontId="51" fillId="0" borderId="0">
      <protection locked="0"/>
    </xf>
    <xf numFmtId="3" fontId="64" fillId="0" borderId="0" applyFont="0" applyFill="0" applyBorder="0" applyAlignment="0" applyProtection="0"/>
    <xf numFmtId="0" fontId="35" fillId="0" borderId="0"/>
    <xf numFmtId="201" fontId="35" fillId="0" borderId="0" applyFont="0" applyFill="0" applyBorder="0" applyAlignment="0" applyProtection="0"/>
    <xf numFmtId="179" fontId="35" fillId="3" borderId="0" applyFill="0" applyBorder="0" applyProtection="0">
      <alignment horizontal="right"/>
    </xf>
    <xf numFmtId="202" fontId="35" fillId="0" borderId="0" applyFont="0" applyFill="0" applyBorder="0" applyAlignment="0" applyProtection="0"/>
    <xf numFmtId="42" fontId="7" fillId="0" borderId="0" applyFont="0" applyFill="0" applyBorder="0" applyAlignment="0" applyProtection="0"/>
    <xf numFmtId="45" fontId="65" fillId="0" borderId="0"/>
    <xf numFmtId="0" fontId="35" fillId="0" borderId="0" applyFont="0" applyFill="0" applyBorder="0" applyAlignment="0" applyProtection="0"/>
    <xf numFmtId="205" fontId="21" fillId="0" borderId="0">
      <protection locked="0"/>
    </xf>
    <xf numFmtId="0" fontId="7" fillId="0" borderId="0">
      <alignment vertical="center"/>
    </xf>
    <xf numFmtId="0" fontId="60" fillId="0" borderId="0">
      <alignment vertical="center"/>
    </xf>
    <xf numFmtId="0" fontId="7" fillId="0" borderId="0"/>
    <xf numFmtId="0" fontId="7" fillId="0" borderId="0"/>
    <xf numFmtId="0" fontId="7" fillId="0" borderId="0"/>
    <xf numFmtId="0" fontId="65" fillId="0" borderId="0"/>
    <xf numFmtId="0" fontId="51" fillId="0" borderId="59">
      <protection locked="0"/>
    </xf>
    <xf numFmtId="206" fontId="21" fillId="0" borderId="0">
      <protection locked="0"/>
    </xf>
    <xf numFmtId="207" fontId="21" fillId="0" borderId="0">
      <protection locked="0"/>
    </xf>
  </cellStyleXfs>
  <cellXfs count="260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181" fontId="5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quotePrefix="1" applyFont="1" applyBorder="1" applyAlignment="1">
      <alignment vertical="center" wrapText="1"/>
    </xf>
    <xf numFmtId="0" fontId="5" fillId="0" borderId="3" xfId="0" quotePrefix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0" fontId="5" fillId="0" borderId="4" xfId="0" quotePrefix="1" applyFont="1" applyBorder="1" applyAlignment="1">
      <alignment vertical="center" wrapText="1"/>
    </xf>
    <xf numFmtId="181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82" fontId="5" fillId="0" borderId="1" xfId="0" quotePrefix="1" applyNumberFormat="1" applyFont="1" applyBorder="1" applyAlignment="1">
      <alignment vertical="center" wrapText="1"/>
    </xf>
    <xf numFmtId="182" fontId="5" fillId="0" borderId="1" xfId="0" applyNumberFormat="1" applyFont="1" applyBorder="1" applyAlignment="1">
      <alignment vertical="center" wrapText="1"/>
    </xf>
    <xf numFmtId="182" fontId="0" fillId="0" borderId="0" xfId="0" applyNumberForma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quotePrefix="1" applyFont="1" applyAlignment="1">
      <alignment vertical="center"/>
    </xf>
    <xf numFmtId="10" fontId="8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9" fontId="8" fillId="0" borderId="0" xfId="1" applyNumberFormat="1" applyFont="1" applyAlignment="1">
      <alignment vertical="center"/>
    </xf>
    <xf numFmtId="0" fontId="14" fillId="0" borderId="0" xfId="1" applyFont="1"/>
    <xf numFmtId="0" fontId="14" fillId="0" borderId="17" xfId="1" applyFont="1" applyBorder="1"/>
    <xf numFmtId="0" fontId="14" fillId="0" borderId="0" xfId="1" applyFont="1" applyBorder="1"/>
    <xf numFmtId="0" fontId="14" fillId="0" borderId="18" xfId="1" applyFont="1" applyBorder="1"/>
    <xf numFmtId="0" fontId="15" fillId="0" borderId="0" xfId="1" applyFont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7" fillId="0" borderId="17" xfId="1" applyFont="1" applyBorder="1"/>
    <xf numFmtId="0" fontId="14" fillId="3" borderId="18" xfId="1" applyFont="1" applyFill="1" applyBorder="1"/>
    <xf numFmtId="41" fontId="14" fillId="0" borderId="0" xfId="2" applyFont="1" applyAlignment="1"/>
    <xf numFmtId="183" fontId="14" fillId="0" borderId="0" xfId="1" applyNumberFormat="1" applyFont="1"/>
    <xf numFmtId="41" fontId="11" fillId="0" borderId="1" xfId="3" applyFont="1" applyFill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19" fillId="0" borderId="0" xfId="1" applyFont="1" applyBorder="1" applyAlignment="1">
      <alignment horizontal="left" vertical="center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vertical="center"/>
    </xf>
    <xf numFmtId="0" fontId="20" fillId="0" borderId="0" xfId="1" applyFont="1" applyBorder="1" applyAlignment="1">
      <alignment horizontal="left" vertical="center"/>
    </xf>
    <xf numFmtId="9" fontId="20" fillId="0" borderId="0" xfId="1" applyNumberFormat="1" applyFont="1" applyBorder="1" applyAlignment="1">
      <alignment horizontal="left" vertical="center"/>
    </xf>
    <xf numFmtId="0" fontId="11" fillId="0" borderId="0" xfId="1" applyFont="1" applyBorder="1" applyAlignment="1">
      <alignment horizontal="right"/>
    </xf>
    <xf numFmtId="0" fontId="11" fillId="0" borderId="0" xfId="1" applyFont="1" applyBorder="1" applyAlignment="1"/>
    <xf numFmtId="0" fontId="11" fillId="0" borderId="0" xfId="1" applyFont="1" applyBorder="1" applyAlignment="1">
      <alignment vertical="center"/>
    </xf>
    <xf numFmtId="0" fontId="17" fillId="0" borderId="0" xfId="1" applyFont="1" applyBorder="1" applyAlignment="1">
      <alignment horizontal="left"/>
    </xf>
    <xf numFmtId="10" fontId="17" fillId="0" borderId="0" xfId="1" applyNumberFormat="1" applyFont="1" applyBorder="1" applyAlignment="1">
      <alignment horizontal="left"/>
    </xf>
    <xf numFmtId="0" fontId="14" fillId="0" borderId="32" xfId="1" applyFont="1" applyBorder="1"/>
    <xf numFmtId="0" fontId="14" fillId="0" borderId="33" xfId="1" applyFont="1" applyBorder="1" applyAlignment="1"/>
    <xf numFmtId="0" fontId="17" fillId="0" borderId="33" xfId="1" applyFont="1" applyBorder="1" applyAlignment="1">
      <alignment horizontal="center"/>
    </xf>
    <xf numFmtId="0" fontId="14" fillId="0" borderId="33" xfId="1" applyFont="1" applyBorder="1" applyAlignment="1">
      <alignment horizontal="center"/>
    </xf>
    <xf numFmtId="0" fontId="14" fillId="0" borderId="34" xfId="1" applyFont="1" applyBorder="1"/>
    <xf numFmtId="10" fontId="14" fillId="0" borderId="0" xfId="1" applyNumberFormat="1" applyFont="1"/>
    <xf numFmtId="185" fontId="22" fillId="0" borderId="0" xfId="1" applyNumberFormat="1" applyFont="1"/>
    <xf numFmtId="0" fontId="23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6" fillId="0" borderId="0" xfId="1" quotePrefix="1" applyFont="1" applyAlignment="1">
      <alignment vertical="center"/>
    </xf>
    <xf numFmtId="0" fontId="27" fillId="0" borderId="0" xfId="1" applyFont="1" applyAlignment="1">
      <alignment vertical="center"/>
    </xf>
    <xf numFmtId="0" fontId="27" fillId="0" borderId="41" xfId="1" applyFont="1" applyBorder="1" applyAlignment="1">
      <alignment horizontal="center" vertical="center" shrinkToFit="1"/>
    </xf>
    <xf numFmtId="0" fontId="27" fillId="0" borderId="0" xfId="1" applyFont="1" applyBorder="1" applyAlignment="1">
      <alignment horizontal="center" vertical="center" shrinkToFit="1"/>
    </xf>
    <xf numFmtId="0" fontId="27" fillId="0" borderId="39" xfId="1" applyFont="1" applyBorder="1" applyAlignment="1">
      <alignment horizontal="center" vertical="center" shrinkToFit="1"/>
    </xf>
    <xf numFmtId="0" fontId="27" fillId="0" borderId="42" xfId="1" applyFont="1" applyBorder="1" applyAlignment="1">
      <alignment horizontal="center" vertical="center" wrapText="1" shrinkToFit="1"/>
    </xf>
    <xf numFmtId="0" fontId="27" fillId="0" borderId="43" xfId="1" applyFont="1" applyBorder="1" applyAlignment="1">
      <alignment horizontal="center" vertical="center" shrinkToFit="1"/>
    </xf>
    <xf numFmtId="41" fontId="25" fillId="0" borderId="20" xfId="3" applyFont="1" applyBorder="1" applyAlignment="1">
      <alignment horizontal="center" vertical="center" shrinkToFit="1"/>
    </xf>
    <xf numFmtId="41" fontId="27" fillId="0" borderId="10" xfId="3" applyFont="1" applyBorder="1" applyAlignment="1">
      <alignment horizontal="center" vertical="center" shrinkToFit="1"/>
    </xf>
    <xf numFmtId="41" fontId="30" fillId="0" borderId="43" xfId="3" applyFont="1" applyBorder="1" applyAlignment="1">
      <alignment horizontal="right" vertical="center" shrinkToFit="1"/>
    </xf>
    <xf numFmtId="41" fontId="30" fillId="0" borderId="20" xfId="3" applyFont="1" applyBorder="1" applyAlignment="1">
      <alignment horizontal="center" vertical="center" shrinkToFit="1"/>
    </xf>
    <xf numFmtId="41" fontId="30" fillId="0" borderId="20" xfId="3" applyFont="1" applyBorder="1" applyAlignment="1">
      <alignment vertical="center" shrinkToFit="1"/>
    </xf>
    <xf numFmtId="0" fontId="30" fillId="0" borderId="20" xfId="1" applyFont="1" applyBorder="1" applyAlignment="1">
      <alignment horizontal="center" vertical="center" shrinkToFit="1"/>
    </xf>
    <xf numFmtId="41" fontId="30" fillId="0" borderId="10" xfId="3" applyFont="1" applyBorder="1" applyAlignment="1">
      <alignment horizontal="center" vertical="center" shrinkToFit="1"/>
    </xf>
    <xf numFmtId="0" fontId="30" fillId="0" borderId="44" xfId="1" applyFont="1" applyBorder="1" applyAlignment="1">
      <alignment vertical="center" shrinkToFit="1"/>
    </xf>
    <xf numFmtId="0" fontId="30" fillId="0" borderId="0" xfId="1" applyFont="1" applyBorder="1" applyAlignment="1">
      <alignment vertical="center" shrinkToFit="1"/>
    </xf>
    <xf numFmtId="41" fontId="27" fillId="0" borderId="0" xfId="1" applyNumberFormat="1" applyFont="1" applyAlignment="1">
      <alignment vertical="center"/>
    </xf>
    <xf numFmtId="0" fontId="27" fillId="0" borderId="45" xfId="1" applyFont="1" applyBorder="1" applyAlignment="1">
      <alignment horizontal="center" vertical="center" shrinkToFit="1"/>
    </xf>
    <xf numFmtId="0" fontId="27" fillId="0" borderId="18" xfId="1" applyFont="1" applyBorder="1" applyAlignment="1">
      <alignment horizontal="center" vertical="center" shrinkToFit="1"/>
    </xf>
    <xf numFmtId="0" fontId="27" fillId="0" borderId="23" xfId="1" applyFont="1" applyBorder="1" applyAlignment="1">
      <alignment horizontal="center" vertical="center" wrapText="1" shrinkToFit="1"/>
    </xf>
    <xf numFmtId="0" fontId="27" fillId="0" borderId="29" xfId="1" applyFont="1" applyBorder="1" applyAlignment="1">
      <alignment horizontal="center" vertical="center" shrinkToFit="1"/>
    </xf>
    <xf numFmtId="41" fontId="27" fillId="0" borderId="23" xfId="3" applyFont="1" applyBorder="1" applyAlignment="1">
      <alignment horizontal="center" vertical="center" shrinkToFit="1"/>
    </xf>
    <xf numFmtId="41" fontId="27" fillId="0" borderId="25" xfId="3" applyFont="1" applyBorder="1" applyAlignment="1">
      <alignment horizontal="center" vertical="center" shrinkToFit="1"/>
    </xf>
    <xf numFmtId="41" fontId="30" fillId="0" borderId="29" xfId="3" applyFont="1" applyBorder="1" applyAlignment="1">
      <alignment horizontal="right" vertical="center" shrinkToFit="1"/>
    </xf>
    <xf numFmtId="41" fontId="30" fillId="0" borderId="23" xfId="3" applyFont="1" applyBorder="1" applyAlignment="1">
      <alignment horizontal="center" vertical="center" shrinkToFit="1"/>
    </xf>
    <xf numFmtId="41" fontId="30" fillId="0" borderId="23" xfId="3" applyFont="1" applyBorder="1" applyAlignment="1">
      <alignment vertical="center" shrinkToFit="1"/>
    </xf>
    <xf numFmtId="0" fontId="30" fillId="0" borderId="23" xfId="1" applyFont="1" applyBorder="1" applyAlignment="1">
      <alignment vertical="center" shrinkToFit="1"/>
    </xf>
    <xf numFmtId="41" fontId="30" fillId="0" borderId="25" xfId="3" applyFont="1" applyBorder="1" applyAlignment="1">
      <alignment horizontal="center" vertical="center" shrinkToFit="1"/>
    </xf>
    <xf numFmtId="0" fontId="30" fillId="0" borderId="46" xfId="1" applyFont="1" applyBorder="1" applyAlignment="1">
      <alignment vertical="center" shrinkToFit="1"/>
    </xf>
    <xf numFmtId="0" fontId="27" fillId="0" borderId="23" xfId="1" applyFont="1" applyBorder="1" applyAlignment="1">
      <alignment horizontal="center" vertical="center" shrinkToFit="1"/>
    </xf>
    <xf numFmtId="41" fontId="27" fillId="0" borderId="0" xfId="3" applyFont="1" applyAlignment="1">
      <alignment vertical="center"/>
    </xf>
    <xf numFmtId="0" fontId="27" fillId="0" borderId="34" xfId="1" applyFont="1" applyBorder="1" applyAlignment="1">
      <alignment horizontal="center" vertical="center" shrinkToFit="1"/>
    </xf>
    <xf numFmtId="0" fontId="27" fillId="0" borderId="31" xfId="1" applyFont="1" applyBorder="1" applyAlignment="1">
      <alignment horizontal="center" vertical="center" shrinkToFit="1"/>
    </xf>
    <xf numFmtId="0" fontId="27" fillId="0" borderId="47" xfId="1" applyFont="1" applyBorder="1" applyAlignment="1">
      <alignment horizontal="center" vertical="center" shrinkToFit="1"/>
    </xf>
    <xf numFmtId="41" fontId="27" fillId="0" borderId="31" xfId="3" applyFont="1" applyBorder="1" applyAlignment="1">
      <alignment horizontal="center" vertical="center" shrinkToFit="1"/>
    </xf>
    <xf numFmtId="41" fontId="27" fillId="0" borderId="16" xfId="3" applyFont="1" applyBorder="1" applyAlignment="1">
      <alignment horizontal="center" vertical="center" shrinkToFit="1"/>
    </xf>
    <xf numFmtId="41" fontId="30" fillId="0" borderId="47" xfId="3" applyFont="1" applyBorder="1" applyAlignment="1">
      <alignment horizontal="right" vertical="center" shrinkToFit="1"/>
    </xf>
    <xf numFmtId="41" fontId="30" fillId="0" borderId="31" xfId="3" applyFont="1" applyBorder="1" applyAlignment="1">
      <alignment horizontal="center" vertical="center" shrinkToFit="1"/>
    </xf>
    <xf numFmtId="41" fontId="30" fillId="0" borderId="31" xfId="3" applyFont="1" applyBorder="1" applyAlignment="1">
      <alignment vertical="center" shrinkToFit="1"/>
    </xf>
    <xf numFmtId="0" fontId="30" fillId="0" borderId="31" xfId="1" applyFont="1" applyBorder="1" applyAlignment="1">
      <alignment vertical="center" shrinkToFit="1"/>
    </xf>
    <xf numFmtId="41" fontId="30" fillId="0" borderId="16" xfId="3" applyFont="1" applyBorder="1" applyAlignment="1">
      <alignment horizontal="center" vertical="center" shrinkToFit="1"/>
    </xf>
    <xf numFmtId="0" fontId="30" fillId="0" borderId="48" xfId="1" applyFont="1" applyBorder="1" applyAlignment="1">
      <alignment vertical="center" shrinkToFit="1"/>
    </xf>
    <xf numFmtId="0" fontId="27" fillId="0" borderId="20" xfId="1" applyFont="1" applyBorder="1" applyAlignment="1">
      <alignment horizontal="center" vertical="center" wrapText="1" shrinkToFit="1"/>
    </xf>
    <xf numFmtId="0" fontId="30" fillId="0" borderId="20" xfId="1" applyFont="1" applyBorder="1" applyAlignment="1">
      <alignment vertical="center" shrinkToFit="1"/>
    </xf>
    <xf numFmtId="186" fontId="33" fillId="0" borderId="23" xfId="3" applyNumberFormat="1" applyFont="1" applyBorder="1" applyAlignment="1">
      <alignment vertical="center" shrinkToFit="1"/>
    </xf>
    <xf numFmtId="41" fontId="30" fillId="0" borderId="23" xfId="3" applyFont="1" applyBorder="1" applyAlignment="1">
      <alignment horizontal="left" vertical="center" shrinkToFit="1"/>
    </xf>
    <xf numFmtId="41" fontId="30" fillId="0" borderId="25" xfId="3" applyFont="1" applyBorder="1" applyAlignment="1">
      <alignment horizontal="left" vertical="center" shrinkToFit="1"/>
    </xf>
    <xf numFmtId="41" fontId="33" fillId="0" borderId="31" xfId="3" applyFont="1" applyBorder="1" applyAlignment="1">
      <alignment vertical="center" shrinkToFit="1"/>
    </xf>
    <xf numFmtId="41" fontId="33" fillId="0" borderId="20" xfId="3" applyFont="1" applyBorder="1" applyAlignment="1">
      <alignment vertical="center" shrinkToFit="1"/>
    </xf>
    <xf numFmtId="41" fontId="25" fillId="0" borderId="23" xfId="3" applyFont="1" applyBorder="1" applyAlignment="1">
      <alignment horizontal="center" vertical="center" shrinkToFit="1"/>
    </xf>
    <xf numFmtId="41" fontId="33" fillId="0" borderId="23" xfId="3" applyFont="1" applyBorder="1" applyAlignment="1">
      <alignment vertical="center" shrinkToFit="1"/>
    </xf>
    <xf numFmtId="0" fontId="30" fillId="0" borderId="23" xfId="1" applyFont="1" applyBorder="1" applyAlignment="1">
      <alignment horizontal="right" vertical="center" shrinkToFit="1"/>
    </xf>
    <xf numFmtId="10" fontId="33" fillId="0" borderId="23" xfId="3" applyNumberFormat="1" applyFont="1" applyBorder="1" applyAlignment="1">
      <alignment vertical="center" shrinkToFit="1"/>
    </xf>
    <xf numFmtId="41" fontId="27" fillId="4" borderId="23" xfId="3" applyFont="1" applyFill="1" applyBorder="1" applyAlignment="1">
      <alignment horizontal="center" vertical="center" shrinkToFit="1"/>
    </xf>
    <xf numFmtId="41" fontId="27" fillId="4" borderId="25" xfId="3" applyFont="1" applyFill="1" applyBorder="1" applyAlignment="1">
      <alignment horizontal="center" vertical="center" shrinkToFit="1"/>
    </xf>
    <xf numFmtId="41" fontId="30" fillId="4" borderId="29" xfId="3" applyFont="1" applyFill="1" applyBorder="1" applyAlignment="1">
      <alignment horizontal="right" vertical="center" shrinkToFit="1"/>
    </xf>
    <xf numFmtId="41" fontId="30" fillId="4" borderId="23" xfId="3" applyFont="1" applyFill="1" applyBorder="1" applyAlignment="1">
      <alignment horizontal="center" vertical="center" shrinkToFit="1"/>
    </xf>
    <xf numFmtId="10" fontId="33" fillId="4" borderId="23" xfId="3" applyNumberFormat="1" applyFont="1" applyFill="1" applyBorder="1" applyAlignment="1">
      <alignment vertical="center" shrinkToFit="1"/>
    </xf>
    <xf numFmtId="41" fontId="30" fillId="4" borderId="23" xfId="3" applyFont="1" applyFill="1" applyBorder="1" applyAlignment="1">
      <alignment horizontal="left" vertical="center" shrinkToFit="1"/>
    </xf>
    <xf numFmtId="0" fontId="30" fillId="4" borderId="23" xfId="1" applyFont="1" applyFill="1" applyBorder="1" applyAlignment="1">
      <alignment horizontal="right" vertical="center" shrinkToFit="1"/>
    </xf>
    <xf numFmtId="41" fontId="30" fillId="4" borderId="25" xfId="3" applyFont="1" applyFill="1" applyBorder="1" applyAlignment="1">
      <alignment horizontal="left" vertical="center" shrinkToFit="1"/>
    </xf>
    <xf numFmtId="0" fontId="30" fillId="4" borderId="46" xfId="1" applyFont="1" applyFill="1" applyBorder="1" applyAlignment="1">
      <alignment vertical="center" shrinkToFit="1"/>
    </xf>
    <xf numFmtId="0" fontId="30" fillId="5" borderId="0" xfId="1" applyFont="1" applyFill="1" applyBorder="1" applyAlignment="1">
      <alignment vertical="center" shrinkToFit="1"/>
    </xf>
    <xf numFmtId="0" fontId="27" fillId="5" borderId="0" xfId="1" applyFont="1" applyFill="1" applyAlignment="1">
      <alignment vertical="center"/>
    </xf>
    <xf numFmtId="0" fontId="24" fillId="5" borderId="0" xfId="1" applyFont="1" applyFill="1" applyAlignment="1">
      <alignment vertical="center"/>
    </xf>
    <xf numFmtId="186" fontId="33" fillId="4" borderId="23" xfId="3" applyNumberFormat="1" applyFont="1" applyFill="1" applyBorder="1" applyAlignment="1">
      <alignment vertical="center" shrinkToFit="1"/>
    </xf>
    <xf numFmtId="41" fontId="33" fillId="0" borderId="23" xfId="3" applyFont="1" applyBorder="1" applyAlignment="1">
      <alignment horizontal="right" vertical="center" shrinkToFit="1"/>
    </xf>
    <xf numFmtId="41" fontId="33" fillId="0" borderId="23" xfId="3" applyFont="1" applyBorder="1" applyAlignment="1">
      <alignment horizontal="center" vertical="center" shrinkToFit="1"/>
    </xf>
    <xf numFmtId="41" fontId="33" fillId="0" borderId="25" xfId="3" applyFont="1" applyBorder="1" applyAlignment="1">
      <alignment horizontal="center" vertical="center" shrinkToFit="1"/>
    </xf>
    <xf numFmtId="187" fontId="33" fillId="0" borderId="46" xfId="1" applyNumberFormat="1" applyFont="1" applyBorder="1" applyAlignment="1">
      <alignment vertical="center" shrinkToFit="1"/>
    </xf>
    <xf numFmtId="187" fontId="33" fillId="0" borderId="0" xfId="1" applyNumberFormat="1" applyFont="1" applyBorder="1" applyAlignment="1">
      <alignment vertical="center" shrinkToFit="1"/>
    </xf>
    <xf numFmtId="188" fontId="33" fillId="0" borderId="23" xfId="3" applyNumberFormat="1" applyFont="1" applyBorder="1" applyAlignment="1">
      <alignment vertical="center" shrinkToFit="1"/>
    </xf>
    <xf numFmtId="189" fontId="33" fillId="0" borderId="23" xfId="3" applyNumberFormat="1" applyFont="1" applyBorder="1" applyAlignment="1">
      <alignment horizontal="right" vertical="center" shrinkToFit="1"/>
    </xf>
    <xf numFmtId="190" fontId="33" fillId="0" borderId="25" xfId="3" applyNumberFormat="1" applyFont="1" applyBorder="1" applyAlignment="1">
      <alignment vertical="center" shrinkToFit="1"/>
    </xf>
    <xf numFmtId="0" fontId="27" fillId="0" borderId="23" xfId="1" applyFont="1" applyBorder="1" applyAlignment="1">
      <alignment horizontal="center" vertical="center" wrapText="1"/>
    </xf>
    <xf numFmtId="191" fontId="33" fillId="0" borderId="23" xfId="3" applyNumberFormat="1" applyFont="1" applyBorder="1" applyAlignment="1">
      <alignment vertical="center" shrinkToFit="1"/>
    </xf>
    <xf numFmtId="0" fontId="30" fillId="0" borderId="46" xfId="1" applyFont="1" applyBorder="1" applyAlignment="1">
      <alignment horizontal="right" vertical="center" shrinkToFit="1"/>
    </xf>
    <xf numFmtId="0" fontId="30" fillId="0" borderId="0" xfId="1" applyFont="1" applyBorder="1" applyAlignment="1">
      <alignment horizontal="right" vertical="center" shrinkToFit="1"/>
    </xf>
    <xf numFmtId="0" fontId="27" fillId="0" borderId="49" xfId="1" applyFont="1" applyBorder="1" applyAlignment="1">
      <alignment horizontal="center" vertical="center" wrapText="1"/>
    </xf>
    <xf numFmtId="0" fontId="27" fillId="0" borderId="50" xfId="1" applyFont="1" applyBorder="1" applyAlignment="1">
      <alignment horizontal="center" vertical="center" shrinkToFit="1"/>
    </xf>
    <xf numFmtId="41" fontId="27" fillId="0" borderId="51" xfId="3" applyFont="1" applyBorder="1" applyAlignment="1">
      <alignment horizontal="center" vertical="center" shrinkToFit="1"/>
    </xf>
    <xf numFmtId="41" fontId="30" fillId="0" borderId="49" xfId="3" applyFont="1" applyBorder="1" applyAlignment="1">
      <alignment horizontal="left" vertical="center" shrinkToFit="1"/>
    </xf>
    <xf numFmtId="0" fontId="30" fillId="0" borderId="49" xfId="1" applyFont="1" applyBorder="1" applyAlignment="1">
      <alignment horizontal="right" vertical="center" shrinkToFit="1"/>
    </xf>
    <xf numFmtId="41" fontId="30" fillId="0" borderId="51" xfId="3" applyFont="1" applyBorder="1" applyAlignment="1">
      <alignment horizontal="left" vertical="center" shrinkToFit="1"/>
    </xf>
    <xf numFmtId="0" fontId="30" fillId="0" borderId="52" xfId="1" applyFont="1" applyBorder="1" applyAlignment="1">
      <alignment horizontal="right" vertical="center" shrinkToFit="1"/>
    </xf>
    <xf numFmtId="0" fontId="30" fillId="0" borderId="31" xfId="1" applyFont="1" applyBorder="1" applyAlignment="1">
      <alignment horizontal="right" vertical="center" shrinkToFit="1"/>
    </xf>
    <xf numFmtId="0" fontId="27" fillId="0" borderId="53" xfId="1" applyFont="1" applyBorder="1" applyAlignment="1">
      <alignment horizontal="center" vertical="center" shrinkToFit="1"/>
    </xf>
    <xf numFmtId="0" fontId="27" fillId="0" borderId="35" xfId="1" applyFont="1" applyBorder="1" applyAlignment="1">
      <alignment horizontal="center" vertical="center" shrinkToFit="1"/>
    </xf>
    <xf numFmtId="41" fontId="27" fillId="0" borderId="36" xfId="3" applyFont="1" applyBorder="1" applyAlignment="1">
      <alignment horizontal="center" vertical="center" shrinkToFit="1"/>
    </xf>
    <xf numFmtId="41" fontId="27" fillId="0" borderId="40" xfId="3" applyFont="1" applyBorder="1" applyAlignment="1">
      <alignment horizontal="center" vertical="center" shrinkToFit="1"/>
    </xf>
    <xf numFmtId="41" fontId="30" fillId="0" borderId="35" xfId="3" applyFont="1" applyBorder="1" applyAlignment="1">
      <alignment horizontal="right" vertical="center" shrinkToFit="1"/>
    </xf>
    <xf numFmtId="41" fontId="30" fillId="0" borderId="36" xfId="3" applyFont="1" applyBorder="1" applyAlignment="1">
      <alignment horizontal="center" vertical="center" shrinkToFit="1"/>
    </xf>
    <xf numFmtId="41" fontId="33" fillId="0" borderId="36" xfId="3" applyFont="1" applyBorder="1" applyAlignment="1">
      <alignment vertical="center" shrinkToFit="1"/>
    </xf>
    <xf numFmtId="0" fontId="30" fillId="0" borderId="36" xfId="1" applyFont="1" applyBorder="1" applyAlignment="1">
      <alignment horizontal="right" vertical="center" shrinkToFit="1"/>
    </xf>
    <xf numFmtId="41" fontId="30" fillId="0" borderId="40" xfId="3" applyFont="1" applyBorder="1" applyAlignment="1">
      <alignment horizontal="center" vertical="center" shrinkToFit="1"/>
    </xf>
    <xf numFmtId="0" fontId="30" fillId="0" borderId="54" xfId="1" applyFont="1" applyBorder="1" applyAlignment="1">
      <alignment vertical="center" shrinkToFit="1"/>
    </xf>
    <xf numFmtId="10" fontId="33" fillId="0" borderId="36" xfId="3" applyNumberFormat="1" applyFont="1" applyBorder="1" applyAlignment="1">
      <alignment vertical="center" shrinkToFit="1"/>
    </xf>
    <xf numFmtId="41" fontId="30" fillId="0" borderId="36" xfId="3" applyFont="1" applyBorder="1" applyAlignment="1">
      <alignment horizontal="left" vertical="center" shrinkToFit="1"/>
    </xf>
    <xf numFmtId="41" fontId="30" fillId="0" borderId="40" xfId="3" applyFont="1" applyBorder="1" applyAlignment="1">
      <alignment horizontal="left" vertical="center" shrinkToFit="1"/>
    </xf>
    <xf numFmtId="10" fontId="33" fillId="0" borderId="36" xfId="3" applyNumberFormat="1" applyFont="1" applyBorder="1" applyAlignment="1">
      <alignment vertical="center"/>
    </xf>
    <xf numFmtId="41" fontId="30" fillId="0" borderId="36" xfId="3" applyFont="1" applyBorder="1" applyAlignment="1">
      <alignment horizontal="left" vertical="center"/>
    </xf>
    <xf numFmtId="0" fontId="30" fillId="0" borderId="36" xfId="1" applyFont="1" applyBorder="1" applyAlignment="1">
      <alignment vertical="center"/>
    </xf>
    <xf numFmtId="192" fontId="33" fillId="0" borderId="54" xfId="1" applyNumberFormat="1" applyFont="1" applyBorder="1" applyAlignment="1">
      <alignment vertical="center" shrinkToFit="1"/>
    </xf>
    <xf numFmtId="41" fontId="25" fillId="0" borderId="36" xfId="3" applyFont="1" applyBorder="1" applyAlignment="1">
      <alignment horizontal="center" vertical="center" shrinkToFit="1"/>
    </xf>
    <xf numFmtId="10" fontId="30" fillId="0" borderId="36" xfId="3" applyNumberFormat="1" applyFont="1" applyBorder="1" applyAlignment="1">
      <alignment vertical="center" shrinkToFit="1"/>
    </xf>
    <xf numFmtId="0" fontId="30" fillId="0" borderId="36" xfId="1" applyFont="1" applyBorder="1" applyAlignment="1">
      <alignment vertical="center" shrinkToFit="1"/>
    </xf>
    <xf numFmtId="41" fontId="30" fillId="0" borderId="36" xfId="3" applyFont="1" applyBorder="1" applyAlignment="1">
      <alignment vertical="center" shrinkToFit="1"/>
    </xf>
    <xf numFmtId="9" fontId="30" fillId="0" borderId="36" xfId="3" applyNumberFormat="1" applyFont="1" applyBorder="1" applyAlignment="1">
      <alignment vertical="center" shrinkToFit="1"/>
    </xf>
    <xf numFmtId="0" fontId="27" fillId="0" borderId="36" xfId="1" applyFont="1" applyBorder="1" applyAlignment="1">
      <alignment horizontal="center" vertical="center" shrinkToFit="1"/>
    </xf>
    <xf numFmtId="192" fontId="34" fillId="0" borderId="54" xfId="1" applyNumberFormat="1" applyFont="1" applyBorder="1" applyAlignment="1">
      <alignment vertical="center" shrinkToFit="1"/>
    </xf>
    <xf numFmtId="192" fontId="34" fillId="0" borderId="0" xfId="1" applyNumberFormat="1" applyFont="1" applyBorder="1" applyAlignment="1">
      <alignment vertical="center" shrinkToFit="1"/>
    </xf>
    <xf numFmtId="0" fontId="27" fillId="0" borderId="0" xfId="1" applyFont="1" applyBorder="1" applyAlignment="1">
      <alignment horizontal="center" vertical="center"/>
    </xf>
    <xf numFmtId="41" fontId="27" fillId="0" borderId="0" xfId="3" applyFont="1" applyBorder="1" applyAlignment="1">
      <alignment horizontal="center" vertical="center"/>
    </xf>
    <xf numFmtId="41" fontId="30" fillId="0" borderId="0" xfId="3" applyFont="1" applyBorder="1" applyAlignment="1">
      <alignment horizontal="right" vertical="center"/>
    </xf>
    <xf numFmtId="41" fontId="30" fillId="0" borderId="0" xfId="3" applyFont="1" applyBorder="1" applyAlignment="1">
      <alignment horizontal="center" vertical="center"/>
    </xf>
    <xf numFmtId="0" fontId="30" fillId="0" borderId="0" xfId="1" applyFont="1" applyBorder="1" applyAlignment="1">
      <alignment vertical="center"/>
    </xf>
    <xf numFmtId="41" fontId="27" fillId="0" borderId="0" xfId="3" applyFont="1" applyBorder="1" applyAlignment="1">
      <alignment vertical="center"/>
    </xf>
    <xf numFmtId="0" fontId="27" fillId="2" borderId="22" xfId="1" applyFont="1" applyFill="1" applyBorder="1" applyAlignment="1">
      <alignment horizontal="center" vertical="center"/>
    </xf>
    <xf numFmtId="41" fontId="27" fillId="2" borderId="23" xfId="3" applyFont="1" applyFill="1" applyBorder="1" applyAlignment="1">
      <alignment vertical="center"/>
    </xf>
    <xf numFmtId="41" fontId="26" fillId="2" borderId="23" xfId="3" applyFont="1" applyFill="1" applyBorder="1" applyAlignment="1">
      <alignment vertical="center"/>
    </xf>
    <xf numFmtId="41" fontId="30" fillId="2" borderId="23" xfId="3" applyFont="1" applyFill="1" applyBorder="1" applyAlignment="1">
      <alignment horizontal="right" vertical="center"/>
    </xf>
    <xf numFmtId="41" fontId="30" fillId="2" borderId="23" xfId="3" applyFont="1" applyFill="1" applyBorder="1" applyAlignment="1">
      <alignment horizontal="center" vertical="center"/>
    </xf>
    <xf numFmtId="10" fontId="30" fillId="2" borderId="23" xfId="3" applyNumberFormat="1" applyFont="1" applyFill="1" applyBorder="1" applyAlignment="1">
      <alignment horizontal="center" vertical="center"/>
    </xf>
    <xf numFmtId="193" fontId="30" fillId="2" borderId="24" xfId="3" applyNumberFormat="1" applyFont="1" applyFill="1" applyBorder="1" applyAlignment="1">
      <alignment vertical="center"/>
    </xf>
    <xf numFmtId="41" fontId="26" fillId="0" borderId="0" xfId="3" applyFont="1" applyAlignment="1">
      <alignment vertical="center"/>
    </xf>
    <xf numFmtId="0" fontId="66" fillId="0" borderId="1" xfId="0" quotePrefix="1" applyFont="1" applyBorder="1" applyAlignment="1">
      <alignment vertical="center" wrapText="1"/>
    </xf>
    <xf numFmtId="182" fontId="66" fillId="0" borderId="1" xfId="0" quotePrefix="1" applyNumberFormat="1" applyFont="1" applyBorder="1" applyAlignment="1">
      <alignment vertical="center" wrapText="1"/>
    </xf>
    <xf numFmtId="182" fontId="66" fillId="0" borderId="1" xfId="0" applyNumberFormat="1" applyFont="1" applyBorder="1" applyAlignment="1">
      <alignment vertical="center" wrapText="1"/>
    </xf>
    <xf numFmtId="41" fontId="11" fillId="0" borderId="30" xfId="3" applyFont="1" applyFill="1" applyBorder="1" applyAlignment="1">
      <alignment horizontal="center" vertical="center"/>
    </xf>
    <xf numFmtId="41" fontId="11" fillId="0" borderId="13" xfId="3" applyFont="1" applyFill="1" applyBorder="1" applyAlignment="1">
      <alignment horizontal="center" vertical="center"/>
    </xf>
    <xf numFmtId="183" fontId="18" fillId="0" borderId="14" xfId="3" applyNumberFormat="1" applyFont="1" applyFill="1" applyBorder="1" applyAlignment="1">
      <alignment horizontal="right" vertical="center"/>
    </xf>
    <xf numFmtId="183" fontId="18" fillId="0" borderId="31" xfId="3" applyNumberFormat="1" applyFont="1" applyBorder="1" applyAlignment="1">
      <alignment horizontal="right" vertical="center"/>
    </xf>
    <xf numFmtId="183" fontId="14" fillId="0" borderId="31" xfId="3" applyNumberFormat="1" applyFont="1" applyBorder="1" applyAlignment="1">
      <alignment horizontal="right" vertical="center"/>
    </xf>
    <xf numFmtId="183" fontId="14" fillId="0" borderId="15" xfId="3" applyNumberFormat="1" applyFont="1" applyBorder="1" applyAlignment="1">
      <alignment horizontal="right" vertical="center"/>
    </xf>
    <xf numFmtId="184" fontId="18" fillId="0" borderId="14" xfId="3" applyNumberFormat="1" applyFont="1" applyFill="1" applyBorder="1" applyAlignment="1">
      <alignment horizontal="center" vertical="center"/>
    </xf>
    <xf numFmtId="0" fontId="18" fillId="0" borderId="31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84" fontId="18" fillId="0" borderId="22" xfId="3" applyNumberFormat="1" applyFont="1" applyFill="1" applyBorder="1" applyAlignment="1">
      <alignment horizontal="center" vertical="center"/>
    </xf>
    <xf numFmtId="10" fontId="18" fillId="0" borderId="23" xfId="1" applyNumberFormat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183" fontId="18" fillId="0" borderId="22" xfId="3" applyNumberFormat="1" applyFont="1" applyFill="1" applyBorder="1" applyAlignment="1">
      <alignment horizontal="right" vertical="center"/>
    </xf>
    <xf numFmtId="183" fontId="18" fillId="0" borderId="23" xfId="3" applyNumberFormat="1" applyFont="1" applyBorder="1" applyAlignment="1">
      <alignment horizontal="right" vertical="center"/>
    </xf>
    <xf numFmtId="183" fontId="14" fillId="0" borderId="23" xfId="3" applyNumberFormat="1" applyFont="1" applyBorder="1" applyAlignment="1">
      <alignment horizontal="right" vertical="center"/>
    </xf>
    <xf numFmtId="183" fontId="14" fillId="0" borderId="24" xfId="3" applyNumberFormat="1" applyFont="1" applyBorder="1" applyAlignment="1">
      <alignment horizontal="right" vertical="center"/>
    </xf>
    <xf numFmtId="0" fontId="18" fillId="0" borderId="23" xfId="1" applyFont="1" applyBorder="1" applyAlignment="1">
      <alignment horizontal="center" vertical="center"/>
    </xf>
    <xf numFmtId="41" fontId="11" fillId="0" borderId="29" xfId="3" applyFont="1" applyFill="1" applyBorder="1" applyAlignment="1">
      <alignment horizontal="center" vertical="center"/>
    </xf>
    <xf numFmtId="41" fontId="11" fillId="0" borderId="24" xfId="3" applyFont="1" applyFill="1" applyBorder="1" applyAlignment="1">
      <alignment horizontal="center" vertical="center"/>
    </xf>
    <xf numFmtId="41" fontId="11" fillId="0" borderId="26" xfId="3" applyFont="1" applyFill="1" applyBorder="1" applyAlignment="1">
      <alignment horizontal="center" vertical="center"/>
    </xf>
    <xf numFmtId="41" fontId="11" fillId="0" borderId="27" xfId="3" applyFont="1" applyFill="1" applyBorder="1" applyAlignment="1">
      <alignment horizontal="center" vertical="center"/>
    </xf>
    <xf numFmtId="41" fontId="11" fillId="0" borderId="28" xfId="3" applyFont="1" applyFill="1" applyBorder="1" applyAlignment="1">
      <alignment horizontal="center" vertical="center"/>
    </xf>
    <xf numFmtId="0" fontId="15" fillId="0" borderId="0" xfId="1" applyFont="1" applyBorder="1" applyAlignment="1">
      <alignment horizontal="center"/>
    </xf>
    <xf numFmtId="0" fontId="16" fillId="0" borderId="0" xfId="1" applyFont="1" applyBorder="1" applyAlignment="1">
      <alignment horizontal="left"/>
    </xf>
    <xf numFmtId="0" fontId="18" fillId="2" borderId="19" xfId="1" applyFont="1" applyFill="1" applyBorder="1" applyAlignment="1">
      <alignment horizontal="center" vertical="center"/>
    </xf>
    <xf numFmtId="0" fontId="18" fillId="2" borderId="7" xfId="1" applyFont="1" applyFill="1" applyBorder="1" applyAlignment="1">
      <alignment horizontal="center" vertical="center"/>
    </xf>
    <xf numFmtId="0" fontId="18" fillId="2" borderId="8" xfId="1" applyFont="1" applyFill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41" fontId="11" fillId="0" borderId="21" xfId="3" applyFont="1" applyFill="1" applyBorder="1" applyAlignment="1">
      <alignment horizontal="center" vertical="center"/>
    </xf>
    <xf numFmtId="41" fontId="11" fillId="0" borderId="1" xfId="3" applyFont="1" applyFill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4" fillId="0" borderId="9" xfId="1" applyFont="1" applyBorder="1"/>
    <xf numFmtId="0" fontId="13" fillId="0" borderId="8" xfId="1" quotePrefix="1" applyFont="1" applyBorder="1" applyAlignment="1">
      <alignment horizontal="center" vertical="center"/>
    </xf>
    <xf numFmtId="0" fontId="14" fillId="0" borderId="9" xfId="1" applyFont="1" applyBorder="1" applyAlignment="1"/>
    <xf numFmtId="0" fontId="13" fillId="0" borderId="14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4" xfId="1" quotePrefix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0" fontId="27" fillId="0" borderId="35" xfId="1" applyFont="1" applyBorder="1" applyAlignment="1">
      <alignment horizontal="center" vertical="center" shrinkToFit="1"/>
    </xf>
    <xf numFmtId="0" fontId="27" fillId="0" borderId="36" xfId="1" applyFont="1" applyBorder="1" applyAlignment="1">
      <alignment horizontal="center" vertical="center" shrinkToFit="1"/>
    </xf>
    <xf numFmtId="0" fontId="27" fillId="0" borderId="55" xfId="1" applyFont="1" applyBorder="1" applyAlignment="1">
      <alignment horizontal="center" vertical="center" wrapText="1"/>
    </xf>
    <xf numFmtId="0" fontId="27" fillId="0" borderId="56" xfId="1" applyFont="1" applyBorder="1" applyAlignment="1">
      <alignment horizontal="center" vertical="center" wrapText="1"/>
    </xf>
    <xf numFmtId="0" fontId="27" fillId="0" borderId="37" xfId="1" applyFont="1" applyBorder="1" applyAlignment="1">
      <alignment horizontal="center" vertical="center" shrinkToFit="1"/>
    </xf>
    <xf numFmtId="0" fontId="27" fillId="0" borderId="38" xfId="1" applyFont="1" applyBorder="1" applyAlignment="1">
      <alignment horizontal="center" vertical="center" shrinkToFit="1"/>
    </xf>
    <xf numFmtId="0" fontId="27" fillId="0" borderId="39" xfId="1" applyFont="1" applyBorder="1" applyAlignment="1">
      <alignment horizontal="center" vertical="center" shrinkToFit="1"/>
    </xf>
    <xf numFmtId="0" fontId="27" fillId="0" borderId="40" xfId="1" applyFont="1" applyBorder="1" applyAlignment="1">
      <alignment horizontal="center" vertical="center" shrinkToFit="1"/>
    </xf>
    <xf numFmtId="0" fontId="2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0" fontId="6" fillId="0" borderId="0" xfId="0" quotePrefix="1" applyFont="1" applyAlignment="1">
      <alignment vertical="center"/>
    </xf>
  </cellXfs>
  <cellStyles count="198">
    <cellStyle name="??&amp;O?&amp;H?_x0008__x000f__x0007_?_x0007__x0001__x0001_" xfId="4"/>
    <cellStyle name="??&amp;O?&amp;H?_x0008_??_x0007__x0001__x0001_" xfId="5"/>
    <cellStyle name="?W?_laroux" xfId="6"/>
    <cellStyle name="’E‰Y [0.00]_laroux" xfId="7"/>
    <cellStyle name="’E‰Y_laroux" xfId="8"/>
    <cellStyle name="1" xfId="9"/>
    <cellStyle name="1_laroux" xfId="10"/>
    <cellStyle name="1_laroux_ATC-YOON1" xfId="11"/>
    <cellStyle name="1_단가조사표" xfId="12"/>
    <cellStyle name="1_단가조사표_1011소각" xfId="13"/>
    <cellStyle name="1_단가조사표_1113교~1" xfId="14"/>
    <cellStyle name="1_단가조사표_121내역" xfId="15"/>
    <cellStyle name="1_단가조사표_객토량" xfId="16"/>
    <cellStyle name="1_단가조사표_교통센~1" xfId="17"/>
    <cellStyle name="1_단가조사표_교통센터412" xfId="18"/>
    <cellStyle name="1_단가조사표_교통수" xfId="19"/>
    <cellStyle name="1_단가조사표_교통수량산출서" xfId="20"/>
    <cellStyle name="1_단가조사표_구조물대가 (2)" xfId="21"/>
    <cellStyle name="1_단가조사표_내역서 (2)" xfId="22"/>
    <cellStyle name="1_단가조사표_대전관저지구" xfId="23"/>
    <cellStyle name="1_단가조사표_동측지~1" xfId="24"/>
    <cellStyle name="1_단가조사표_동측지원422" xfId="25"/>
    <cellStyle name="1_단가조사표_동측지원512" xfId="26"/>
    <cellStyle name="1_단가조사표_동측지원524" xfId="27"/>
    <cellStyle name="1_단가조사표_부대422" xfId="28"/>
    <cellStyle name="1_단가조사표_부대시설" xfId="29"/>
    <cellStyle name="1_단가조사표_소각수~1" xfId="30"/>
    <cellStyle name="1_단가조사표_소각수내역서" xfId="31"/>
    <cellStyle name="1_단가조사표_소각수목2" xfId="32"/>
    <cellStyle name="1_단가조사표_수량산출서 (2)" xfId="33"/>
    <cellStyle name="1_단가조사표_엑스포~1" xfId="34"/>
    <cellStyle name="1_단가조사표_엑스포한빛1" xfId="35"/>
    <cellStyle name="1_단가조사표_여객터미널331" xfId="36"/>
    <cellStyle name="1_단가조사표_여객터미널513" xfId="37"/>
    <cellStyle name="1_단가조사표_여객터미널629" xfId="38"/>
    <cellStyle name="1_단가조사표_외곽도로616" xfId="39"/>
    <cellStyle name="1_단가조사표_용인죽전수량" xfId="40"/>
    <cellStyle name="1_단가조사표_원가계~1" xfId="41"/>
    <cellStyle name="1_단가조사표_유기질" xfId="42"/>
    <cellStyle name="1_단가조사표_자재조서 (2)" xfId="43"/>
    <cellStyle name="1_단가조사표_총괄내역" xfId="44"/>
    <cellStyle name="1_단가조사표_총괄내역 (2)" xfId="45"/>
    <cellStyle name="1_단가조사표_터미널도로403" xfId="46"/>
    <cellStyle name="1_단가조사표_터미널도로429" xfId="47"/>
    <cellStyle name="1_단가조사표_포장일위" xfId="48"/>
    <cellStyle name="2" xfId="49"/>
    <cellStyle name="2_laroux" xfId="50"/>
    <cellStyle name="2_laroux_ATC-YOON1" xfId="51"/>
    <cellStyle name="2_단가조사표" xfId="52"/>
    <cellStyle name="2_단가조사표_1011소각" xfId="53"/>
    <cellStyle name="2_단가조사표_1113교~1" xfId="54"/>
    <cellStyle name="2_단가조사표_121내역" xfId="55"/>
    <cellStyle name="2_단가조사표_객토량" xfId="56"/>
    <cellStyle name="2_단가조사표_교통센~1" xfId="57"/>
    <cellStyle name="2_단가조사표_교통센터412" xfId="58"/>
    <cellStyle name="2_단가조사표_교통수" xfId="59"/>
    <cellStyle name="2_단가조사표_교통수량산출서" xfId="60"/>
    <cellStyle name="2_단가조사표_구조물대가 (2)" xfId="61"/>
    <cellStyle name="2_단가조사표_내역서 (2)" xfId="62"/>
    <cellStyle name="2_단가조사표_대전관저지구" xfId="63"/>
    <cellStyle name="2_단가조사표_동측지~1" xfId="64"/>
    <cellStyle name="2_단가조사표_동측지원422" xfId="65"/>
    <cellStyle name="2_단가조사표_동측지원512" xfId="66"/>
    <cellStyle name="2_단가조사표_동측지원524" xfId="67"/>
    <cellStyle name="2_단가조사표_부대422" xfId="68"/>
    <cellStyle name="2_단가조사표_부대시설" xfId="69"/>
    <cellStyle name="2_단가조사표_소각수~1" xfId="70"/>
    <cellStyle name="2_단가조사표_소각수내역서" xfId="71"/>
    <cellStyle name="2_단가조사표_소각수목2" xfId="72"/>
    <cellStyle name="2_단가조사표_수량산출서 (2)" xfId="73"/>
    <cellStyle name="2_단가조사표_엑스포~1" xfId="74"/>
    <cellStyle name="2_단가조사표_엑스포한빛1" xfId="75"/>
    <cellStyle name="2_단가조사표_여객터미널331" xfId="76"/>
    <cellStyle name="2_단가조사표_여객터미널513" xfId="77"/>
    <cellStyle name="2_단가조사표_여객터미널629" xfId="78"/>
    <cellStyle name="2_단가조사표_외곽도로616" xfId="79"/>
    <cellStyle name="2_단가조사표_용인죽전수량" xfId="80"/>
    <cellStyle name="2_단가조사표_원가계~1" xfId="81"/>
    <cellStyle name="2_단가조사표_유기질" xfId="82"/>
    <cellStyle name="2_단가조사표_자재조서 (2)" xfId="83"/>
    <cellStyle name="2_단가조사표_총괄내역" xfId="84"/>
    <cellStyle name="2_단가조사표_총괄내역 (2)" xfId="85"/>
    <cellStyle name="2_단가조사표_터미널도로403" xfId="86"/>
    <cellStyle name="2_단가조사표_터미널도로429" xfId="87"/>
    <cellStyle name="2_단가조사표_포장일위" xfId="88"/>
    <cellStyle name="ÅëÈ­ [0]_»óºÎ¼ö·®Áý°è " xfId="89"/>
    <cellStyle name="AeE­ [0]_INQUIRY ¿μ¾÷AßAø " xfId="90"/>
    <cellStyle name="ÅëÈ­_»óºÎ¼ö·®Áý°è " xfId="91"/>
    <cellStyle name="AeE­_INQUIRY ¿μ¾÷AßAø " xfId="92"/>
    <cellStyle name="ALIGNMENT" xfId="93"/>
    <cellStyle name="ÄÞ¸¶ [0]_»óºÎ¼ö·®Áý°è " xfId="94"/>
    <cellStyle name="AÞ¸¶ [0]_INQUIRY ¿μ¾÷AßAø " xfId="95"/>
    <cellStyle name="ÄÞ¸¶_»óºÎ¼ö·®Áý°è " xfId="96"/>
    <cellStyle name="AÞ¸¶_INQUIRY ¿μ¾÷AßAø " xfId="97"/>
    <cellStyle name="C￥AØ_¿μ¾÷CoE² " xfId="98"/>
    <cellStyle name="Ç¥ÁØ_»óºÎ¼ö·®Áý°è " xfId="99"/>
    <cellStyle name="Calc Currency (0)" xfId="100"/>
    <cellStyle name="category" xfId="101"/>
    <cellStyle name="Comma" xfId="102"/>
    <cellStyle name="Comma [0]_ SG&amp;A Bridge " xfId="103"/>
    <cellStyle name="comma zerodec" xfId="104"/>
    <cellStyle name="Comma_ SG&amp;A Bridge " xfId="105"/>
    <cellStyle name="Comma0" xfId="106"/>
    <cellStyle name="Currenby_Cash&amp;DSO Chart" xfId="107"/>
    <cellStyle name="Currency" xfId="108"/>
    <cellStyle name="Currency [0]_ SG&amp;A Bridge " xfId="109"/>
    <cellStyle name="Currency_ SG&amp;A Bridge " xfId="110"/>
    <cellStyle name="Currency0" xfId="111"/>
    <cellStyle name="Currency1" xfId="112"/>
    <cellStyle name="Date" xfId="113"/>
    <cellStyle name="Dezimal [0]_Compiling Utility Macros" xfId="114"/>
    <cellStyle name="Dezimal_Compiling Utility Macros" xfId="115"/>
    <cellStyle name="Dollar (zero dec)" xfId="116"/>
    <cellStyle name="Euro" xfId="117"/>
    <cellStyle name="Fixed" xfId="118"/>
    <cellStyle name="Grey" xfId="119"/>
    <cellStyle name="H1" xfId="120"/>
    <cellStyle name="H2" xfId="121"/>
    <cellStyle name="HEADER" xfId="122"/>
    <cellStyle name="Header1" xfId="123"/>
    <cellStyle name="Header2" xfId="124"/>
    <cellStyle name="Heading 1" xfId="125"/>
    <cellStyle name="Heading 2" xfId="126"/>
    <cellStyle name="Heading1" xfId="127"/>
    <cellStyle name="Heading2" xfId="128"/>
    <cellStyle name="Hyperlink_NEGS" xfId="129"/>
    <cellStyle name="Input [yellow]" xfId="130"/>
    <cellStyle name="Midtitle" xfId="131"/>
    <cellStyle name="Milliers [0]_Arabian Spec" xfId="132"/>
    <cellStyle name="Milliers_Arabian Spec" xfId="133"/>
    <cellStyle name="Model" xfId="134"/>
    <cellStyle name="Mon?aire [0]_Arabian Spec" xfId="135"/>
    <cellStyle name="Mon?aire_Arabian Spec" xfId="136"/>
    <cellStyle name="normal" xfId="137"/>
    <cellStyle name="Normal - Style1" xfId="138"/>
    <cellStyle name="Normal - 유형1" xfId="139"/>
    <cellStyle name="Normal_ SG&amp;A Bridge " xfId="140"/>
    <cellStyle name="Œ…?æ맖?e [0.00]_laroux" xfId="141"/>
    <cellStyle name="Œ…?æ맖?e_laroux" xfId="142"/>
    <cellStyle name="Percent" xfId="143"/>
    <cellStyle name="Percent [2]" xfId="144"/>
    <cellStyle name="Percent_우수관로(1차)" xfId="145"/>
    <cellStyle name="Standard_Anpassen der Amortisation" xfId="146"/>
    <cellStyle name="subhead" xfId="147"/>
    <cellStyle name="testtitle" xfId="148"/>
    <cellStyle name="title [1]" xfId="149"/>
    <cellStyle name="title [2]" xfId="150"/>
    <cellStyle name="Total" xfId="151"/>
    <cellStyle name="UM" xfId="152"/>
    <cellStyle name="W?rung [0]_Compiling Utility Macros" xfId="153"/>
    <cellStyle name="W?rung_Compiling Utility Macros" xfId="154"/>
    <cellStyle name="고정소숫점" xfId="155"/>
    <cellStyle name="고정출력1" xfId="156"/>
    <cellStyle name="고정출력2" xfId="157"/>
    <cellStyle name="날짜" xfId="158"/>
    <cellStyle name="내역서" xfId="159"/>
    <cellStyle name="달러" xfId="160"/>
    <cellStyle name="뒤에 오는 하이퍼링크_1차포장공1" xfId="161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 [0]" xfId="166"/>
    <cellStyle name="백분율 [2]" xfId="167"/>
    <cellStyle name="뷭?_BOOKSHIP" xfId="168"/>
    <cellStyle name="수량산출" xfId="169"/>
    <cellStyle name="숫자(R)" xfId="170"/>
    <cellStyle name="쉼표 [0] 10" xfId="171"/>
    <cellStyle name="쉼표 [0] 2" xfId="2"/>
    <cellStyle name="쉼표 [0] 2 10" xfId="172"/>
    <cellStyle name="쉼표 [0] 2 2" xfId="3"/>
    <cellStyle name="쉼표 [0] 3" xfId="173"/>
    <cellStyle name="쉼표 [0] 3 2" xfId="174"/>
    <cellStyle name="쉼표 [0] 4" xfId="175"/>
    <cellStyle name="스타일 1" xfId="176"/>
    <cellStyle name="안건회계법인" xfId="177"/>
    <cellStyle name="유1" xfId="178"/>
    <cellStyle name="자리수" xfId="179"/>
    <cellStyle name="자리수0" xfId="180"/>
    <cellStyle name="지정되지 않음" xfId="181"/>
    <cellStyle name="콤마 [0]_ 4.하중계산  " xfId="182"/>
    <cellStyle name="콤마 [2]" xfId="183"/>
    <cellStyle name="콤마_ 4.하중계산  " xfId="184"/>
    <cellStyle name="통화 [0] 2" xfId="185"/>
    <cellStyle name="통화 [0] 3" xfId="186"/>
    <cellStyle name="통화 [0㉝〸" xfId="187"/>
    <cellStyle name="퍼센트" xfId="188"/>
    <cellStyle name="표준" xfId="0" builtinId="0"/>
    <cellStyle name="표준 2" xfId="1"/>
    <cellStyle name="표준 2 2 2" xfId="189"/>
    <cellStyle name="표준 2 3 2" xfId="190"/>
    <cellStyle name="표준 3" xfId="191"/>
    <cellStyle name="표준 4" xfId="192"/>
    <cellStyle name="표준 5" xfId="193"/>
    <cellStyle name="표준 6" xfId="194"/>
    <cellStyle name="합산" xfId="195"/>
    <cellStyle name="화폐기호" xfId="196"/>
    <cellStyle name="화폐기호0" xfId="1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1.xml"/><Relationship Id="rId68" Type="http://schemas.openxmlformats.org/officeDocument/2006/relationships/externalLink" Target="externalLinks/externalLink56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66" Type="http://schemas.openxmlformats.org/officeDocument/2006/relationships/externalLink" Target="externalLinks/externalLink5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Relationship Id="rId61" Type="http://schemas.openxmlformats.org/officeDocument/2006/relationships/externalLink" Target="externalLinks/externalLink49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5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52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47.xml"/><Relationship Id="rId67" Type="http://schemas.openxmlformats.org/officeDocument/2006/relationships/externalLink" Target="externalLinks/externalLink55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externalLink" Target="externalLinks/externalLink50.xml"/><Relationship Id="rId7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1098550</xdr:colOff>
      <xdr:row>44</xdr:row>
      <xdr:rowOff>184150</xdr:rowOff>
    </xdr:from>
    <xdr:to>
      <xdr:col>2</xdr:col>
      <xdr:colOff>1130300</xdr:colOff>
      <xdr:row>44</xdr:row>
      <xdr:rowOff>184150</xdr:rowOff>
    </xdr:to>
    <xdr:sp macro="" textlink="">
      <xdr:nvSpPr>
        <xdr:cNvPr id="2" name="Text Box 7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885950" y="8642350"/>
          <a:ext cx="31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51064;&#53468;\1111\job\12&#44305;&#51452;&#49888;&#52285;&#51648;&#44396;\&#49892;&#49884;&#49444;&#44228;\&#50724;&#49688;&#44277;\&#49688;&#47049;&#49328;&#52636;\&#50864;&#49688;&#49688;&#47049;\&#53664;&#44277;(1&#44277;&#44396;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ook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ll%20Users\Documents\2003project\&#51652;&#51453;&#47532;(&#52572;&#51333;)\&#51652;&#51453;&#47532;&#49688;&#47049;\&#48372;&#47161;down\&#49688;&#47049;\&#50896;&#48376;&#49688;&#47049;\&#50896;&#54805;&#47592;&#54848;&#49688;&#4704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YOUNGDOC\CIVIL\EXCLE\DAT\&#44256;&#50577;&#44288;&#5111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&#46041;&#47749;/&#51109;&#54637;&#49440;/&#44396;&#51312;&#44228;&#49328;/BO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44592;&#53440;\projct\ANSAN\EXL\GONG181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50857;&#52384;\&#54252;&#52380;&#49569;&#50864;&#49688;&#47049;\hb\&#49340;&#49328;1&#51648;&#44396;(&#49892;&#49884;)\&#51452;&#44277;&#49688;&#47049;\&#51068;&#50948;&#45824;&#44032;98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TEST\&#51473;&#49328;&#4436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44592;&#53440;\projct\ANSAN\EXL\gongsu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48;&#51652;\&#44221;&#51032;&#49440;\&#49688;&#47049;\&#53664;&#44277;(2&#52264;)\&#50864;&#49688;\3&#45824;&#45824;&#54028;&#54805;&#44288;&#53664;&#4427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DOOSAN\RAHMEN\R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0668;&#44397;\SP01C061(&#54616;\SP00C087\EXCEL\&#49688;&#47049;&#49328;&#52636;\&#49345;&#54408;&#52376;&#47532;&#48516;&#44396;\&#50896;&#54805;&#47592;&#54848;&#49688;&#4704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7civil\081\spo1c060(&#45817;&#45224;&#47532;)\&#49688;&#47049;\&#50896;&#54805;&#47592;&#54848;&#49688;&#4704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GOC\SLAB\&#49836;&#47000;&#48652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My%20Documents\WORK1\JANGNAE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\d\WS\&#52572;&#51333;&#46020;&#49884;&#44228;&#54925;&#46020;&#47196;\&#53468;&#48393;&#52488;&#44368;\&#53468;&#48393;&#52488;&#44368;&#49688;&#47049;\&#48512;&#45824;&#4427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p00c033(&#51204;&#51452;&#52264;&#51665;&#44288;&#47196;)\&#49688;&#47049;&#49328;&#52636;&#52572;&#51333;\&#49688;&#47049;&#49328;&#52636;&#49436;(&#54036;&#48373;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-&#50668;&#44592;&#49436;&#51068;&#54644;\&#46041;&#53444;\&#49849;&#54872;&#52980;\&#50724;&#49688;\&#44288;&#47196;&#53552;&#54028;&#44592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KHJ\XLS\DATA\&#51473;&#49328;&#44368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&#44148;&#52629;\&#44148;&#51221;&#44148;&#52629;\&#50689;&#51452;&#44221;&#47452;&#54984;&#47144;&#50896;\&#49688;&#47049;\Excel\EXCEL\SUCK\HANBIT\3-2\3-2P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DAT\&#45824;&#44396;&#54252;&#54637;\PCBEAM\PIER\&#48317;&#44228;&#52380;~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4508;&#54617;\D\&#44508;&#54616;&#44592;\neoexdada\&#45909;&#49457;&#50668;&#45824;\WINDOWS\Personal\&#44396;&#50516;&#51473;&#54617;&#44368;\&#49688;&#47049;&#51665;&#44228;&#54364;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69;&#51452;&#49453;\&#51089;&#50629;&#49892;\02-&#54217;-&#53664;&#47785;&#44277;&#49324;\&#49688;&#47049;&#49328;&#52636;&#49436;\XECELL\EXCEL\&#44396;&#51312;\RAHMEN\hankyoung\&#54028;&#51060;&#54805;~1\&#46041;&#47932;&#51060;~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4508;&#54617;\D\&#44508;&#54616;&#44592;\neoexdada\&#45909;&#49457;&#50668;&#45824;\&#51333;&#49440;&#51060;&#44732;\AHN\&#51453;&#51204;&#47532;%20&#51473;&#50521;&#50500;&#54028;&#53944;\&#50641;&#49472;\&#51453;&#51204;&#47532;&#49688;&#47049;&#49328;&#52636;&#49436;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337;&#47564;\D\spo1c060(&#45817;&#45224;&#47532;)\&#49688;&#47049;\&#50896;&#54805;&#47592;&#54848;&#49688;&#4704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BUSAN\303\SAP\YD\T-DRE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9688;&#47049;(&#44396;&#51312;&#47932;,&#54252;&#51109;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\2003\&#44053;&#51068;&#51648;&#44396;\&#54252;&#51109;&#51089;&#50629;\07.&#46020;&#47196;&#48143;&#54252;&#51109;&#44277;\08.&#44053;&#51068;-&#52264;&#47049;&#51652;&#51077;&#44552;&#51648;&#49884;&#49444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\&#47196;&#52972;%20&#46356;&#49828;&#53356;%20(D)\&#50641;&#49472;\&#51064;&#52380;&#45436;&#54788;\&#49892;&#49884;&#49444;&#44228;\&#49688;&#47049;&#49328;&#52636;&#49436;\&#45436;&#54788;&#50864;&#49688;&#44277;\2&#45800;&#44228;\2&#52264;&#49688;&#47049;\2&#52264;&#49688;&#4704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4788;&#51456;\D\111\&#44552;&#44053;\EXCEL\SUCK\HANBIT\3-2\3-2P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dori\c\WORK\2000\&#50732;&#47548;&#54589;&#48120;&#49696;&#44288;\5&#50900;&#48320;&#44221;&#46020;&#47732;\&#52572;&#51333;&#46020;&#47732;\&#50732;&#47548;&#54589;&#48120;&#49696;&#4428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dori\c\SE0-DWG\&#52404;&#50977;\XLS\ALL-XLS\ULSAN\PRI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&#48148;&#53461;%20&#54868;&#47732;\&#48320;&#49892;&#54217;&#44512;&#53664;&#44277;&#49688;&#47049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com\d\&#44148;&#52629;\&#44148;&#51221;&#44148;&#52629;\&#50689;&#51452;&#44221;&#47452;&#54984;&#47144;&#50896;\&#49688;&#47049;\Excel\EXCEL\SUCK\HANBIT\3-2\3-2P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\&#47196;&#52972;%20&#46356;&#49828;&#53356;%20(D)\&#50641;&#49472;\&#51064;&#52380;&#45436;&#54788;\&#49892;&#49884;&#49444;&#44228;\&#49688;&#47049;&#49328;&#52636;&#49436;\&#45436;&#54788;&#50864;&#49688;&#44277;\1&#45800;&#44228;\1&#52264;&#49688;&#47049;\&#45436;&#54788;&#50864;&#49688;&#48155;&#51060;(1&#45800;&#44228;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652;&#45380;\01&#44277;&#50976;\&#48372;&#47161;down\&#49688;&#47049;\&#50896;&#48376;&#49688;&#47049;\&#50896;&#54805;&#47592;&#54848;&#49688;&#4704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\d\W-EXCEL\&#49688;&#47049;&#49328;&#52636;&#49436;\&#45824;&#44396;&#51652;&#52380;&#49340;&#49457;AP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48;&#51652;\&#44221;&#51032;&#49440;\&#54532;&#47196;&#51229;&#53944;\&#50641;&#49472;\&#54620;&#44053;\&#49688;&#47049;&#49328;&#52636;\&#51025;&#50857;\111\&#49688;&#47049;date\Excel-DATA\EXCEL\SUCK\HANBIT\3-2\3-2P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YOUNGDOC\CIVIL\EXCLE\DAT\&#44288;&#51116;&#47308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51064;&#53468;\1111\&#50416;&#44592;\&#44537;&#50501;\&#50685;&#44592;\&#50864;&#49688;&#49688;&#47049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3468;&#51652;\D\spo1c060(&#45817;&#45224;&#47532;)\&#49688;&#47049;\&#50896;&#54805;&#47592;&#54848;&#49688;&#47049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08;&#54616;&#44592;\D\&#54532;&#47196;&#51229;&#53944;\&#50641;&#49472;\&#54861;&#51008;&#46041;\&#44552;&#44053;&#50500;&#54028;&#53944;f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48393;\PROJECT\hb\&#49340;&#49328;1&#51648;&#44396;(&#49892;&#49884;)\&#51452;&#44277;&#49688;&#47049;\&#51068;&#50948;&#45824;&#44032;9803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4788;&#51456;\D\&#44148;&#52629;\&#44148;&#51221;&#44148;&#52629;\&#50689;&#51452;&#44221;&#47452;&#54984;&#47144;&#50896;\&#49688;&#47049;\Excel\EXCEL\SUCK\HANBIT\3-2\3-2P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0948;&#51652;\&#44221;&#51032;&#49440;\&#54532;&#47196;&#51229;&#53944;\&#50641;&#49472;\&#54620;&#44053;\&#49688;&#47049;&#49328;&#52636;\&#51025;&#50857;\EXCEL\SUCK\HANBIT\3-2\3-2P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4508;&#54617;\D\&#52285;&#44256;\Q'TY\98-&#45909;-03\&#49892;&#49884;&#49444;&#44228;\BUDAE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9885;\&#51060;&#46041;&#49885;\BANDAL\EXCEL\RAHMEN\RAHMEN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51116;&#54785;\&#51452;&#53469;&#44277;&#49324;\&#51060;&#52384;&#44428;\2000FILE\&#50857;&#51064;&#50864;&#49688;&#44277;\&#49688;&#47049;&#49328;&#52636;&#49436;\U&#54805;&#54540;&#47464;&#44288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1&#45380;&#44221;&#50896;\7,&#44221;&#50896;(&#44288;&#47532;&#48512;)\WIN95\&#48148;&#53461;%20&#54868;&#47732;\My%20Documents\&#50672;&#49845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2001&#45380;&#44221;&#50896;/7,&#44221;&#50896;(&#44288;&#47532;&#48512;)/WIN95/&#48148;&#53461;%20&#54868;&#47732;/My%20Documents/&#50672;&#498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_EXCEL\ABUT\source\PI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GOC\SLAB\&#54869;&#45824;\&#45236;&#51652;\&#48317;&#52404;\&#51473;&#49328;&#4436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KHJ\XLS\RC&#49836;&#46972;&#48652;\&#54620;&#44221;\&#51473;&#49328;&#4436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DAT\&#50900;&#44228;&#44368;\&#50900;&#44228;-H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토공집계"/>
      <sheetName val="관로집계"/>
      <sheetName val="대로근거"/>
      <sheetName val="대로토공"/>
      <sheetName val="중로근거"/>
      <sheetName val="중로토공"/>
      <sheetName val="소로근거"/>
      <sheetName val="소로토공"/>
      <sheetName val="비포장근거"/>
      <sheetName val="비포장토공"/>
      <sheetName val="연결관수량"/>
      <sheetName val="우수받이수량"/>
      <sheetName val="집수정수량"/>
      <sheetName val="집수정단위"/>
      <sheetName val="U형측구수량"/>
      <sheetName val="U형측구단위"/>
      <sheetName val="산마루측구수량"/>
      <sheetName val="산마루측구단위"/>
      <sheetName val="도수로수량"/>
      <sheetName val="도수로단위"/>
      <sheetName val="횡단배수구수량"/>
      <sheetName val="횡단배수구단위"/>
      <sheetName val="말뚝지지력산정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오수연결관토공"/>
      <sheetName val="Sheet1"/>
      <sheetName val="Sheet2"/>
      <sheetName val="Sheet3"/>
      <sheetName val="#REF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원형맨홀수량"/>
      <sheetName val="원형1호맨홀토공수량"/>
      <sheetName val="내역"/>
      <sheetName val="일위대가(가설)"/>
      <sheetName val="단위수량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ATE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원형1호맨홀토공수량"/>
      <sheetName val="조명시설"/>
      <sheetName val="단가"/>
      <sheetName val="데이타"/>
    </sheetNames>
    <sheetDataSet>
      <sheetData sheetId="0" refreshError="1">
        <row r="24">
          <cell r="B24" t="str">
            <v>수평곡관</v>
          </cell>
          <cell r="C24" t="str">
            <v>D=100×11¼˚</v>
          </cell>
          <cell r="D24" t="str">
            <v xml:space="preserve"> ⊃</v>
          </cell>
          <cell r="E24">
            <v>10</v>
          </cell>
        </row>
        <row r="25">
          <cell r="B25" t="str">
            <v>수평곡관</v>
          </cell>
          <cell r="C25" t="str">
            <v>D=150×11¼˚</v>
          </cell>
          <cell r="D25" t="str">
            <v xml:space="preserve"> ⊃</v>
          </cell>
          <cell r="E25">
            <v>12</v>
          </cell>
        </row>
        <row r="26">
          <cell r="B26" t="str">
            <v>수평곡관</v>
          </cell>
          <cell r="C26" t="str">
            <v>D=100×11¼˚</v>
          </cell>
          <cell r="D26" t="str">
            <v xml:space="preserve"> ⊃</v>
          </cell>
          <cell r="E26">
            <v>17</v>
          </cell>
        </row>
        <row r="27">
          <cell r="B27" t="str">
            <v>수평곡관</v>
          </cell>
          <cell r="C27" t="str">
            <v>D=100×22½˚</v>
          </cell>
          <cell r="D27" t="str">
            <v xml:space="preserve"> ⊃</v>
          </cell>
          <cell r="E27">
            <v>20</v>
          </cell>
        </row>
        <row r="28">
          <cell r="B28" t="str">
            <v>수평곡관</v>
          </cell>
          <cell r="C28" t="str">
            <v>D=150×22½˚</v>
          </cell>
          <cell r="D28" t="str">
            <v xml:space="preserve"> ⊃</v>
          </cell>
          <cell r="E28">
            <v>4</v>
          </cell>
        </row>
        <row r="29">
          <cell r="B29" t="str">
            <v>수평곡관</v>
          </cell>
          <cell r="C29" t="str">
            <v>D=100×22½˚</v>
          </cell>
          <cell r="D29" t="str">
            <v xml:space="preserve"> ⊃</v>
          </cell>
          <cell r="E29">
            <v>5</v>
          </cell>
        </row>
        <row r="30">
          <cell r="B30" t="str">
            <v>수평곡관</v>
          </cell>
          <cell r="C30" t="str">
            <v>D=100×45˚</v>
          </cell>
          <cell r="D30" t="str">
            <v xml:space="preserve"> ⊃</v>
          </cell>
          <cell r="E30">
            <v>5</v>
          </cell>
        </row>
        <row r="31">
          <cell r="B31" t="str">
            <v>수평곡관</v>
          </cell>
          <cell r="C31" t="str">
            <v>D=150×45˚</v>
          </cell>
          <cell r="D31" t="str">
            <v xml:space="preserve"> ⊃</v>
          </cell>
          <cell r="E31">
            <v>5</v>
          </cell>
        </row>
        <row r="32">
          <cell r="B32" t="str">
            <v>수평곡관</v>
          </cell>
          <cell r="C32" t="str">
            <v>D=100×45˚</v>
          </cell>
          <cell r="D32" t="str">
            <v xml:space="preserve"> ⊃</v>
          </cell>
          <cell r="E32">
            <v>4</v>
          </cell>
        </row>
        <row r="33">
          <cell r="B33" t="str">
            <v>수평곡관</v>
          </cell>
          <cell r="C33" t="str">
            <v>D=100×90˚</v>
          </cell>
          <cell r="D33" t="str">
            <v xml:space="preserve"> ⊃</v>
          </cell>
          <cell r="E33">
            <v>6</v>
          </cell>
        </row>
        <row r="34">
          <cell r="B34" t="str">
            <v>수평곡관</v>
          </cell>
          <cell r="C34" t="str">
            <v>D=100×90˚</v>
          </cell>
          <cell r="D34" t="str">
            <v xml:space="preserve"> ⊃</v>
          </cell>
          <cell r="E34">
            <v>5</v>
          </cell>
        </row>
        <row r="35">
          <cell r="B35" t="str">
            <v>수평곡관</v>
          </cell>
          <cell r="C35" t="str">
            <v>D=100×90˚</v>
          </cell>
          <cell r="D35" t="str">
            <v xml:space="preserve"> ⊃</v>
          </cell>
          <cell r="E35">
            <v>55</v>
          </cell>
        </row>
        <row r="36">
          <cell r="B36" t="str">
            <v>소켓플랜지T형관</v>
          </cell>
          <cell r="C36" t="str">
            <v>D=100×100</v>
          </cell>
          <cell r="E36">
            <v>5</v>
          </cell>
        </row>
        <row r="37">
          <cell r="B37" t="str">
            <v>소켓플랜지T형관</v>
          </cell>
          <cell r="C37" t="str">
            <v>D=100×100</v>
          </cell>
          <cell r="E37">
            <v>5</v>
          </cell>
        </row>
        <row r="38">
          <cell r="B38" t="str">
            <v>소켓플랜지T형관</v>
          </cell>
          <cell r="C38" t="str">
            <v>D=100×100</v>
          </cell>
          <cell r="E38">
            <v>6</v>
          </cell>
        </row>
        <row r="39">
          <cell r="B39" t="str">
            <v>소켓T형관</v>
          </cell>
          <cell r="C39" t="str">
            <v>D=100×100</v>
          </cell>
          <cell r="E39">
            <v>4</v>
          </cell>
        </row>
        <row r="40">
          <cell r="B40" t="str">
            <v>소켓T형관</v>
          </cell>
          <cell r="C40" t="str">
            <v>D=100×100</v>
          </cell>
          <cell r="E40">
            <v>5</v>
          </cell>
        </row>
        <row r="41">
          <cell r="B41" t="str">
            <v>소켓T형관</v>
          </cell>
          <cell r="C41" t="str">
            <v>D=100×100</v>
          </cell>
          <cell r="E41">
            <v>8</v>
          </cell>
        </row>
        <row r="42">
          <cell r="B42" t="str">
            <v>이 음 관</v>
          </cell>
          <cell r="C42" t="str">
            <v>D=80</v>
          </cell>
          <cell r="E42">
            <v>9</v>
          </cell>
        </row>
        <row r="43">
          <cell r="B43" t="str">
            <v>이 음 관</v>
          </cell>
          <cell r="C43" t="str">
            <v>D=100</v>
          </cell>
          <cell r="E43">
            <v>10</v>
          </cell>
        </row>
        <row r="44">
          <cell r="B44" t="str">
            <v>이 음 관</v>
          </cell>
          <cell r="C44" t="str">
            <v>D=150</v>
          </cell>
          <cell r="E44">
            <v>12</v>
          </cell>
        </row>
        <row r="45">
          <cell r="B45" t="str">
            <v>이 음 관</v>
          </cell>
          <cell r="C45" t="str">
            <v>D=200</v>
          </cell>
          <cell r="E45">
            <v>18</v>
          </cell>
        </row>
        <row r="46">
          <cell r="B46" t="str">
            <v>이 음 관</v>
          </cell>
          <cell r="C46" t="str">
            <v>D=250</v>
          </cell>
          <cell r="E46">
            <v>25</v>
          </cell>
        </row>
        <row r="47">
          <cell r="B47" t="str">
            <v>이 음 관</v>
          </cell>
          <cell r="C47" t="str">
            <v>D=300</v>
          </cell>
          <cell r="E47">
            <v>34</v>
          </cell>
        </row>
        <row r="48">
          <cell r="B48" t="str">
            <v>플랜지관</v>
          </cell>
          <cell r="C48" t="str">
            <v>D=80</v>
          </cell>
          <cell r="E48">
            <v>7.9</v>
          </cell>
        </row>
        <row r="49">
          <cell r="B49" t="str">
            <v>플랜지관</v>
          </cell>
          <cell r="C49" t="str">
            <v>D=100</v>
          </cell>
          <cell r="E49">
            <v>9.6</v>
          </cell>
        </row>
        <row r="50">
          <cell r="B50" t="str">
            <v>플랜지관</v>
          </cell>
          <cell r="C50" t="str">
            <v>D=150</v>
          </cell>
          <cell r="E50">
            <v>15.6</v>
          </cell>
        </row>
        <row r="51">
          <cell r="B51" t="str">
            <v>플랜지관</v>
          </cell>
          <cell r="C51" t="str">
            <v>D=200</v>
          </cell>
          <cell r="E51">
            <v>22.5</v>
          </cell>
        </row>
        <row r="52">
          <cell r="B52" t="str">
            <v>플랜지관</v>
          </cell>
          <cell r="C52" t="str">
            <v>D=250</v>
          </cell>
          <cell r="E52">
            <v>31.5</v>
          </cell>
        </row>
        <row r="53">
          <cell r="B53" t="str">
            <v>플랜지관</v>
          </cell>
          <cell r="C53" t="str">
            <v>D=300</v>
          </cell>
          <cell r="E53">
            <v>41.5</v>
          </cell>
        </row>
        <row r="54">
          <cell r="B54" t="str">
            <v>제 수 변</v>
          </cell>
          <cell r="C54" t="str">
            <v>D=80</v>
          </cell>
          <cell r="E54">
            <v>42</v>
          </cell>
        </row>
        <row r="55">
          <cell r="B55" t="str">
            <v>제 수 변</v>
          </cell>
          <cell r="C55" t="str">
            <v>D=100</v>
          </cell>
          <cell r="E55">
            <v>50</v>
          </cell>
        </row>
        <row r="56">
          <cell r="B56" t="str">
            <v>제 수 변</v>
          </cell>
          <cell r="C56" t="str">
            <v>D=150</v>
          </cell>
          <cell r="E56">
            <v>90</v>
          </cell>
        </row>
        <row r="57">
          <cell r="B57" t="str">
            <v>제 수 변</v>
          </cell>
          <cell r="C57" t="str">
            <v>D=200</v>
          </cell>
          <cell r="E57">
            <v>140</v>
          </cell>
        </row>
        <row r="58">
          <cell r="B58" t="str">
            <v>제 수 변</v>
          </cell>
          <cell r="C58" t="str">
            <v>D=300</v>
          </cell>
          <cell r="E58">
            <v>280</v>
          </cell>
        </row>
        <row r="59">
          <cell r="B59" t="str">
            <v>공 기 변</v>
          </cell>
          <cell r="C59" t="str">
            <v>D=80</v>
          </cell>
          <cell r="E59">
            <v>94</v>
          </cell>
        </row>
        <row r="60">
          <cell r="B60" t="str">
            <v>공 기 변</v>
          </cell>
          <cell r="C60" t="str">
            <v>D=100</v>
          </cell>
          <cell r="E60">
            <v>110</v>
          </cell>
        </row>
        <row r="61">
          <cell r="B61" t="str">
            <v>단    관</v>
          </cell>
          <cell r="C61" t="str">
            <v>D=80</v>
          </cell>
          <cell r="E61">
            <v>13.5</v>
          </cell>
          <cell r="H61">
            <v>0.8</v>
          </cell>
          <cell r="I61" t="str">
            <v>×</v>
          </cell>
          <cell r="J61" t="str">
            <v>＋</v>
          </cell>
        </row>
        <row r="62">
          <cell r="B62" t="str">
            <v>플랜지단관</v>
          </cell>
          <cell r="C62" t="str">
            <v>D=100</v>
          </cell>
          <cell r="E62">
            <v>16.399999999999999</v>
          </cell>
          <cell r="H62">
            <v>0.8</v>
          </cell>
          <cell r="I62" t="str">
            <v>×</v>
          </cell>
          <cell r="J62" t="str">
            <v>＋</v>
          </cell>
        </row>
        <row r="63">
          <cell r="B63" t="str">
            <v>플랜지단관</v>
          </cell>
          <cell r="C63" t="str">
            <v>D=100</v>
          </cell>
          <cell r="E63">
            <v>16.399999999999999</v>
          </cell>
          <cell r="H63">
            <v>0.92</v>
          </cell>
          <cell r="I63" t="str">
            <v>×</v>
          </cell>
          <cell r="J63" t="str">
            <v>＋</v>
          </cell>
        </row>
        <row r="64">
          <cell r="B64" t="str">
            <v>플랜지단관</v>
          </cell>
          <cell r="C64" t="str">
            <v>D=100</v>
          </cell>
          <cell r="E64">
            <v>16.399999999999999</v>
          </cell>
          <cell r="H64">
            <v>-2</v>
          </cell>
          <cell r="I64" t="str">
            <v>×</v>
          </cell>
          <cell r="J64" t="str">
            <v>＋</v>
          </cell>
        </row>
        <row r="65">
          <cell r="B65" t="str">
            <v>플랜지단관</v>
          </cell>
          <cell r="C65" t="str">
            <v>D=100</v>
          </cell>
          <cell r="E65">
            <v>16.399999999999999</v>
          </cell>
          <cell r="H65">
            <v>-1</v>
          </cell>
          <cell r="I65" t="str">
            <v>×</v>
          </cell>
          <cell r="J65" t="str">
            <v>＋</v>
          </cell>
        </row>
        <row r="66">
          <cell r="B66" t="str">
            <v>플랜지단관</v>
          </cell>
          <cell r="C66" t="str">
            <v>D=100</v>
          </cell>
          <cell r="E66">
            <v>16.399999999999999</v>
          </cell>
          <cell r="H66">
            <v>0</v>
          </cell>
          <cell r="I66" t="str">
            <v>×</v>
          </cell>
          <cell r="J66" t="str">
            <v>＋</v>
          </cell>
        </row>
        <row r="67">
          <cell r="B67" t="str">
            <v>플랜지단관</v>
          </cell>
          <cell r="C67" t="str">
            <v>D=100</v>
          </cell>
          <cell r="E67">
            <v>16.399999999999999</v>
          </cell>
          <cell r="H67">
            <v>1</v>
          </cell>
          <cell r="I67" t="str">
            <v>×</v>
          </cell>
          <cell r="J67" t="str">
            <v>＋</v>
          </cell>
        </row>
        <row r="68">
          <cell r="B68" t="str">
            <v>플랜지단관</v>
          </cell>
          <cell r="C68" t="str">
            <v>D=100</v>
          </cell>
          <cell r="E68">
            <v>16.399999999999999</v>
          </cell>
          <cell r="H68">
            <v>2</v>
          </cell>
          <cell r="I68" t="str">
            <v>×</v>
          </cell>
          <cell r="J68" t="str">
            <v>＋</v>
          </cell>
        </row>
        <row r="69">
          <cell r="B69" t="str">
            <v>단    관</v>
          </cell>
          <cell r="C69" t="str">
            <v>D=125</v>
          </cell>
          <cell r="E69">
            <v>21</v>
          </cell>
          <cell r="H69">
            <v>3</v>
          </cell>
          <cell r="I69" t="str">
            <v>×</v>
          </cell>
          <cell r="J69" t="str">
            <v>＋</v>
          </cell>
        </row>
        <row r="70">
          <cell r="B70" t="str">
            <v>단    관</v>
          </cell>
          <cell r="C70" t="str">
            <v>D=150</v>
          </cell>
          <cell r="E70">
            <v>25.3</v>
          </cell>
          <cell r="H70">
            <v>4</v>
          </cell>
          <cell r="I70" t="str">
            <v>×</v>
          </cell>
          <cell r="J70" t="str">
            <v>＋</v>
          </cell>
        </row>
        <row r="71">
          <cell r="B71" t="str">
            <v>단    관</v>
          </cell>
          <cell r="C71" t="str">
            <v>D=200</v>
          </cell>
          <cell r="E71">
            <v>33.799999999999997</v>
          </cell>
          <cell r="H71">
            <v>5</v>
          </cell>
          <cell r="I71" t="str">
            <v>×</v>
          </cell>
          <cell r="J71" t="str">
            <v>＋</v>
          </cell>
        </row>
        <row r="72">
          <cell r="B72" t="str">
            <v>단    관</v>
          </cell>
          <cell r="C72" t="str">
            <v>D=250</v>
          </cell>
          <cell r="E72">
            <v>44.3</v>
          </cell>
          <cell r="H72">
            <v>6</v>
          </cell>
          <cell r="I72" t="str">
            <v>×</v>
          </cell>
          <cell r="J72" t="str">
            <v>＋</v>
          </cell>
        </row>
        <row r="73">
          <cell r="B73" t="str">
            <v>단    관</v>
          </cell>
          <cell r="C73" t="str">
            <v>D=300</v>
          </cell>
          <cell r="E73">
            <v>56.3</v>
          </cell>
          <cell r="H73">
            <v>7</v>
          </cell>
          <cell r="I73" t="str">
            <v>×</v>
          </cell>
          <cell r="J73" t="str">
            <v>＋</v>
          </cell>
        </row>
        <row r="74">
          <cell r="B74" t="str">
            <v>단    관</v>
          </cell>
          <cell r="C74" t="str">
            <v>D=350</v>
          </cell>
          <cell r="E74">
            <v>69.599999999999994</v>
          </cell>
          <cell r="H74">
            <v>8</v>
          </cell>
          <cell r="I74" t="str">
            <v>×</v>
          </cell>
          <cell r="J74" t="str">
            <v>＋</v>
          </cell>
        </row>
        <row r="75">
          <cell r="B75" t="str">
            <v>단    관</v>
          </cell>
          <cell r="C75" t="str">
            <v>D=400</v>
          </cell>
          <cell r="E75">
            <v>83.7</v>
          </cell>
          <cell r="H75">
            <v>9</v>
          </cell>
          <cell r="I75" t="str">
            <v>×</v>
          </cell>
          <cell r="J75" t="str">
            <v>＋</v>
          </cell>
        </row>
        <row r="76">
          <cell r="B76" t="str">
            <v>단    관</v>
          </cell>
          <cell r="C76" t="str">
            <v>D=450</v>
          </cell>
          <cell r="E76">
            <v>98.5</v>
          </cell>
          <cell r="H76">
            <v>10</v>
          </cell>
          <cell r="I76" t="str">
            <v>×</v>
          </cell>
          <cell r="J76" t="str">
            <v>＋</v>
          </cell>
        </row>
        <row r="77">
          <cell r="B77" t="str">
            <v>단    관</v>
          </cell>
          <cell r="C77" t="str">
            <v>D=500</v>
          </cell>
          <cell r="E77">
            <v>115.6</v>
          </cell>
          <cell r="H77">
            <v>11</v>
          </cell>
          <cell r="I77" t="str">
            <v>×</v>
          </cell>
          <cell r="J77" t="str">
            <v>＋</v>
          </cell>
        </row>
        <row r="78">
          <cell r="B78" t="str">
            <v>단    관</v>
          </cell>
          <cell r="C78" t="str">
            <v>D=600</v>
          </cell>
          <cell r="E78">
            <v>152</v>
          </cell>
          <cell r="H78">
            <v>12</v>
          </cell>
          <cell r="I78" t="str">
            <v>×</v>
          </cell>
          <cell r="J78" t="str">
            <v>＋</v>
          </cell>
        </row>
        <row r="79">
          <cell r="B79" t="str">
            <v>단    관</v>
          </cell>
          <cell r="C79" t="str">
            <v>D=700</v>
          </cell>
          <cell r="E79">
            <v>193</v>
          </cell>
          <cell r="H79">
            <v>13</v>
          </cell>
          <cell r="I79" t="str">
            <v>×</v>
          </cell>
          <cell r="J79" t="str">
            <v>＋</v>
          </cell>
        </row>
        <row r="80">
          <cell r="B80" t="str">
            <v>단    관</v>
          </cell>
          <cell r="C80" t="str">
            <v>D=800</v>
          </cell>
          <cell r="E80">
            <v>238.7</v>
          </cell>
          <cell r="H80">
            <v>14</v>
          </cell>
          <cell r="I80" t="str">
            <v>×</v>
          </cell>
          <cell r="J80" t="str">
            <v>＋</v>
          </cell>
        </row>
        <row r="81">
          <cell r="B81" t="str">
            <v>단    관</v>
          </cell>
          <cell r="C81" t="str">
            <v>D=900</v>
          </cell>
          <cell r="E81">
            <v>288.7</v>
          </cell>
          <cell r="H81">
            <v>15</v>
          </cell>
          <cell r="I81" t="str">
            <v>×</v>
          </cell>
          <cell r="J81" t="str">
            <v>＋</v>
          </cell>
        </row>
        <row r="82">
          <cell r="B82" t="str">
            <v>단    관</v>
          </cell>
          <cell r="C82" t="str">
            <v>D=1000</v>
          </cell>
          <cell r="E82">
            <v>343.2</v>
          </cell>
          <cell r="H82">
            <v>16</v>
          </cell>
          <cell r="I82" t="str">
            <v>×</v>
          </cell>
          <cell r="J82" t="str">
            <v>＋</v>
          </cell>
        </row>
        <row r="83">
          <cell r="B83" t="str">
            <v>단    관</v>
          </cell>
          <cell r="C83" t="str">
            <v>D=1100</v>
          </cell>
          <cell r="E83">
            <v>399.5</v>
          </cell>
          <cell r="H83">
            <v>17</v>
          </cell>
          <cell r="I83" t="str">
            <v>×</v>
          </cell>
          <cell r="J83" t="str">
            <v>＋</v>
          </cell>
        </row>
        <row r="84">
          <cell r="B84" t="str">
            <v>단    관</v>
          </cell>
          <cell r="C84" t="str">
            <v>D=1200</v>
          </cell>
          <cell r="E84">
            <v>465.9</v>
          </cell>
          <cell r="H84">
            <v>18</v>
          </cell>
          <cell r="I84" t="str">
            <v>×</v>
          </cell>
          <cell r="J84" t="str">
            <v>＋</v>
          </cell>
        </row>
        <row r="85">
          <cell r="B85" t="str">
            <v>없음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설계조건"/>
      <sheetName val="단면가정"/>
      <sheetName val="하중계산"/>
      <sheetName val="입력자료"/>
      <sheetName val="지반반력계수"/>
      <sheetName val="Sheet1"/>
      <sheetName val="하중재하 "/>
      <sheetName val="안정검토-상시"/>
      <sheetName val="하중조합"/>
      <sheetName val="배근도"/>
      <sheetName val="거더기둥계산"/>
      <sheetName val="deep beam"/>
      <sheetName val="우각부"/>
      <sheetName val="DATE"/>
      <sheetName val="도장수량(하1)"/>
      <sheetName val="주형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간 지"/>
      <sheetName val="1.설계조건"/>
      <sheetName val="BOX 설계"/>
      <sheetName val="SAP DATA"/>
      <sheetName val="단면력 집계"/>
      <sheetName val="구체철근량"/>
      <sheetName val="사용성 검토"/>
      <sheetName val="주철근조립도"/>
      <sheetName val="말뚝지지력산정"/>
      <sheetName val="부력안정검토"/>
      <sheetName val="현장식당(1)"/>
      <sheetName val="원형맨홀수량"/>
      <sheetName val="단면가정"/>
      <sheetName val="Y-WORK"/>
      <sheetName val="기둥(원형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J19">
            <v>350</v>
          </cell>
        </row>
        <row r="22">
          <cell r="L22">
            <v>20</v>
          </cell>
        </row>
        <row r="116">
          <cell r="F116">
            <v>2.5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일위대가"/>
      <sheetName val="조명시설"/>
      <sheetName val="콘크리트포장"/>
      <sheetName val="진입도로포장산출"/>
      <sheetName val="진입부포장면적위치조서"/>
      <sheetName val="진입부수량집계표"/>
      <sheetName val="콘크리트포장집계표"/>
      <sheetName val="포장공집계"/>
      <sheetName val="토적표"/>
      <sheetName val="토공집계표"/>
      <sheetName val="토공분석표"/>
      <sheetName val="집계표"/>
      <sheetName val="자재대"/>
      <sheetName val="간지"/>
      <sheetName val="표지"/>
      <sheetName val="말뚝지지력산정"/>
      <sheetName val="1.설계조건"/>
      <sheetName val="대로근거"/>
      <sheetName val="중로근거"/>
      <sheetName val="내역서 "/>
      <sheetName val="단가"/>
      <sheetName val="단면가정"/>
      <sheetName val="교각1"/>
      <sheetName val="하도금액분계"/>
      <sheetName val="견적990322"/>
      <sheetName val="기둥(원형)"/>
      <sheetName val="철근단면적"/>
      <sheetName val="#REF"/>
      <sheetName val="원형맨홀수량"/>
      <sheetName val="합계금액"/>
      <sheetName val="산출근거"/>
      <sheetName val="ABUT수량-A1"/>
      <sheetName val="danga"/>
      <sheetName val="ilch"/>
      <sheetName val="가도공"/>
      <sheetName val="DATA"/>
      <sheetName val="입찰안"/>
      <sheetName val="guard(mac)"/>
      <sheetName val="SLAB&quot;1&quot;"/>
      <sheetName val="대비"/>
      <sheetName val="WVAL"/>
      <sheetName val="DATE"/>
      <sheetName val="방음벽기초(H=4m)"/>
      <sheetName val="9GNG운반"/>
      <sheetName val="Sheet1"/>
      <sheetName val="8.PILE  (돌출)"/>
      <sheetName val="Y-WORK"/>
      <sheetName val="ITEM"/>
      <sheetName val="용산1(해보)"/>
      <sheetName val="터파기및재료"/>
      <sheetName val="1"/>
      <sheetName val="6PILE  (돌출)"/>
      <sheetName val="내역서"/>
      <sheetName val="물가자료"/>
      <sheetName val="1,2,3,4,5단위수량"/>
      <sheetName val="코드표"/>
      <sheetName val="분석"/>
      <sheetName val="개산공사비"/>
      <sheetName val="식생블럭단위수량"/>
      <sheetName val="일위대가9803"/>
      <sheetName val="구조물철거타공정이월"/>
      <sheetName val="지급자재"/>
      <sheetName val="자료"/>
      <sheetName val="노임단가"/>
      <sheetName val="원가입력"/>
      <sheetName val="ASP"/>
      <sheetName val="교각계산"/>
      <sheetName val="토목"/>
      <sheetName val="설명서 "/>
      <sheetName val="일위대가(계측기설치)"/>
      <sheetName val="노임이"/>
      <sheetName val="전기"/>
      <sheetName val="WORK"/>
      <sheetName val="단위수량"/>
      <sheetName val="데이타"/>
      <sheetName val="Front"/>
      <sheetName val="wall"/>
      <sheetName val="자재단가"/>
      <sheetName val="대전21토목내역서"/>
      <sheetName val="TYPE-A"/>
      <sheetName val="일반부표"/>
      <sheetName val="N賃率-職"/>
      <sheetName val="제직재"/>
      <sheetName val="설직재-1"/>
      <sheetName val="제-노임"/>
      <sheetName val="단면 (2)"/>
      <sheetName val="플랜트 설치"/>
      <sheetName val="찍기"/>
      <sheetName val="정부노임단가"/>
      <sheetName val="가중치"/>
      <sheetName val="70%"/>
      <sheetName val="견적조건"/>
      <sheetName val="개략"/>
      <sheetName val="2호맨홀공제수량"/>
      <sheetName val="BOX전기내역"/>
      <sheetName val="소운반"/>
      <sheetName val="날개벽수량표"/>
      <sheetName val="석축"/>
      <sheetName val="송라터널총괄"/>
      <sheetName val="hvac내역서(제어동)"/>
      <sheetName val="총집계"/>
      <sheetName val="조작대(1연)"/>
      <sheetName val="전기일위대가"/>
      <sheetName val="Macro(전선)"/>
      <sheetName val="산출내역서집계표"/>
      <sheetName val="hvac(제어동)"/>
      <sheetName val="전체"/>
      <sheetName val="CODE"/>
      <sheetName val="보온자재단가표"/>
      <sheetName val="COPING"/>
      <sheetName val="좌측"/>
      <sheetName val="주차구획선수량"/>
      <sheetName val="crude.SLAB RE-bar"/>
      <sheetName val="CRUDE RE-bar"/>
      <sheetName val="spiral"/>
      <sheetName val="관리,공감"/>
      <sheetName val="업체별기성내역"/>
      <sheetName val="물량표S"/>
      <sheetName val="PAINT"/>
      <sheetName val="SUMMARY"/>
      <sheetName val="물량표"/>
      <sheetName val="물량표(신)"/>
      <sheetName val="TEL"/>
      <sheetName val="배수통관(좌)"/>
      <sheetName val="단가산출서1"/>
      <sheetName val="식재총괄"/>
      <sheetName val="을"/>
      <sheetName val="수입"/>
      <sheetName val="INPUT"/>
      <sheetName val="조경"/>
      <sheetName val="SILICATE"/>
      <sheetName val="TB-내역서"/>
      <sheetName val="내역서_"/>
      <sheetName val="시설물기초"/>
      <sheetName val="역T형"/>
      <sheetName val="몰탈재료산출"/>
      <sheetName val="일위대가(가설)"/>
      <sheetName val="설계예산"/>
      <sheetName val="Macro1"/>
      <sheetName val="연령현황"/>
      <sheetName val="노임"/>
      <sheetName val="3.하중산정4.지지력"/>
      <sheetName val="표지 (2)"/>
      <sheetName val="금액내역서"/>
      <sheetName val="실행철강하도"/>
      <sheetName val="수로단위수량"/>
      <sheetName val="기초일위"/>
      <sheetName val="수목단가"/>
      <sheetName val="시설수량표"/>
      <sheetName val="시설일위"/>
      <sheetName val="식재수량표"/>
      <sheetName val="식재일위"/>
      <sheetName val="총괄표"/>
      <sheetName val="세목전체"/>
      <sheetName val="20관리비율"/>
      <sheetName val="plan&amp;section of foundation"/>
      <sheetName val="pile bearing capa &amp; arrenge"/>
      <sheetName val="design load"/>
      <sheetName val="working load at the btm ft."/>
      <sheetName val="stability check"/>
      <sheetName val="design criteria"/>
      <sheetName val="99노임기준"/>
      <sheetName val="1. 설계조건 2.단면가정 3. 하중계산"/>
      <sheetName val="DATA 입력란"/>
      <sheetName val="절취및터파기"/>
      <sheetName val="토공총괄집계"/>
      <sheetName val="하수급견적대비"/>
      <sheetName val="조명율표"/>
      <sheetName val="CON포장수량"/>
      <sheetName val="CONUNIT"/>
      <sheetName val="포장공"/>
      <sheetName val="일위대가표"/>
      <sheetName val="설계조건"/>
      <sheetName val="우수공"/>
      <sheetName val="교대(A1)"/>
      <sheetName val="총괄내역서"/>
      <sheetName val="1.설계기준"/>
      <sheetName val="sw1"/>
      <sheetName val="지장물C"/>
      <sheetName val="공통가설"/>
      <sheetName val="BID"/>
      <sheetName val="식재일위대가"/>
      <sheetName val="유림골조"/>
      <sheetName val="지구단위계획"/>
      <sheetName val="3BL공동구 수량"/>
      <sheetName val="참조"/>
      <sheetName val="참조M"/>
      <sheetName val="INPUT(덕도방향-시점)"/>
      <sheetName val="본체"/>
      <sheetName val="원형1호맨홀토공수량"/>
      <sheetName val="H-pile(298x299)"/>
      <sheetName val="H-pile(250x250)"/>
      <sheetName val="일위대가1"/>
      <sheetName val="철근량"/>
      <sheetName val="W3단면"/>
      <sheetName val="안산기계장치"/>
      <sheetName val="가로등내역서"/>
      <sheetName val="내력서"/>
      <sheetName val="안정계산"/>
      <sheetName val="단면검토"/>
      <sheetName val="신규 수주분(사용자 정의)"/>
      <sheetName val="수량산출"/>
      <sheetName val="DATA2000"/>
      <sheetName val="토목품셈"/>
      <sheetName val="음료실행"/>
      <sheetName val="98수문일위"/>
      <sheetName val="설계내역서"/>
      <sheetName val="기기리스트"/>
      <sheetName val="슬래브"/>
      <sheetName val="기계경비(시간당)"/>
      <sheetName val="램머"/>
      <sheetName val="2.가정단면"/>
      <sheetName val="1.2.1 마루높이결정"/>
      <sheetName val="갑지(추정)"/>
      <sheetName val="내역"/>
      <sheetName val="1.우편집중내역서"/>
      <sheetName val="신우"/>
      <sheetName val="토적계산서"/>
      <sheetName val="2.입력sheet"/>
      <sheetName val="마산방향철근집계"/>
      <sheetName val="진주방향"/>
      <sheetName val="마산방향"/>
      <sheetName val="CPM챠트"/>
      <sheetName val="한강운반비"/>
      <sheetName val="Pier 3"/>
      <sheetName val="costing_CV"/>
      <sheetName val="ITB COST"/>
      <sheetName val="costing_ESDV"/>
      <sheetName val="costing_Misc"/>
      <sheetName val="costing_MOV"/>
      <sheetName val="costing_Press"/>
      <sheetName val="자압"/>
      <sheetName val="내역및총괄"/>
      <sheetName val="M1"/>
      <sheetName val="Sheet2"/>
      <sheetName val="뚝토공"/>
      <sheetName val="차액보증"/>
      <sheetName val="금융비용"/>
      <sheetName val="주경기-오배수"/>
      <sheetName val="Total"/>
      <sheetName val="갑지"/>
      <sheetName val="산근(PE,300)"/>
      <sheetName val="특2호하천산근"/>
      <sheetName val="특2호부관하천산근"/>
      <sheetName val="신표지1"/>
      <sheetName val="표  지"/>
      <sheetName val="약품공급2"/>
      <sheetName val="2011.(4)"/>
      <sheetName val="COMPARISON TABLE"/>
      <sheetName val="부대공Ⅱ"/>
      <sheetName val="토공총괄표"/>
      <sheetName val="직공비"/>
      <sheetName val="(3.품질관리 시험 총괄표)"/>
      <sheetName val="옥룡잡비"/>
      <sheetName val="정렬"/>
      <sheetName val="※참고자료※"/>
      <sheetName val="원하도급내역서(당초)"/>
      <sheetName val="견적서"/>
      <sheetName val="손익분석"/>
      <sheetName val="일위대가(건축)"/>
      <sheetName val="전력"/>
      <sheetName val="Sheet3"/>
      <sheetName val="UEC영화관본공사내역"/>
      <sheetName val="대운산출"/>
      <sheetName val="세부내역"/>
      <sheetName val="소방현물"/>
      <sheetName val="현장일반사항"/>
      <sheetName val="수량BOQ"/>
      <sheetName val="공사비예산서(토목분)"/>
      <sheetName val="토량1-1"/>
      <sheetName val="도장수량(하1)"/>
      <sheetName val="주형"/>
      <sheetName val="옹벽"/>
      <sheetName val="거래처등록"/>
      <sheetName val="단가(1)"/>
      <sheetName val="원가계산서"/>
      <sheetName val="토공(우물통,기타) "/>
      <sheetName val="Sheet1 (2)"/>
      <sheetName val="보차도경계석"/>
      <sheetName val="맨홀수량"/>
      <sheetName val="증감내역서"/>
      <sheetName val="관경별우수관집계"/>
      <sheetName val="2000년1차"/>
      <sheetName val="건축공사"/>
      <sheetName val="공량산출서"/>
      <sheetName val="GAEYO"/>
      <sheetName val="SUMDO"/>
      <sheetName val="ENDDO"/>
      <sheetName val="PLDB"/>
      <sheetName val="AAA"/>
      <sheetName val="M-HOUR"/>
      <sheetName val="공기"/>
      <sheetName val="Sheet5"/>
      <sheetName val="내역표지"/>
      <sheetName val=" 냉각수펌프"/>
      <sheetName val="품셈TABLE"/>
      <sheetName val="식재인부"/>
      <sheetName val="덕전리"/>
      <sheetName val="SLIDES"/>
      <sheetName val="7.PILE  (돌출)"/>
      <sheetName val="횡배수관"/>
      <sheetName val="법면"/>
      <sheetName val="부대공"/>
      <sheetName val="구조물공"/>
      <sheetName val="중기일위대가"/>
      <sheetName val="토공"/>
      <sheetName val="배수공1"/>
      <sheetName val="견적대비"/>
      <sheetName val="단가조사서"/>
      <sheetName val="목차"/>
      <sheetName val="통영LNG입찰현황"/>
      <sheetName val="토목주소"/>
      <sheetName val="프랜트면허"/>
      <sheetName val="별표 "/>
      <sheetName val="단가조사-2"/>
      <sheetName val="VE절감"/>
      <sheetName val="총괄"/>
      <sheetName val="물가시세표"/>
      <sheetName val="&lt;목록&gt;"/>
      <sheetName val="COL"/>
      <sheetName val="BOILING검토"/>
      <sheetName val="대비표"/>
      <sheetName val="DIAPHRAGM"/>
      <sheetName val="수목표준대가"/>
      <sheetName val="집계표(육상)"/>
      <sheetName val="조건표"/>
      <sheetName val="별총"/>
      <sheetName val="공사내역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조명시설"/>
      <sheetName val="포장면적산출"/>
      <sheetName val="이토변실(A3-LINE)"/>
      <sheetName val="우수공"/>
      <sheetName val="DATA"/>
      <sheetName val="데이타"/>
      <sheetName val="산출근거"/>
      <sheetName val="토공(우물통,기타) "/>
      <sheetName val="차액보증"/>
      <sheetName val="횡배수관집현황(2공구)"/>
      <sheetName val="한강운반비"/>
      <sheetName val="우수"/>
      <sheetName val="#REF"/>
      <sheetName val="노임단가"/>
      <sheetName val="단가비교표"/>
      <sheetName val="내역서"/>
      <sheetName val="일위목록"/>
      <sheetName val="설계예산서"/>
      <sheetName val="예산내역서"/>
      <sheetName val="노무비"/>
      <sheetName val="98NS-N"/>
      <sheetName val="하부철근수량"/>
      <sheetName val="공사비"/>
      <sheetName val="토공A"/>
      <sheetName val="중산교"/>
      <sheetName val="J直材4"/>
      <sheetName val="COPING"/>
      <sheetName val="6PILE  (돌출)"/>
      <sheetName val="건축내역서"/>
      <sheetName val="집계표"/>
      <sheetName val="설비내역서"/>
      <sheetName val="전기내역서"/>
      <sheetName val="노임(1차)"/>
      <sheetName val="원가계산서"/>
      <sheetName val="맨홀조서"/>
      <sheetName val="수량산출"/>
      <sheetName val="Sheet1"/>
      <sheetName val="입찰안"/>
      <sheetName val="포장공자재집계표"/>
      <sheetName val="DATE"/>
      <sheetName val="단위수량"/>
      <sheetName val="하수급견적대비"/>
      <sheetName val="공사설계"/>
      <sheetName val="단가산출서"/>
      <sheetName val="보안등"/>
      <sheetName val="일위대가"/>
      <sheetName val="터파기및재료"/>
      <sheetName val="공량산출서"/>
      <sheetName val="일위대가목차"/>
      <sheetName val="몰탈재료산출"/>
      <sheetName val="6공구(당초)"/>
      <sheetName val="BSD (2)"/>
      <sheetName val="Sheet1 (2)"/>
      <sheetName val="예정공정완"/>
      <sheetName val="소야공정계획표"/>
      <sheetName val="횡배수관기초"/>
      <sheetName val="횡배수관수량집계"/>
      <sheetName val="2000년1차"/>
      <sheetName val="전체철근집계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접속슬래브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tggwan(mac)"/>
      <sheetName val="자재단가표"/>
      <sheetName val="웅진교-S2"/>
      <sheetName val="input"/>
      <sheetName val="도로토적"/>
      <sheetName val="토공계산서(부체도로)"/>
      <sheetName val="Sheet2"/>
      <sheetName val="Sheet3"/>
      <sheetName val="가도공"/>
      <sheetName val="단가조사"/>
      <sheetName val="화산경계"/>
      <sheetName val="총괄"/>
      <sheetName val="3BL공동구 수량"/>
      <sheetName val="말뚝지지력산정"/>
      <sheetName val="설계가"/>
      <sheetName val="type-F"/>
      <sheetName val="규준틀"/>
      <sheetName val="공내역"/>
      <sheetName val="조건표"/>
      <sheetName val="대로근거"/>
      <sheetName val="중로근거"/>
      <sheetName val="수량산출서"/>
      <sheetName val="공사비집계"/>
      <sheetName val="산출"/>
      <sheetName val="보도경계블럭"/>
      <sheetName val="날개벽"/>
      <sheetName val="단면 (2)"/>
      <sheetName val="기둥(원형)"/>
      <sheetName val="교각1"/>
      <sheetName val="당초"/>
      <sheetName val="토공계산"/>
      <sheetName val="J형측구단위수량"/>
      <sheetName val="암거단위"/>
      <sheetName val="준검 내역서"/>
      <sheetName val="000000"/>
      <sheetName val="우각부보강"/>
      <sheetName val="실행철강하도"/>
      <sheetName val="노임"/>
      <sheetName val="기초공"/>
      <sheetName val="건축내역"/>
      <sheetName val="일반수량집계표"/>
      <sheetName val="대비"/>
      <sheetName val="내역"/>
      <sheetName val="설계조건"/>
      <sheetName val="데리네이타현황"/>
      <sheetName val="토사(PE)"/>
      <sheetName val="자료"/>
      <sheetName val="계산서(곡선부)"/>
      <sheetName val="-치수표(곡선부)"/>
      <sheetName val="터널조도"/>
      <sheetName val="수목표준대가"/>
      <sheetName val="wall"/>
      <sheetName val="요율"/>
      <sheetName val="TYPE1"/>
      <sheetName val="3련 BOX"/>
      <sheetName val="비탈면보호공수량산출"/>
      <sheetName val="보차도경계석"/>
      <sheetName val="종배수관(신)"/>
      <sheetName val="적용단위길이"/>
      <sheetName val="자료입력"/>
      <sheetName val="종배수관면벽신"/>
      <sheetName val="산출내역서집계표"/>
      <sheetName val="전기일위대가"/>
      <sheetName val="정부노임단가"/>
      <sheetName val="1.설계조건"/>
      <sheetName val="상 부"/>
      <sheetName val="견적서"/>
      <sheetName val="자재단가"/>
      <sheetName val="장비경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토적집계표"/>
      <sheetName val="토적표"/>
      <sheetName val="3BL공동구 수량"/>
      <sheetName val="3BL수량집계"/>
      <sheetName val="45BL공동구수량"/>
      <sheetName val="50BL공동구 수량 "/>
      <sheetName val="45,50BL수량집계"/>
      <sheetName val="수량집계표"/>
      <sheetName val="ABUT수량-A1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파형강관평균높이(D450)"/>
      <sheetName val="파형강관평균높이(D500)"/>
      <sheetName val="파형강관평균높이(D600)"/>
      <sheetName val="파형강관평균높이(D700)"/>
      <sheetName val="파형강관평균높이(D800)"/>
      <sheetName val="파형강관평균높이(D900)"/>
      <sheetName val="파형강관평균높이(D1000)"/>
      <sheetName val="관로토공집계"/>
      <sheetName val="연결관공제"/>
      <sheetName val="관로토공수량"/>
      <sheetName val="우수토공단위수량"/>
      <sheetName val="정부노임단가"/>
      <sheetName val="단가 및 재료비"/>
      <sheetName val="중기사용료산출근거"/>
      <sheetName val="데이타"/>
      <sheetName val="식재인부"/>
      <sheetName val="기초입력 DATA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☞개인진도및전화부및견적조건"/>
      <sheetName val="      ★개인별현황표(김종우기사)"/>
      <sheetName val="      주소록"/>
      <sheetName val="☞골조,철골,조적분석표"/>
      <sheetName val="      ★골조분석표(서태용대리)"/>
      <sheetName val="      골조부재별비율"/>
      <sheetName val="☞마감분석표"/>
      <sheetName val="    (주)경원건축공사비분석표"/>
      <sheetName val="    (주)경원건축공사비분석표(공)"/>
      <sheetName val="A-4"/>
      <sheetName val="오산갈곳"/>
      <sheetName val="99-04-19-서울대관련(수정중)"/>
      <sheetName val="WORK"/>
      <sheetName val="ITEM"/>
      <sheetName val="연수동"/>
      <sheetName val="ilch"/>
      <sheetName val="P.M 별"/>
      <sheetName val="1월"/>
      <sheetName val="VXXXXXXX"/>
      <sheetName val="을"/>
      <sheetName val="Y-WORK"/>
      <sheetName val="토공사"/>
      <sheetName val="산업개발안내서"/>
      <sheetName val="ABUT수량-A1"/>
      <sheetName val="단가"/>
      <sheetName val="시설물일위"/>
      <sheetName val="TEL"/>
      <sheetName val="Sheet4"/>
      <sheetName val="BQ"/>
      <sheetName val="Sheet1"/>
      <sheetName val="영업2"/>
      <sheetName val="전기일위대가"/>
      <sheetName val="Sheet5"/>
      <sheetName val="BSD (2)"/>
      <sheetName val="건축내역"/>
      <sheetName val="도급"/>
      <sheetName val="공통부대비"/>
      <sheetName val="부대내역"/>
      <sheetName val="장비당단가 (1)"/>
      <sheetName val="DATA1"/>
      <sheetName val="c_balju"/>
      <sheetName val="투찰"/>
      <sheetName val="전기공사"/>
      <sheetName val="공통가설공사"/>
      <sheetName val="토목내역"/>
      <sheetName val="20관리비율"/>
      <sheetName val="3련 BOX"/>
      <sheetName val="단면(RW1)"/>
      <sheetName val="경비2내역"/>
      <sheetName val="TYPE-A"/>
      <sheetName val="일위대가표(DEEP)"/>
      <sheetName val="집계표"/>
      <sheetName val="DATA(BAC)"/>
      <sheetName val="가시설수량"/>
      <sheetName val="단위수량"/>
      <sheetName val="내역1"/>
      <sheetName val="수량산출서"/>
      <sheetName val="내역서(총)"/>
      <sheetName val="맨홀수량집계"/>
      <sheetName val="감가상각"/>
      <sheetName val="보합"/>
      <sheetName val="차액보증"/>
      <sheetName val="토&amp;흙"/>
      <sheetName val="INSTR"/>
      <sheetName val="CONCRETE"/>
      <sheetName val="일반공사"/>
      <sheetName val="세부내역"/>
      <sheetName val="TOTAL"/>
      <sheetName val="기별(종합)"/>
      <sheetName val="D-3503"/>
      <sheetName val="Site Expenses"/>
      <sheetName val="INST_DCI"/>
      <sheetName val="HVAC_DCI"/>
      <sheetName val="PIPE_DCI"/>
      <sheetName val="PRO_DCI"/>
      <sheetName val="실행내역"/>
      <sheetName val="2F 회의실견적(5_14 일대)"/>
      <sheetName val="을지"/>
      <sheetName val="입찰안"/>
      <sheetName val="BSD _2_"/>
      <sheetName val="내역서"/>
      <sheetName val="갑지(추정)"/>
      <sheetName val="EUPDAT2"/>
      <sheetName val="Dae_Jiju"/>
      <sheetName val="Sikje_ingun"/>
      <sheetName val="TREE_D"/>
      <sheetName val="설계조건"/>
      <sheetName val="안정계산"/>
      <sheetName val="단면검토"/>
      <sheetName val="일위대가목록"/>
      <sheetName val="원형맨홀수량"/>
      <sheetName val="계산근거"/>
      <sheetName val="물량산출근거"/>
      <sheetName val="교각1"/>
      <sheetName val="TABLE"/>
      <sheetName val="3BL공동구 수량"/>
      <sheetName val="건축원가계산서"/>
      <sheetName val="일위대가목차"/>
      <sheetName val="Testing"/>
      <sheetName val="일위대가목록(1)"/>
      <sheetName val="단가대비표(1)"/>
      <sheetName val="장비집계"/>
      <sheetName val="설산1.나"/>
      <sheetName val="본사S"/>
      <sheetName val="공사원가계산서"/>
      <sheetName val="SLAB"/>
      <sheetName val="ELECTRIC"/>
      <sheetName val="CTEMCOST"/>
      <sheetName val="SCHEDULE"/>
      <sheetName val="Base_Data"/>
      <sheetName val="대비"/>
      <sheetName val="聒CD-STRAND PILE 압입및굴착"/>
      <sheetName val="공사비 내역 (가)"/>
      <sheetName val="MOTOR"/>
      <sheetName val="J直材4"/>
      <sheetName val="IMP(MAIN)"/>
      <sheetName val="IMP (REACTOR)"/>
      <sheetName val="INPUT"/>
      <sheetName val="단면가정"/>
      <sheetName val="공사비산출내역"/>
      <sheetName val="가시설단위수량"/>
      <sheetName val="청산공사"/>
      <sheetName val="BQ-Offsite"/>
      <sheetName val="Cover"/>
      <sheetName val="L형옹벽(key)"/>
      <sheetName val=" 견적서"/>
      <sheetName val="투자효율분석"/>
      <sheetName val="설계명세서"/>
      <sheetName val="96수출"/>
      <sheetName val="가시설(TYPE-A)"/>
      <sheetName val="1-1평균터파기고(1)"/>
      <sheetName val="list price"/>
      <sheetName val="PUMP"/>
      <sheetName val="gyun"/>
      <sheetName val="Customer Databas"/>
      <sheetName val="인건비"/>
      <sheetName val=" "/>
      <sheetName val="산거각호표"/>
      <sheetName val="물량표"/>
      <sheetName val="방배동내역(리라)"/>
      <sheetName val="기계내역"/>
      <sheetName val="FAB별"/>
      <sheetName val="단가표 "/>
      <sheetName val="연습"/>
      <sheetName val="원가"/>
      <sheetName val="DATA_BAC_"/>
      <sheetName val="단위중량"/>
      <sheetName val="내역서 "/>
      <sheetName val="일위대가"/>
      <sheetName val="전신환매도율"/>
      <sheetName val="양식"/>
      <sheetName val="단중표"/>
      <sheetName val="차량구입"/>
      <sheetName val="별표 "/>
      <sheetName val="수량산출"/>
      <sheetName val="SE-611"/>
      <sheetName val="조경"/>
      <sheetName val="Indirect Cost"/>
      <sheetName val="배수관공"/>
      <sheetName val="wblff(before omi pc&amp;stump)"/>
      <sheetName val="Macro1"/>
      <sheetName val="금액집계"/>
      <sheetName val="단가대비표"/>
      <sheetName val="노원열병합  건축공사기성내역서"/>
      <sheetName val="식재품셈"/>
      <sheetName val="RCD-STRAND_PILE_압입및굴착"/>
      <sheetName val="______★개인별현황표(김종우기사)"/>
      <sheetName val="______주소록"/>
      <sheetName val="______★골조분석표(서태용대리)"/>
      <sheetName val="______골조부재별비율"/>
      <sheetName val="____(주)경원건축공사비분석표"/>
      <sheetName val="____(주)경원건축공사비분석표(공)"/>
      <sheetName val="장비당단가_(1)"/>
      <sheetName val="BSD_(2)"/>
      <sheetName val="실행예산"/>
      <sheetName val="unit"/>
      <sheetName val="밸브설치"/>
      <sheetName val="dg"/>
      <sheetName val="1"/>
      <sheetName val="Proposal"/>
      <sheetName val="우각부보강"/>
      <sheetName val="방송노임"/>
      <sheetName val="환률"/>
      <sheetName val="HRSG SMALL07220"/>
      <sheetName val="Harga material "/>
      <sheetName val="IPL_SCHEDULE"/>
      <sheetName val="BQLIST"/>
      <sheetName val="TABLE2-1 ISBL-(SlTE PREP)"/>
      <sheetName val="TABLE2.1 ISBL (Soil Invest)"/>
      <sheetName val="TABLE2-2 OSBL(GENERAL-CIVIL)"/>
      <sheetName val="남양시작동자105노65기1.3화1.2"/>
      <sheetName val="Projekt4"/>
      <sheetName val="자재단가비교표"/>
      <sheetName val="내역"/>
      <sheetName val="Y_WORK"/>
      <sheetName val="DATA"/>
      <sheetName val="영동(D)"/>
      <sheetName val="현장"/>
      <sheetName val="b_balju_cho"/>
      <sheetName val="소비자가"/>
      <sheetName val="중기사용료"/>
      <sheetName val="단가비교표"/>
      <sheetName val="DRAIN DRUM PIT D-301"/>
      <sheetName val="관람석제출"/>
      <sheetName val="말뚝물량"/>
      <sheetName val="분류기준"/>
      <sheetName val="현황산출서"/>
      <sheetName val="sum1 (2)"/>
      <sheetName val="7내역"/>
      <sheetName val="터파기및재료"/>
      <sheetName val="품셈TABLE"/>
      <sheetName val="Sheet13"/>
      <sheetName val="발전기"/>
      <sheetName val="#REF"/>
      <sheetName val="Sheet14"/>
      <sheetName val="공사개요"/>
      <sheetName val="N賃率-職"/>
      <sheetName val="실행"/>
      <sheetName val="날개벽(좌,우=45도,75도)"/>
      <sheetName val="7.5.2 BOQ Summary "/>
      <sheetName val="통신집계표1"/>
      <sheetName val="산출근거"/>
      <sheetName val="wall"/>
      <sheetName val="06-BATCH "/>
      <sheetName val="단가대비"/>
      <sheetName val="부하(성남)"/>
      <sheetName val="RAHMEN"/>
      <sheetName val="GRDBS"/>
      <sheetName val="옹벽"/>
      <sheetName val="토공계산서(부체도로)"/>
      <sheetName val="설계서"/>
      <sheetName val="P_M_별"/>
      <sheetName val="3련_BOX"/>
      <sheetName val="날개벽"/>
      <sheetName val="비교표"/>
      <sheetName val="kimre scrubber"/>
      <sheetName val="BOM-Form A.1.III"/>
      <sheetName val="General Data"/>
      <sheetName val="자재집계표"/>
      <sheetName val="부재력정리"/>
      <sheetName val="단가조사표"/>
      <sheetName val="변화치수"/>
      <sheetName val="1호맨홀가감수량"/>
      <sheetName val="1호맨홀수량산출"/>
      <sheetName val="SORCE1"/>
      <sheetName val="RING WALL"/>
      <sheetName val="cable"/>
      <sheetName val="CALCULATION"/>
      <sheetName val="DESIGN_CRETERIA"/>
      <sheetName val="EACT10"/>
      <sheetName val="단가표"/>
      <sheetName val="토목"/>
      <sheetName val="I.설계조건"/>
      <sheetName val="1.설계기준"/>
      <sheetName val="플랜트 설치"/>
      <sheetName val="DOGI"/>
      <sheetName val="금액"/>
      <sheetName val="1을"/>
      <sheetName val="원가계산서"/>
      <sheetName val="(C)원내역"/>
      <sheetName val="총괄표"/>
      <sheetName val="공통가설"/>
      <sheetName val="AH-1 "/>
      <sheetName val="FRT_O"/>
      <sheetName val="FAB_I"/>
      <sheetName val="3F"/>
      <sheetName val="SG"/>
      <sheetName val="공사입력"/>
      <sheetName val="SRC-B3U2"/>
      <sheetName val="국별인원"/>
      <sheetName val="직노"/>
      <sheetName val="예산서"/>
      <sheetName val="설계명세서(선로)"/>
      <sheetName val="full (2)"/>
      <sheetName val="개산공사비"/>
      <sheetName val="환율"/>
      <sheetName val="공사비PK5월"/>
      <sheetName val="BD集計用"/>
      <sheetName val="06_BATCH "/>
      <sheetName val="DATE"/>
      <sheetName val="개요"/>
      <sheetName val="I一般比"/>
      <sheetName val="MAT"/>
      <sheetName val="2075-Q011"/>
      <sheetName val="총내역서"/>
      <sheetName val="KP1590_E"/>
      <sheetName val="말뚝지지력산정"/>
      <sheetName val="예산"/>
      <sheetName val="공문"/>
      <sheetName val="자료(통합)"/>
      <sheetName val="대상공사(조달청)"/>
      <sheetName val="CAPVC"/>
      <sheetName val="도급양식"/>
      <sheetName val="일반맨홀수량집계"/>
      <sheetName val="FACTOR"/>
      <sheetName val="plan&amp;section of foundation"/>
      <sheetName val="인강기성"/>
      <sheetName val="Studio"/>
      <sheetName val="COPING"/>
      <sheetName val="소방"/>
      <sheetName val="보차도경계석"/>
      <sheetName val="수선비분석"/>
      <sheetName val="BID"/>
      <sheetName val="교각계산"/>
      <sheetName val="대치판정"/>
      <sheetName val="전사계"/>
      <sheetName val="입찰견적보고서"/>
      <sheetName val="가도공"/>
      <sheetName val="화산경계"/>
      <sheetName val="본장"/>
      <sheetName val="간선계산"/>
      <sheetName val="2F_회의실견적(5_14_일대)"/>
      <sheetName val="전체"/>
      <sheetName val="주경기-오배수"/>
      <sheetName val="설계산출기초"/>
      <sheetName val="을부담운반비"/>
      <sheetName val="운반비산출"/>
      <sheetName val="설계산출표지"/>
      <sheetName val="도급예산내역서총괄표"/>
      <sheetName val="조명시설"/>
      <sheetName val="직접인건비"/>
      <sheetName val="BID9697"/>
      <sheetName val="교통시설 표지판"/>
      <sheetName val="업무처리전"/>
      <sheetName val="TT35"/>
      <sheetName val="TTTram"/>
      <sheetName val="SL dau tien"/>
      <sheetName val="표지판현황"/>
      <sheetName val="설계서을"/>
      <sheetName val="6월실적"/>
      <sheetName val="갑지_추정_"/>
      <sheetName val="UR2-Calculation"/>
      <sheetName val="신규단가내역"/>
      <sheetName val="손익분석"/>
      <sheetName val="견적집계표"/>
      <sheetName val="지급자재"/>
      <sheetName val="효성CB 1P기초"/>
      <sheetName val="단가디비"/>
      <sheetName val="물량표S"/>
      <sheetName val="계수시트"/>
      <sheetName val="C &amp; G RHS"/>
      <sheetName val="Site_Expenses"/>
      <sheetName val="Customer_Databas"/>
      <sheetName val="공사비_내역_(가)"/>
      <sheetName val="3BL공동구_수량"/>
      <sheetName val="聒CD-STRAND_PILE_압입및굴착"/>
      <sheetName val="BSD__2_"/>
      <sheetName val="설산1_나"/>
      <sheetName val="IMP_(REACTOR)"/>
      <sheetName val="PumpSpec"/>
      <sheetName val="ISBL"/>
      <sheetName val="OSBL"/>
      <sheetName val="woo(mac)"/>
      <sheetName val="을 2"/>
      <sheetName val="준검 내역서"/>
      <sheetName val="1F"/>
      <sheetName val="가공비"/>
      <sheetName val="CAL"/>
      <sheetName val="Bdown_ISBL"/>
      <sheetName val="ISBL (검증)"/>
      <sheetName val="TABLE2-2 OSBL-(SITE PREP)"/>
      <sheetName val="CONTENTS"/>
      <sheetName val="BM"/>
      <sheetName val="사업계획"/>
      <sheetName val="정렬"/>
      <sheetName val="SALES&amp;COGS"/>
      <sheetName val="산출내역서집계표"/>
      <sheetName val="8월현금흐름표"/>
      <sheetName val="적용기준"/>
      <sheetName val="첨부파일"/>
      <sheetName val="Sheet1 (2)"/>
      <sheetName val="FRP내역서"/>
      <sheetName val="DS"/>
      <sheetName val="단가사정"/>
      <sheetName val="lookup"/>
      <sheetName val="BOQ0822"/>
      <sheetName val="INDIRECT MOBILIZATION PLAN"/>
      <sheetName val="MANPOWER MOBILIZATION"/>
      <sheetName val="LABOR MOBILIZATION PLAN"/>
      <sheetName val="STAFF MOBILIZATION PLAN"/>
      <sheetName val="LIST OF OFFICE EQUIPMENT"/>
      <sheetName val="BREAKDOWN"/>
      <sheetName val="PERSONNEL SETUP"/>
      <sheetName val="KOREAN STAFF SALARY - SITE"/>
      <sheetName val="TEMPORARY FACILITIES"/>
      <sheetName val="WATER SUPPLY"/>
      <sheetName val="TABLE2-1 ISBL(GENEAL-CIVIL)"/>
      <sheetName val="UOP 508 PG 5-12"/>
      <sheetName val="토사(PE)"/>
      <sheetName val="XL4Poppy"/>
      <sheetName val="경비"/>
      <sheetName val="Inputs"/>
      <sheetName val="Timing&amp;Esc"/>
      <sheetName val="I-O(번호별)"/>
      <sheetName val="NSMA-status"/>
      <sheetName val="일위대가표"/>
      <sheetName val="인부신상자료"/>
      <sheetName val="기초공"/>
      <sheetName val="기둥(원형)"/>
      <sheetName val=""/>
      <sheetName val="전체실적"/>
      <sheetName val="Requirement(Work Crew)"/>
      <sheetName val="건축내역서"/>
      <sheetName val="90.03실행 "/>
      <sheetName val="Recording,Phone,Headset,PC"/>
      <sheetName val="RCD-STRAND_PILE_압입및굴착4"/>
      <sheetName val="______★개인별현황표(김종우기사)4"/>
      <sheetName val="______주소록4"/>
      <sheetName val="______★골조분석표(서태용대리)4"/>
      <sheetName val="______골조부재별비율4"/>
      <sheetName val="____(주)경원건축공사비분석표4"/>
      <sheetName val="____(주)경원건축공사비분석표(공)4"/>
      <sheetName val="RCD-STRAND_PILE_압입및굴착1"/>
      <sheetName val="______★개인별현황표(김종우기사)1"/>
      <sheetName val="______주소록1"/>
      <sheetName val="______★골조분석표(서태용대리)1"/>
      <sheetName val="______골조부재별비율1"/>
      <sheetName val="____(주)경원건축공사비분석표1"/>
      <sheetName val="____(주)경원건축공사비분석표(공)1"/>
      <sheetName val="RCD-STRAND_PILE_압입및굴착2"/>
      <sheetName val="______★개인별현황표(김종우기사)2"/>
      <sheetName val="______주소록2"/>
      <sheetName val="______★골조분석표(서태용대리)2"/>
      <sheetName val="______골조부재별비율2"/>
      <sheetName val="____(주)경원건축공사비분석표2"/>
      <sheetName val="____(주)경원건축공사비분석표(공)2"/>
      <sheetName val="RCD-STRAND_PILE_압입및굴착3"/>
      <sheetName val="______★개인별현황표(김종우기사)3"/>
      <sheetName val="______주소록3"/>
      <sheetName val="______★골조분석표(서태용대리)3"/>
      <sheetName val="______골조부재별비율3"/>
      <sheetName val="____(주)경원건축공사비분석표3"/>
      <sheetName val="____(주)경원건축공사비분석표(공)3"/>
      <sheetName val="hvac(제어동)"/>
      <sheetName val="일위대가-1"/>
      <sheetName val="목록"/>
      <sheetName val="중기"/>
      <sheetName val="Change rate"/>
      <sheetName val="b_gunmul"/>
      <sheetName val="direct"/>
      <sheetName val="wage"/>
      <sheetName val="부대대비"/>
      <sheetName val="냉연집계"/>
      <sheetName val="신우"/>
      <sheetName val="CODE"/>
      <sheetName val="2000년1차"/>
      <sheetName val="시멘트"/>
      <sheetName val="01"/>
      <sheetName val="오억미만"/>
      <sheetName val="전압강하계산"/>
      <sheetName val="Mp-team 1"/>
      <sheetName val="설변물량"/>
      <sheetName val="APT내역"/>
      <sheetName val="단면치수"/>
      <sheetName val="1.우편집중내역서"/>
      <sheetName val="검색"/>
      <sheetName val="재무가정"/>
      <sheetName val="물가자료"/>
      <sheetName val="TTL"/>
      <sheetName val="1-1"/>
      <sheetName val="데이타"/>
      <sheetName val="Constant"/>
      <sheetName val="통합"/>
      <sheetName val="노임단가"/>
      <sheetName val="자재"/>
      <sheetName val="적용환율"/>
      <sheetName val="FANDBS"/>
      <sheetName val="GRDATA"/>
      <sheetName val="SHAFTDBSE"/>
      <sheetName val="연결임시"/>
      <sheetName val="인건-측정"/>
      <sheetName val="여과지동"/>
      <sheetName val="기초자료"/>
      <sheetName val="6호기"/>
      <sheetName val="코드"/>
      <sheetName val="시설물기초"/>
      <sheetName val="송라터널총괄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설계조건"/>
      <sheetName val="단면가정"/>
      <sheetName val="전산입력자료"/>
      <sheetName val="하중조합"/>
      <sheetName val="단면력집계"/>
      <sheetName val="FOOTING1"/>
      <sheetName val="FOOTING2"/>
      <sheetName val="FOOTING3"/>
      <sheetName val="말뚝기초설계"/>
      <sheetName val="FOOTING 배근도"/>
      <sheetName val="날개벽"/>
      <sheetName val="처짐"/>
      <sheetName val="대로근거"/>
      <sheetName val="중로근거"/>
      <sheetName val="Sheet1"/>
      <sheetName val="#REF"/>
      <sheetName val="조명시설"/>
      <sheetName val="SLAB&quot;1&quot;"/>
      <sheetName val="INPUT(덕도방향-시점)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  <sheetName val="XXXXXX"/>
      <sheetName val="장비집계"/>
      <sheetName val="위생기구집계"/>
      <sheetName val="급수급탕집계"/>
      <sheetName val="급수급탕 (동관)"/>
      <sheetName val="오배수 (집계)"/>
      <sheetName val="NO-HUB"/>
      <sheetName val="오배수"/>
      <sheetName val="닥트집계"/>
      <sheetName val="덕트"/>
      <sheetName val="A-4"/>
      <sheetName val="단위중량"/>
      <sheetName val="Cover"/>
      <sheetName val="ITEM"/>
      <sheetName val="환률"/>
      <sheetName val="Sheet5"/>
      <sheetName val="하수급견적대비"/>
      <sheetName val="DATA"/>
      <sheetName val="데이타"/>
      <sheetName val="수목표준대가"/>
      <sheetName val="Sheet4"/>
      <sheetName val="한일양산"/>
      <sheetName val="일반부표"/>
      <sheetName val="공비대비"/>
      <sheetName val="BQ"/>
      <sheetName val="BID"/>
      <sheetName val="Dae_Jiju"/>
      <sheetName val="Sikje_ingun"/>
      <sheetName val="TREE_D"/>
      <sheetName val="견적서"/>
      <sheetName val="시행예산"/>
      <sheetName val="장비당단가 (1)"/>
      <sheetName val="WORK"/>
      <sheetName val="실행철강하도"/>
      <sheetName val=" 견적서"/>
      <sheetName val="Y-WORK"/>
      <sheetName val="을"/>
      <sheetName val="c_balju"/>
      <sheetName val="건축내역"/>
      <sheetName val="1.맹암거관련"/>
      <sheetName val="입찰안"/>
      <sheetName val="L형옹벽(key)"/>
      <sheetName val="3BL공동구 수량"/>
      <sheetName val="BSD (2)"/>
      <sheetName val="내역"/>
      <sheetName val="동원인원"/>
      <sheetName val="차액보증"/>
      <sheetName val="GAEYO"/>
      <sheetName val="Site Expenses"/>
      <sheetName val="토목내역"/>
      <sheetName val="가시설수량"/>
      <sheetName val="단위수량"/>
      <sheetName val="ilch"/>
      <sheetName val="설계"/>
      <sheetName val="Sheet1"/>
      <sheetName val="식재인부"/>
      <sheetName val="공사비 내역 (가)"/>
      <sheetName val="gyun"/>
      <sheetName val="일위대가"/>
      <sheetName val="적용률"/>
      <sheetName val="20관리비율"/>
      <sheetName val="일위대가목록"/>
      <sheetName val="부대내역"/>
      <sheetName val="일위"/>
      <sheetName val="영동(D)"/>
      <sheetName val="공통부대비"/>
      <sheetName val="산업개발안내서"/>
      <sheetName val="MOTOR"/>
      <sheetName val="도급"/>
      <sheetName val="공문"/>
      <sheetName val="FAB별"/>
      <sheetName val="투찰"/>
      <sheetName val="Proposal"/>
      <sheetName val="원가계산"/>
      <sheetName val="01"/>
      <sheetName val="IPL_SCHEDULE"/>
      <sheetName val="기계내역"/>
      <sheetName val="물량집계(전기)"/>
      <sheetName val="물량집계(계장)"/>
      <sheetName val="2_자재집계표"/>
      <sheetName val="화강석_보조기층"/>
      <sheetName val="혼합기층_포설_및다짐_(2)"/>
      <sheetName val="보조기층_포설_및다짐"/>
      <sheetName val="보차도경계석운반_(2)"/>
      <sheetName val="1_총괄토공"/>
      <sheetName val="2_하수터파기토공"/>
      <sheetName val="3_하수수량집계표"/>
      <sheetName val="4_맹암거집계표"/>
      <sheetName val="맹암거_토공"/>
      <sheetName val="5_포장공사수량집계표"/>
      <sheetName val="도로경계석_(2)"/>
      <sheetName val="급수급탕_(동관)"/>
      <sheetName val="오배수_(집계)"/>
      <sheetName val="장비당단가_(1)"/>
      <sheetName val="변압기 및 발전기 용량"/>
      <sheetName val="감가상각"/>
      <sheetName val="직노"/>
      <sheetName val="DATA(BAC)"/>
      <sheetName val="9811"/>
      <sheetName val="Sheet15"/>
      <sheetName val="ABUT수량-A1"/>
      <sheetName val="말뚝지지력산정"/>
      <sheetName val="기별(종합)"/>
      <sheetName val="산출근거"/>
      <sheetName val="토공사"/>
      <sheetName val="Testing"/>
      <sheetName val="CONCRETE"/>
      <sheetName val="보합"/>
      <sheetName val="TABLE"/>
      <sheetName val="갑지"/>
      <sheetName val="집계표"/>
      <sheetName val="품셈TABLE"/>
      <sheetName val="자재단가비교표"/>
      <sheetName val="8월현금흐름표"/>
      <sheetName val="노임단가"/>
      <sheetName val="OCT.FDN"/>
      <sheetName val="오산갈곳"/>
      <sheetName val="일위대가목차"/>
      <sheetName val="J直材4"/>
      <sheetName val="단가결정"/>
      <sheetName val="물량산출근거"/>
      <sheetName val="D-3503"/>
      <sheetName val="GTG TR PIT"/>
      <sheetName val="결선list"/>
      <sheetName val="빙장비사양"/>
      <sheetName val="실행(ALT1)"/>
      <sheetName val="kimre scrubber"/>
      <sheetName val="GRDBS"/>
      <sheetName val="단가표"/>
      <sheetName val="Customer Databas"/>
      <sheetName val="FANDBS"/>
      <sheetName val="GRDATA"/>
      <sheetName val="SHAFTDBSE"/>
      <sheetName val="소비자가"/>
      <sheetName val="MATRLDATA"/>
      <sheetName val="공사개요"/>
      <sheetName val="명세서"/>
      <sheetName val="맨홀수량집계"/>
      <sheetName val="원가"/>
      <sheetName val="밸브설치"/>
      <sheetName val="2F 회의실견적(5_14 일대)"/>
      <sheetName val="INST_DCI"/>
      <sheetName val="I.설계조건"/>
      <sheetName val="공통가설"/>
      <sheetName val="내역서(총)"/>
      <sheetName val="KP1590_E"/>
      <sheetName val="96수출"/>
      <sheetName val="1.설계기준"/>
      <sheetName val="현장"/>
      <sheetName val="수량산출"/>
      <sheetName val="말뚝물량"/>
      <sheetName val="DATE"/>
      <sheetName val="일반맨홀수량집계"/>
      <sheetName val="당초"/>
      <sheetName val="PRO_DCI"/>
      <sheetName val="HVAC_DCI"/>
      <sheetName val="PIPE_DCI"/>
      <sheetName val="단가"/>
      <sheetName val="시설물일위"/>
      <sheetName val="XL4Poppy"/>
      <sheetName val="PhaDoMong"/>
      <sheetName val="과천MAIN"/>
      <sheetName val="소업1교"/>
      <sheetName val="BLOCK(1)"/>
      <sheetName val="단가대비표"/>
      <sheetName val="2.단면가정"/>
      <sheetName val="4.말뚝설계"/>
      <sheetName val="1.설계조건"/>
      <sheetName val="토목"/>
      <sheetName val="PUMP"/>
      <sheetName val="공사비_내역_(가)"/>
      <sheetName val="_견적서"/>
      <sheetName val="2F_회의실견적(5_14_일대)"/>
      <sheetName val="BSD_(2)"/>
      <sheetName val="1_맹암거관련"/>
      <sheetName val="3BL공동구_수량"/>
      <sheetName val="Site_Expenses"/>
      <sheetName val="관접합및부설"/>
      <sheetName val="부하LOAD"/>
      <sheetName val="ISBL"/>
      <sheetName val="OSBL"/>
      <sheetName val="건내용"/>
      <sheetName val="Sheet2"/>
      <sheetName val="INSTR"/>
      <sheetName val="영업소실적"/>
      <sheetName val="단면치수"/>
      <sheetName val="가시설(TYPE-A)"/>
      <sheetName val="1-1평균터파기고(1)"/>
      <sheetName val="b_balju_cho"/>
      <sheetName val="입찰견적보고서"/>
      <sheetName val="INPUT"/>
      <sheetName val="woo(mac)"/>
      <sheetName val="식재품셈"/>
      <sheetName val="견"/>
      <sheetName val="7내역"/>
      <sheetName val="내역서(기계)"/>
      <sheetName val="Studio"/>
      <sheetName val="수목데이타 "/>
      <sheetName val="몰탈재료산출"/>
      <sheetName val="2공구산출내역"/>
      <sheetName val="날개벽(좌,우=45도,75도)"/>
      <sheetName val="CAL"/>
      <sheetName val="SE-611"/>
      <sheetName val="1을"/>
      <sheetName val="견적집계표"/>
      <sheetName val="원형맨홀수량"/>
      <sheetName val="입력1"/>
      <sheetName val="FLA"/>
      <sheetName val="국별인원"/>
      <sheetName val="TEL"/>
      <sheetName val="교각1"/>
      <sheetName val="연수동"/>
      <sheetName val="물량표"/>
      <sheetName val="경비2내역"/>
      <sheetName val="수목데이타"/>
      <sheetName val="1호맨홀가감수량"/>
      <sheetName val="SORCE1"/>
      <sheetName val="1호맨홀수량산출"/>
      <sheetName val="형틀공사"/>
      <sheetName val="전기일위대가"/>
      <sheetName val="남양시작동자105노65기1.3화1.2"/>
      <sheetName val="부표총괄"/>
      <sheetName val="ATS단가"/>
      <sheetName val="DATA1"/>
      <sheetName val="wall"/>
      <sheetName val="터파기및재료"/>
      <sheetName val="Inputs"/>
      <sheetName val="Timing&amp;Esc"/>
      <sheetName val="TABLE2-1 ISBL(GENEAL-CIVIL)"/>
      <sheetName val="TABLE2-1 ISBL-(SlTE PREP)"/>
      <sheetName val="TABLE2.1 ISBL (Soil Invest)"/>
      <sheetName val="TABLE2-2 OSBL(GENERAL-CIVIL)"/>
      <sheetName val="TABLE2-2 OSBL-(SITE PREP)"/>
      <sheetName val="General Data"/>
      <sheetName val="PRO_A"/>
      <sheetName val="DWG"/>
      <sheetName val="ELEC_MCI"/>
      <sheetName val="MAIN"/>
      <sheetName val="INST_MCI"/>
      <sheetName val="MECH_MCI"/>
      <sheetName val="PRO"/>
      <sheetName val="입사시직위"/>
      <sheetName val="7.5.2 BOQ Summary "/>
      <sheetName val="수량산출서"/>
      <sheetName val="TYPE-B 평균H"/>
      <sheetName val="Total"/>
      <sheetName val="차량구입"/>
      <sheetName val="산출내역서집계표"/>
      <sheetName val="6월실적"/>
      <sheetName val="손익분석"/>
      <sheetName val="1-1"/>
      <sheetName val="가공비"/>
      <sheetName val="BJJIN"/>
      <sheetName val="표지판현황"/>
      <sheetName val="단면가정"/>
      <sheetName val="I一般比"/>
      <sheetName val="N賃率-職"/>
      <sheetName val=" 해군동해관사 미장공사A그룹 공내역서.xlsx"/>
      <sheetName val="총괄표"/>
      <sheetName val="지주목시비량산출서"/>
      <sheetName val="danga"/>
      <sheetName val="직공비"/>
      <sheetName val="단가조사"/>
      <sheetName val="식재총괄"/>
      <sheetName val="횡배수관토공수량"/>
      <sheetName val="내역표지"/>
      <sheetName val="COPING"/>
      <sheetName val="금액집계"/>
      <sheetName val="hvac(제어동)"/>
      <sheetName val="#REF"/>
      <sheetName val="Baby일위대가"/>
      <sheetName val="내역1"/>
      <sheetName val="부대대비"/>
      <sheetName val="냉연집계"/>
      <sheetName val="신우"/>
      <sheetName val="CODE"/>
      <sheetName val="2000년1차"/>
      <sheetName val="시멘트"/>
      <sheetName val="별표 "/>
      <sheetName val="Construction"/>
      <sheetName val="Item정리"/>
      <sheetName val="SL dau tien"/>
      <sheetName val="적격점수&lt;300억미만&gt;"/>
      <sheetName val="7단가"/>
      <sheetName val="검사현황"/>
      <sheetName val="full (2)"/>
      <sheetName val="설변물량"/>
      <sheetName val="단위별 일위대가표"/>
      <sheetName val="설산1.나"/>
      <sheetName val="본사S"/>
      <sheetName val="Equipment"/>
      <sheetName val="Piping"/>
      <sheetName val="TYPE-A"/>
      <sheetName val="기초일위"/>
      <sheetName val="시설일위"/>
      <sheetName val="조명일위"/>
      <sheetName val="전선 및 전선관"/>
      <sheetName val="IMP(MAIN)"/>
      <sheetName val="IMP (REACTOR)"/>
      <sheetName val="봉양~조차장간고하개명(신설)"/>
      <sheetName val="도급양식"/>
      <sheetName val="소일위대가코드표"/>
      <sheetName val="정산노무"/>
      <sheetName val="정산재료"/>
      <sheetName val="전신환매도율"/>
      <sheetName val="월선수금"/>
      <sheetName val="조도계산서 (도서)"/>
      <sheetName val="Wind Load(3.1) (2)"/>
      <sheetName val="Wind Load(3.2)"/>
      <sheetName val="Wind Load(3.4)"/>
      <sheetName val="가동비율"/>
      <sheetName val="단면(RW1)"/>
      <sheetName val="노원열병합  건축공사기성내역서"/>
      <sheetName val="개요"/>
      <sheetName val="금액"/>
      <sheetName val="2_자재집계표4"/>
      <sheetName val="화강석_보조기층4"/>
      <sheetName val="혼합기층_포설_및다짐_(2)4"/>
      <sheetName val="보조기층_포설_및다짐4"/>
      <sheetName val="보차도경계석운반_(2)4"/>
      <sheetName val="1_총괄토공4"/>
      <sheetName val="2_하수터파기토공4"/>
      <sheetName val="3_하수수량집계표4"/>
      <sheetName val="4_맹암거집계표4"/>
      <sheetName val="맹암거_토공4"/>
      <sheetName val="5_포장공사수량집계표4"/>
      <sheetName val="도로경계석_(2)4"/>
      <sheetName val="급수급탕_(동관)4"/>
      <sheetName val="오배수_(집계)4"/>
      <sheetName val="2_자재집계표1"/>
      <sheetName val="화강석_보조기층1"/>
      <sheetName val="혼합기층_포설_및다짐_(2)1"/>
      <sheetName val="보조기층_포설_및다짐1"/>
      <sheetName val="보차도경계석운반_(2)1"/>
      <sheetName val="1_총괄토공1"/>
      <sheetName val="2_하수터파기토공1"/>
      <sheetName val="3_하수수량집계표1"/>
      <sheetName val="4_맹암거집계표1"/>
      <sheetName val="맹암거_토공1"/>
      <sheetName val="5_포장공사수량집계표1"/>
      <sheetName val="도로경계석_(2)1"/>
      <sheetName val="급수급탕_(동관)1"/>
      <sheetName val="오배수_(집계)1"/>
      <sheetName val="2_자재집계표2"/>
      <sheetName val="화강석_보조기층2"/>
      <sheetName val="혼합기층_포설_및다짐_(2)2"/>
      <sheetName val="보조기층_포설_및다짐2"/>
      <sheetName val="보차도경계석운반_(2)2"/>
      <sheetName val="1_총괄토공2"/>
      <sheetName val="2_하수터파기토공2"/>
      <sheetName val="3_하수수량집계표2"/>
      <sheetName val="4_맹암거집계표2"/>
      <sheetName val="맹암거_토공2"/>
      <sheetName val="5_포장공사수량집계표2"/>
      <sheetName val="도로경계석_(2)2"/>
      <sheetName val="급수급탕_(동관)2"/>
      <sheetName val="오배수_(집계)2"/>
      <sheetName val="2_자재집계표3"/>
      <sheetName val="화강석_보조기층3"/>
      <sheetName val="혼합기층_포설_및다짐_(2)3"/>
      <sheetName val="보조기층_포설_및다짐3"/>
      <sheetName val="보차도경계석운반_(2)3"/>
      <sheetName val="1_총괄토공3"/>
      <sheetName val="2_하수터파기토공3"/>
      <sheetName val="3_하수수량집계표3"/>
      <sheetName val="4_맹암거집계표3"/>
      <sheetName val="맹암거_토공3"/>
      <sheetName val="5_포장공사수량집계표3"/>
      <sheetName val="도로경계석_(2)3"/>
      <sheetName val="급수급탕_(동관)3"/>
      <sheetName val="오배수_(집계)3"/>
      <sheetName val="골재집계"/>
      <sheetName val="건축내역서"/>
      <sheetName val="연습"/>
      <sheetName val="갑지(추정)"/>
      <sheetName val="인제내역"/>
      <sheetName val="CAPVC"/>
      <sheetName val="대비"/>
      <sheetName val="견적을지"/>
      <sheetName val="EJ"/>
      <sheetName val="전기공사"/>
      <sheetName val="토목주소"/>
      <sheetName val="프랜트면허"/>
      <sheetName val="CP-E2 (품셈표)"/>
      <sheetName val="FACTOR"/>
      <sheetName val="음료실행"/>
      <sheetName val="실행(표지,갑,을)"/>
      <sheetName val="네고율"/>
      <sheetName val="검색"/>
      <sheetName val="Front"/>
      <sheetName val="SCH"/>
      <sheetName val="CTEMCOST"/>
      <sheetName val="design data"/>
      <sheetName val="member design"/>
      <sheetName val="Languages"/>
      <sheetName val="RING WALL"/>
      <sheetName val="변화치수"/>
      <sheetName val="설계조건"/>
      <sheetName val="안정계산"/>
      <sheetName val="단면검토"/>
      <sheetName val="횡배위치"/>
      <sheetName val="적용기준"/>
      <sheetName val="첨부파일"/>
      <sheetName val="EUPDAT2"/>
      <sheetName val="차선도색현황"/>
      <sheetName val="Hargamat"/>
      <sheetName val="Schedule C - Page 2 of 6"/>
      <sheetName val="Schedule C - Page 4 of 6"/>
      <sheetName val="Schedule C - Page 5 of 6"/>
      <sheetName val="Schedule C - Page 6 of 6"/>
      <sheetName val="Schedule A - Page 1 of 3"/>
      <sheetName val="Schedule A - Page 2 of 3"/>
      <sheetName val="Schedule A - Page 3 of 3"/>
      <sheetName val="Schedule B - Page 1 of 4"/>
      <sheetName val="Schedule B - Page 2 of 4"/>
      <sheetName val="Schedule B - Page 3 of 4"/>
      <sheetName val="Schedule B - Page 4 of 4"/>
      <sheetName val="Schedule C - Page 1 of 6"/>
      <sheetName val="Schedule C - Page 3 of 6"/>
      <sheetName val="Schedule E - Page 1 of 11"/>
      <sheetName val="Schedule E - Page 10 of 11"/>
      <sheetName val="Schedule E - Page 11 of 11"/>
      <sheetName val="Schedule E - Page 2 of 11"/>
      <sheetName val="Schedule E - Page 3 of 11"/>
      <sheetName val="Schedule E - Page 4 of 11"/>
      <sheetName val="Schedule E - Page 5 of 11"/>
      <sheetName val="Schedule E - Page 6 of 11"/>
      <sheetName val="Schedule E - Page 7 of 11"/>
      <sheetName val="Schedule E - Page 8 of 11"/>
      <sheetName val="Schedule E - Page 9 of 11"/>
      <sheetName val="A.1.3 - Page 1 of 1"/>
      <sheetName val="A.1.4 - Page 1 of 1"/>
      <sheetName val="A.4 - Page 1 of 1"/>
      <sheetName val="현황"/>
      <sheetName val="기둥(원형)"/>
      <sheetName val="웅진교-S2"/>
      <sheetName val="공사비내역서"/>
      <sheetName val="연결임시"/>
      <sheetName val="4 LINE"/>
      <sheetName val="7 th"/>
      <sheetName val="자재단가"/>
      <sheetName val="요율"/>
      <sheetName val="노임"/>
      <sheetName val="자재대"/>
      <sheetName val="비교표"/>
      <sheetName val="골조시행"/>
      <sheetName val="Sheet1 (2)"/>
      <sheetName val="TC IN"/>
      <sheetName val="C &amp; G RHS"/>
      <sheetName val="AS포장복구 "/>
      <sheetName val="type-F"/>
      <sheetName val="RAHMEN"/>
      <sheetName val="공종별 집계"/>
      <sheetName val="DS-최종"/>
      <sheetName val="단가디비"/>
      <sheetName val="CCC"/>
      <sheetName val="기계"/>
      <sheetName val="공사비예산서(토목분)"/>
      <sheetName val="CALCULATION"/>
      <sheetName val="경비"/>
      <sheetName val="매원개착터널총괄"/>
      <sheetName val="제원.설계조건"/>
      <sheetName val="남대문빌딩"/>
      <sheetName val="진천"/>
      <sheetName val="Macro1"/>
      <sheetName val="Macro2"/>
      <sheetName val="덕전리"/>
      <sheetName val="업무"/>
      <sheetName val="Galaxy 소비자가격표"/>
      <sheetName val="조명율표"/>
      <sheetName val="토공계산서(부체도로)"/>
      <sheetName val="A"/>
      <sheetName val="DOGI"/>
      <sheetName val="SUMMARY(S)"/>
      <sheetName val="확산동"/>
      <sheetName val=""/>
      <sheetName val="C"/>
      <sheetName val="건축공사"/>
      <sheetName val="토&amp;흙"/>
      <sheetName val="배수통관(좌)"/>
      <sheetName val="Data Vol"/>
      <sheetName val="일위대가목록(1)"/>
    </sheetNames>
    <sheetDataSet>
      <sheetData sheetId="0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원형맨홀수량"/>
      <sheetName val="원형1호맨홀토공수량"/>
      <sheetName val="정부노임단가"/>
      <sheetName val="가시설수량"/>
      <sheetName val="단위수량"/>
      <sheetName val="연습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원형맨홀수량"/>
      <sheetName val="원형1호맨홀토공수량"/>
      <sheetName val="정부노임단가"/>
      <sheetName val="가시설수량"/>
      <sheetName val="단위수량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상부"/>
      <sheetName val="상부단면력"/>
      <sheetName val="사용성검토"/>
      <sheetName val="신축이음"/>
      <sheetName val="배력철근"/>
      <sheetName val="교각계산"/>
      <sheetName val="FOOTING단면력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원형1호맨홀토공수량"/>
      <sheetName val="가시설수량"/>
      <sheetName val="단위수량"/>
      <sheetName val="정부노임단가"/>
      <sheetName val="내역서"/>
      <sheetName val="3련 BOX"/>
      <sheetName val="ⴭⴭⴭⴭ"/>
      <sheetName val="BID"/>
      <sheetName val="U-TYPE(1)"/>
      <sheetName val="MOTOR"/>
      <sheetName val="ABUT수량-A1"/>
      <sheetName val="조도계산서 (도서)"/>
      <sheetName val="노임단가"/>
      <sheetName val="부안변전"/>
      <sheetName val="내역"/>
      <sheetName val="토사(PE)"/>
      <sheetName val="집계표(육상)"/>
      <sheetName val="설계조건"/>
      <sheetName val="설산1.나"/>
      <sheetName val="본사S"/>
      <sheetName val="입력DATA"/>
      <sheetName val="바닥판"/>
      <sheetName val="슬래브"/>
      <sheetName val="지진시"/>
      <sheetName val="001"/>
      <sheetName val="단위중량"/>
      <sheetName val="8.PILE  (돌출)"/>
      <sheetName val="안정검토(온1)"/>
      <sheetName val="0"/>
      <sheetName val="SG"/>
      <sheetName val="VXXXXXXX"/>
      <sheetName val="#REF"/>
      <sheetName val="tggwan(ma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슬래브설계"/>
      <sheetName val="단면력도"/>
      <sheetName val="내진"/>
      <sheetName val="내진삽도"/>
      <sheetName val="단면가정"/>
      <sheetName val="균열검토"/>
      <sheetName val="Sheet2"/>
      <sheetName val="신축이음"/>
      <sheetName val="접속슬래브"/>
      <sheetName val="교좌면설계"/>
      <sheetName val="그림"/>
      <sheetName val="횡방향거더"/>
      <sheetName val="단면력정리"/>
      <sheetName val="교각계산"/>
      <sheetName val="FOOTING단면력"/>
      <sheetName val="원형1호맨홀토공수량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말뚝지지력산정"/>
      <sheetName val="가도공"/>
      <sheetName val="MOTOR"/>
      <sheetName val="NOMUBI"/>
      <sheetName val="터널조도"/>
      <sheetName val="배수공"/>
      <sheetName val="3련 BOX"/>
      <sheetName val="ABUT수량-A1"/>
      <sheetName val="BID"/>
      <sheetName val="정부노임단가"/>
      <sheetName val="JANGNAE2"/>
      <sheetName val="토사(PE)"/>
      <sheetName val="일위대가"/>
      <sheetName val="내역서"/>
      <sheetName val="2회내역"/>
      <sheetName val="접속도로1"/>
      <sheetName val="현황"/>
      <sheetName val="U-TYPE(1)"/>
      <sheetName val="우각부보강"/>
      <sheetName val="노임"/>
      <sheetName val="적용단위길이"/>
      <sheetName val="지진시"/>
      <sheetName val="DATA"/>
      <sheetName val="조도계산서 (도서)"/>
      <sheetName val="터파기및재료"/>
      <sheetName val="토공A"/>
      <sheetName val="DATE"/>
      <sheetName val="수량집계"/>
      <sheetName val="#REF"/>
      <sheetName val="날개벽수량표"/>
      <sheetName val="노임단가"/>
      <sheetName val="ⴭⴭⴭⴭ"/>
      <sheetName val="2.단면가정"/>
      <sheetName val="cost"/>
      <sheetName val="ITEM"/>
      <sheetName val="주형"/>
      <sheetName val="옹벽"/>
      <sheetName val="SLAB"/>
      <sheetName val="I.설계조건"/>
      <sheetName val="Sheet1 (2)"/>
      <sheetName val="역T형"/>
      <sheetName val="쌍송교"/>
      <sheetName val="COPING"/>
      <sheetName val="REINF."/>
      <sheetName val="SKETCH"/>
      <sheetName val="전력구구조물산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부대공주요자재"/>
      <sheetName val="부대공수량총괄표"/>
      <sheetName val="차선도색재료"/>
      <sheetName val="차선도색"/>
      <sheetName val="차선도색수량"/>
      <sheetName val="노면표시수량"/>
      <sheetName val="횡단보도화살표"/>
      <sheetName val="횡단보도표시"/>
      <sheetName val="횡단보도예고"/>
      <sheetName val="직좌우노면표시"/>
      <sheetName val="과속방지집계"/>
      <sheetName val="과속방지단위"/>
      <sheetName val="표지집계"/>
      <sheetName val="표지수량"/>
      <sheetName val="표지단위"/>
      <sheetName val="우각부보강"/>
      <sheetName val="FOOTING단면력"/>
      <sheetName val="단위수량"/>
      <sheetName val="가시설수량"/>
      <sheetName val="SLAB&quot;1&quot;"/>
      <sheetName val="#REF"/>
      <sheetName val="Sheet1"/>
      <sheetName val="식재"/>
      <sheetName val="시설물"/>
      <sheetName val="식재출력용"/>
      <sheetName val="유지관리"/>
      <sheetName val="단가"/>
      <sheetName val="예총"/>
      <sheetName val="일위대가"/>
      <sheetName val="원형1호맨홀토공수량"/>
      <sheetName val="주요자재"/>
      <sheetName val="부대공집계"/>
      <sheetName val="세륜세차집계"/>
      <sheetName val="세륜세차단위"/>
      <sheetName val="가설방음재료집계"/>
      <sheetName val="가설방음수량산출"/>
      <sheetName val="가설방음판넬연장"/>
      <sheetName val="가설방음상세도"/>
      <sheetName val="공사안전휀스집계"/>
      <sheetName val="공사안전휀스연장산출"/>
      <sheetName val="자연석집계"/>
      <sheetName val="면적산출"/>
      <sheetName val="자연석쌓기1"/>
      <sheetName val="가시설(TYPE-A)"/>
      <sheetName val="1-1평균터파기고(1)"/>
      <sheetName val="WORK"/>
      <sheetName val="도급"/>
      <sheetName val="단가 및 재료비"/>
      <sheetName val="중기사용료산출근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1.관사급자재집계표"/>
      <sheetName val="관급자재집계표"/>
      <sheetName val="사급자재집계표"/>
      <sheetName val="관자재집계표"/>
      <sheetName val="2.토공집계표"/>
      <sheetName val="토공수량집계표"/>
      <sheetName val="관로토공수량집계표"/>
      <sheetName val="토적표"/>
      <sheetName val="3.관로공집계표"/>
      <sheetName val="관로공수량집계표"/>
      <sheetName val="관로공수량산출근거"/>
      <sheetName val="4.맨홀공집계표"/>
      <sheetName val="D500 1호 맨홀공수량집계표"/>
      <sheetName val="맨홀공토공집계"/>
      <sheetName val="전주천맨홀높이"/>
      <sheetName val="팔복맨홀높이"/>
      <sheetName val="D500 1호 맨홀공수량산출근거"/>
      <sheetName val="5.우수토실공"/>
      <sheetName val="6.가시설공"/>
      <sheetName val="H-PILE수량집계"/>
      <sheetName val="H PILE수량(TYPE-A)"/>
      <sheetName val="H PILE수량(TYPE-B)"/>
      <sheetName val="7.부대공"/>
      <sheetName val="부대공수량집계"/>
      <sheetName val="부대공수량산출"/>
      <sheetName val="운반공"/>
      <sheetName val="포장수량집계"/>
      <sheetName val="CON'C포장"/>
      <sheetName val="물푸기수량"/>
      <sheetName val="환기구 수량집계"/>
      <sheetName val="환기구 관재료표"/>
      <sheetName val="환기구삽도"/>
      <sheetName val="NO.48+0.0"/>
      <sheetName val="NO.99+0.0"/>
      <sheetName val="간이흙막이수량산출서"/>
      <sheetName val="●단위수량"/>
      <sheetName val="사다리단위수량"/>
      <sheetName val="그레이팅단위수량"/>
      <sheetName val="직관(무근)보호공"/>
      <sheetName val="가시설단위수량"/>
      <sheetName val="ABUT수량-A1"/>
      <sheetName val="데이타"/>
      <sheetName val="식재인부"/>
      <sheetName val="DATA"/>
      <sheetName val="원형1호맨홀토공수량"/>
      <sheetName val="우각부보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토공(관로)"/>
      <sheetName val="Sheet1"/>
      <sheetName val="Sheet2"/>
      <sheetName val="Sheet3"/>
      <sheetName val="우수"/>
      <sheetName val="H-PILE수량집계"/>
      <sheetName val="ABUT수량-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산출근거"/>
      <sheetName val="tggwan(mac)"/>
      <sheetName val="우수"/>
      <sheetName val="1단계"/>
      <sheetName val="중산교"/>
      <sheetName val="화재 탐지 설비"/>
      <sheetName val="T형( 파일기초) 공현1교"/>
      <sheetName val="부대내역"/>
      <sheetName val="위치조서"/>
      <sheetName val="공량산출서"/>
      <sheetName val="내역"/>
      <sheetName val="내역서"/>
      <sheetName val="기성내역서"/>
      <sheetName val="하수급견적대비"/>
      <sheetName val="단가비교표"/>
      <sheetName val="실행철강하도"/>
      <sheetName val="터파기및재료"/>
      <sheetName val="t형"/>
      <sheetName val="토사(PE)"/>
      <sheetName val="충주"/>
      <sheetName val="INPUT"/>
      <sheetName val="실행예산"/>
      <sheetName val="3차설계"/>
      <sheetName val="공사비"/>
      <sheetName val="수안보-MBR1"/>
      <sheetName val="2연BOX"/>
      <sheetName val="하남내역"/>
      <sheetName val="날개벽"/>
      <sheetName val="공사개요"/>
      <sheetName val="원가계산서"/>
      <sheetName val="BOX"/>
      <sheetName val="세목전체"/>
      <sheetName val="용량(1-2)"/>
      <sheetName val="이토변실(A3-LINE)"/>
      <sheetName val="데리네이타현황"/>
      <sheetName val="DATE"/>
      <sheetName val="STEEL BOX 단면설계(SEC.8)"/>
      <sheetName val="Macro(차단기)"/>
      <sheetName val="기기리스트"/>
      <sheetName val="집수정(600-700)"/>
      <sheetName val="PROJECT BRIEF"/>
      <sheetName val="Sheet1 (2)"/>
      <sheetName val="POWER"/>
      <sheetName val="3.바닥판설계"/>
      <sheetName val="주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터파기및재료"/>
      <sheetName val="ABUT수량-A1"/>
      <sheetName val="tggwan(mac)"/>
      <sheetName val="3-2PS"/>
      <sheetName val="교각계산"/>
      <sheetName val="공량산출서"/>
      <sheetName val="우수"/>
      <sheetName val="이토변실(A3-LINE)"/>
      <sheetName val="3BL공동구 수량"/>
      <sheetName val="BID"/>
      <sheetName val="STEEL BOX 단면설계(SEC.8)"/>
      <sheetName val="토사(PE)"/>
      <sheetName val="품셈"/>
      <sheetName val="I一般比"/>
      <sheetName val="데리네이타현황"/>
      <sheetName val="실행내역서 "/>
      <sheetName val="위치조서"/>
      <sheetName val="우수공"/>
      <sheetName val="집수정현황"/>
      <sheetName val="#REF"/>
      <sheetName val="설계조건"/>
      <sheetName val="입출재고현황 (2)"/>
      <sheetName val="3.바닥판설계"/>
      <sheetName val="노임단가"/>
      <sheetName val="명세서"/>
      <sheetName val="실행철강하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교각계산"/>
      <sheetName val="DATA"/>
      <sheetName val="투찰"/>
      <sheetName val="ABUT수량-A1"/>
      <sheetName val="3.하중산정4.지지력"/>
      <sheetName val="DATE"/>
      <sheetName val="구조물철거타공정이월"/>
      <sheetName val="설계조건"/>
      <sheetName val="원형1호맨홀토공수량"/>
      <sheetName val="집수정(600-700)"/>
      <sheetName val="BLOCK(1)"/>
      <sheetName val="대로근거"/>
      <sheetName val="중로근거"/>
      <sheetName val="현장관리비 산출내역"/>
      <sheetName val="날개벽"/>
      <sheetName val="Sheet1 (2)"/>
      <sheetName val="토공총괄표"/>
      <sheetName val="loading"/>
      <sheetName val="공사비"/>
      <sheetName val="방음벽기초"/>
      <sheetName val="역T형(H=6.0) (2)"/>
      <sheetName val="우각부보강"/>
      <sheetName val="원형1호"/>
      <sheetName val="원형2호"/>
      <sheetName val="특수2호"/>
      <sheetName val="특수3호"/>
      <sheetName val="특수4호"/>
      <sheetName val="암거맨홀(차도측)"/>
      <sheetName val="6PILE  (돌출)"/>
      <sheetName val="SG"/>
      <sheetName val="예정(3)"/>
      <sheetName val="고창방향"/>
      <sheetName val="9GNG운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자재집계표"/>
      <sheetName val="총수량집계표"/>
      <sheetName val="총철근"/>
      <sheetName val="포장"/>
      <sheetName val="우수공"/>
      <sheetName val="우수철근"/>
      <sheetName val="오수공"/>
      <sheetName val="오수철근"/>
      <sheetName val="부대공"/>
      <sheetName val="부대공철근"/>
      <sheetName val="기타공"/>
      <sheetName val="기타공철근"/>
      <sheetName val="스텐드및계단"/>
      <sheetName val="스텐드및계단 (0)"/>
      <sheetName val="스텐드및계단철근"/>
      <sheetName val="터파기및재료"/>
      <sheetName val="ABUT수량-A1"/>
      <sheetName val="tggwan(mac)"/>
      <sheetName val="집수정(600-700)"/>
      <sheetName val="가도공"/>
      <sheetName val="INPUT"/>
      <sheetName val="EP0618"/>
      <sheetName val="(A)내역서"/>
      <sheetName val="1.설계조건"/>
      <sheetName val="Price List"/>
      <sheetName val="수량집계표1"/>
      <sheetName val="말뚝지지력산정"/>
      <sheetName val="데리네이타현황"/>
      <sheetName val="산출근거"/>
      <sheetName val="동해title"/>
      <sheetName val="S0"/>
      <sheetName val="노임단가"/>
      <sheetName val="우수"/>
      <sheetName val="1NYS(당)"/>
      <sheetName val="총괄"/>
      <sheetName val="공기"/>
      <sheetName val="신규일위대가"/>
      <sheetName val="계정"/>
      <sheetName val="2.대외공문"/>
      <sheetName val="SG"/>
      <sheetName val=""/>
      <sheetName val="A"/>
      <sheetName val="명세서"/>
      <sheetName val="3BL공동구 수량"/>
      <sheetName val="Sheet2"/>
      <sheetName val="세목전체"/>
      <sheetName val="RangeObject"/>
      <sheetName val="우각부보강"/>
      <sheetName val="EQT-ESTN"/>
      <sheetName val="내역서"/>
      <sheetName val="설계조건"/>
      <sheetName val="계수시트"/>
      <sheetName val="원가계산서"/>
      <sheetName val="d118"/>
      <sheetName val="96배수"/>
      <sheetName val="BID"/>
      <sheetName val="수량산출서"/>
      <sheetName val="화재 탐지 설비"/>
      <sheetName val="연결관산출조서"/>
      <sheetName val="기존구조물철거집계계표"/>
      <sheetName val="Sheet1"/>
      <sheetName val="교각(P1)수량"/>
      <sheetName val="토사(PE)"/>
      <sheetName val="단중표"/>
      <sheetName val="갑지(추정)"/>
    </sheetNames>
    <sheetDataSet>
      <sheetData sheetId="0"/>
      <sheetData sheetId="1"/>
      <sheetData sheetId="2"/>
      <sheetData sheetId="3"/>
      <sheetData sheetId="4">
        <row r="1">
          <cell r="A1" t="str">
            <v>공       종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본체"/>
      <sheetName val="단면력 집계표"/>
      <sheetName val="기초설계"/>
      <sheetName val="사용성검토"/>
      <sheetName val="우각부보강"/>
      <sheetName val="날개벽"/>
      <sheetName val="PARAPHET"/>
      <sheetName val="Sheet1"/>
      <sheetName val="우수공"/>
      <sheetName val="터파기및재료"/>
      <sheetName val="ABUT수량-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자재집계표"/>
      <sheetName val="총수량집계표"/>
      <sheetName val="총철근량집계표"/>
      <sheetName val="토적집계표"/>
      <sheetName val="토적표"/>
      <sheetName val="토공집계표"/>
      <sheetName val="몰탈"/>
      <sheetName val="포장공수량집계표"/>
      <sheetName val="아스콘포장(T=52.5CM)"/>
      <sheetName val="고압블럭(T=6CM)"/>
      <sheetName val="보차도경계석(150-170-200)"/>
      <sheetName val="보도경계블럭"/>
      <sheetName val="L형측구"/>
      <sheetName val="감속턱"/>
      <sheetName val="차선도색(평행주차)"/>
      <sheetName val="차선도색(중앙선)"/>
      <sheetName val="차선도색(직각주차-5M)"/>
      <sheetName val="우수공수량집계표"/>
      <sheetName val="우수공철근량집계표"/>
      <sheetName val="우수공맨홀평균깊이"/>
      <sheetName val="우수공흄관평균깊이"/>
      <sheetName val="우수흄관(D300)"/>
      <sheetName val="흄관(D450)"/>
      <sheetName val="흄관(D500)"/>
      <sheetName val="흄관(D600)"/>
      <sheetName val="흄관(D700)"/>
      <sheetName val="우수맨홀(D900)"/>
      <sheetName val="우수맨홀(D1200)"/>
      <sheetName val="PIT평균깊이"/>
      <sheetName val="플륨관"/>
      <sheetName val="홈통받이"/>
      <sheetName val="홈통받이연락관"/>
      <sheetName val="빗물받이(910-510-410)"/>
      <sheetName val="빗물받이연락관"/>
      <sheetName val="PIT"/>
      <sheetName val="집수정(400-400)"/>
      <sheetName val="집수정(600-700)"/>
      <sheetName val="집수정연락관"/>
      <sheetName val="맹암거(D150)"/>
      <sheetName val="맹암거(D250)"/>
      <sheetName val="U형(300X300~500)"/>
      <sheetName val="우수관보호공(D300)"/>
      <sheetName val="우수관보호공(D450)"/>
      <sheetName val="오수공수량집계표"/>
      <sheetName val="오수공철근량집계표"/>
      <sheetName val="오수공맨홀평균깊이"/>
      <sheetName val="오수공흄관평균깊이"/>
      <sheetName val="오수맨홀(D900)"/>
      <sheetName val="오수받이(940-510-410)"/>
      <sheetName val="흄관(D300)"/>
      <sheetName val="오수관보호공(D300)"/>
      <sheetName val="오수받이연락관"/>
      <sheetName val="상수도공수량집계표"/>
      <sheetName val="상수도공철근량집계표"/>
      <sheetName val="제수변실(1.40-1.50)"/>
      <sheetName val="주철관(D200)"/>
      <sheetName val="공동구공철근량집계표"/>
      <sheetName val="공동구공수량집계표"/>
      <sheetName val="공동구공"/>
      <sheetName val="우각부보강"/>
      <sheetName val="우수공"/>
      <sheetName val="터파기및재료"/>
      <sheetName val="DATA"/>
      <sheetName val="ABUT수량-A1"/>
      <sheetName val="연결관암거"/>
      <sheetName val="단가조사"/>
      <sheetName val="단가"/>
      <sheetName val="연결관산출조서"/>
      <sheetName val="가도공"/>
      <sheetName val="산출근거"/>
      <sheetName val="6호기"/>
      <sheetName val="DATE"/>
      <sheetName val="기기리스트"/>
      <sheetName val="환율"/>
      <sheetName val="TYPE-1"/>
      <sheetName val="죽전리수량산출서2"/>
      <sheetName val="슬래브1"/>
      <sheetName val="우수"/>
      <sheetName val="교대시점"/>
      <sheetName val="계수시트"/>
      <sheetName val="원가계산서"/>
      <sheetName val="EQT-ESTN"/>
      <sheetName val="동해titl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>
        <row r="4">
          <cell r="P4">
            <v>4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원형맨홀수량"/>
      <sheetName val="원형1호맨홀토공수량"/>
      <sheetName val="집수정(600-700)"/>
      <sheetName val="우각부보강"/>
      <sheetName val="우수공"/>
      <sheetName val="DATA"/>
      <sheetName val="터파기및재료"/>
      <sheetName val="DATE"/>
      <sheetName val="6호기"/>
      <sheetName val="단가 및 재료비"/>
      <sheetName val="중기사용료산출근거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YC(중앙열)"/>
      <sheetName val="YC(외측열)"/>
      <sheetName val="원형1호맨홀토공수량"/>
      <sheetName val="집수정(600-700)"/>
      <sheetName val="우각부보강"/>
      <sheetName val="우수공"/>
      <sheetName val="1.설계조건"/>
      <sheetName val="T-DREP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구조물공(3)"/>
      <sheetName val="구조물공사집계표"/>
      <sheetName val="옹벽평균연장"/>
      <sheetName val="옹벽(집계)"/>
      <sheetName val="옹벽(단위)"/>
      <sheetName val="공동구(집계)"/>
      <sheetName val="공동구(단위)"/>
      <sheetName val="H-PILE수량집계"/>
      <sheetName val="ABUT수량-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"/>
      <sheetName val="수량산출서"/>
      <sheetName val="수량산출"/>
      <sheetName val="단위수량"/>
      <sheetName val="토공수량집계"/>
      <sheetName val="토공수량산출서"/>
      <sheetName val="토공단위"/>
      <sheetName val="삽도"/>
      <sheetName val="Sheet2"/>
      <sheetName val="조명시설"/>
      <sheetName val="H-PILE수량집계"/>
      <sheetName val="거래처목록"/>
      <sheetName val="관리코드"/>
      <sheetName val="원형1호맨홀토공수량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맨홀단위수량2차"/>
      <sheetName val="이음부몰탈2차"/>
      <sheetName val="우수관기초단위수량(2차)"/>
      <sheetName val="접속흄관이음몰탈단위수량(2차)"/>
      <sheetName val="모래부설치수표"/>
      <sheetName val="모래부설단위수량"/>
      <sheetName val="우수받이단위수량(2차)"/>
      <sheetName val="집수정 2차"/>
      <sheetName val="U형측구"/>
      <sheetName val="조명시설"/>
      <sheetName val="파일의이용"/>
      <sheetName val="산출근거"/>
      <sheetName val="연결관암거"/>
      <sheetName val="2호맨홀공제수량"/>
      <sheetName val="계수시트"/>
      <sheetName val="기계경비(시간당)"/>
      <sheetName val="램머"/>
      <sheetName val="1차 내역서"/>
      <sheetName val="공사기본내용입력"/>
      <sheetName val="계양가시설"/>
      <sheetName val="토사(PE)"/>
      <sheetName val="Sheet1 (2)"/>
      <sheetName val="TOTAL_BOQ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터파기및재료"/>
      <sheetName val="2호맨홀공제수량"/>
      <sheetName val="토공(우물통,기타) "/>
      <sheetName val="조명시설"/>
      <sheetName val="교육종류"/>
      <sheetName val="TOTAL_BOQ"/>
      <sheetName val="3-2PS"/>
      <sheetName val="내역"/>
      <sheetName val="DATE"/>
      <sheetName val="3.3"/>
      <sheetName val="Total"/>
      <sheetName val="경산"/>
      <sheetName val="투찰금액"/>
      <sheetName val="파일의이용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공사원가계산서"/>
      <sheetName val="총괄내역서"/>
      <sheetName val="내역서"/>
      <sheetName val="수목표준대가"/>
      <sheetName val="시설구조일위대가 "/>
      <sheetName val="기초대가"/>
      <sheetName val="단가조사표"/>
      <sheetName val="지주,비료"/>
      <sheetName val="수량산출서"/>
      <sheetName val="Sheet3"/>
      <sheetName val="Sheet2 (4)"/>
      <sheetName val="Sheet2 (5)"/>
      <sheetName val="Sheet2 (6)"/>
      <sheetName val="터파기및재료"/>
      <sheetName val="건축내역"/>
      <sheetName val="노무단가"/>
      <sheetName val="견적서"/>
      <sheetName val="코드표"/>
      <sheetName val="토사(PE)"/>
      <sheetName val="설계내역(당초)"/>
      <sheetName val="변경도급"/>
      <sheetName val="겉장"/>
      <sheetName val="기성검사원"/>
      <sheetName val="표지"/>
      <sheetName val="갑지"/>
      <sheetName val="원가"/>
      <sheetName val="건축"/>
      <sheetName val="토목"/>
      <sheetName val="냉천부속동"/>
      <sheetName val="노무비"/>
      <sheetName val="실행대비"/>
      <sheetName val="노임단가"/>
      <sheetName val="공조기"/>
      <sheetName val="내역"/>
      <sheetName val="단가표"/>
      <sheetName val="수목데이타 "/>
      <sheetName val="BID"/>
      <sheetName val="중기사용료산출근거"/>
      <sheetName val="단가 및 재료비"/>
      <sheetName val="진주방향"/>
      <sheetName val="마산방향"/>
      <sheetName val="마산방향철근집계"/>
      <sheetName val="96노임기준"/>
      <sheetName val="일위대가"/>
      <sheetName val="9811"/>
      <sheetName val="종배수관면벽신"/>
      <sheetName val="적용단위길이"/>
      <sheetName val="개소별수량산출"/>
      <sheetName val="2003상반기노임기준"/>
      <sheetName val="내역서(기계)"/>
      <sheetName val="총괄표"/>
      <sheetName val="남대문빌딩"/>
      <sheetName val="경산"/>
      <sheetName val="6공구(당초)"/>
      <sheetName val="기초일위"/>
      <sheetName val="시설일위"/>
      <sheetName val="조명일위"/>
      <sheetName val="설계내역"/>
      <sheetName val="관급자재대"/>
      <sheetName val="수량산출"/>
      <sheetName val="노단"/>
      <sheetName val="#REF"/>
      <sheetName val="현장관리비"/>
      <sheetName val="철탑"/>
      <sheetName val="제철"/>
      <sheetName val="토공사"/>
      <sheetName val="1.내역(청.하역장전등)"/>
      <sheetName val="참조자료"/>
      <sheetName val="노임이"/>
      <sheetName val="A"/>
      <sheetName val="저수호안내역(변경예정)"/>
      <sheetName val="을지"/>
      <sheetName val="2000년1차"/>
      <sheetName val="입찰안"/>
      <sheetName val="돈암사업"/>
      <sheetName val="기계경비(시간당)"/>
      <sheetName val="램머"/>
      <sheetName val="SORCE1"/>
      <sheetName val="골조시행"/>
      <sheetName val="하수급견적대비"/>
      <sheetName val="자재단가"/>
      <sheetName val="비교1"/>
      <sheetName val="Config"/>
      <sheetName val="R&amp;D"/>
      <sheetName val="올림픽미술관"/>
      <sheetName val="철콘공사"/>
      <sheetName val="납부서"/>
      <sheetName val="간선계산"/>
      <sheetName val="단위당일위대가"/>
      <sheetName val="시중노임(공사)"/>
      <sheetName val="비탈면보호공수량산출"/>
      <sheetName val="대비"/>
      <sheetName val="실행내역 "/>
      <sheetName val="ⴭⴭⴭⴭⴭ"/>
      <sheetName val="설계서을"/>
      <sheetName val="금융비용"/>
      <sheetName val="견"/>
      <sheetName val="경비"/>
      <sheetName val="설계명세서"/>
      <sheetName val="품셈표"/>
      <sheetName val="공통가설"/>
      <sheetName val="TRE TABLE"/>
      <sheetName val="집계표"/>
      <sheetName val="데이타"/>
      <sheetName val="2.냉난방설비공사"/>
      <sheetName val="7.자동제어공사"/>
      <sheetName val="남양주부대"/>
      <sheetName val="변경품셈총괄"/>
      <sheetName val="자동차폐수처리장"/>
      <sheetName val="2호맨홀공제수량"/>
      <sheetName val="공조기휀"/>
      <sheetName val="AHU집계"/>
      <sheetName val="인부노임"/>
      <sheetName val="토공A"/>
      <sheetName val="36단가"/>
      <sheetName val="36수량"/>
      <sheetName val="산출금액내역"/>
      <sheetName val="종배수관(신)"/>
      <sheetName val="자료입력"/>
      <sheetName val="피벗테이블데이터분석"/>
      <sheetName val="제경비율"/>
      <sheetName val="시설구조일위대가_"/>
      <sheetName val="Sheet2_(4)"/>
      <sheetName val="Sheet2_(5)"/>
      <sheetName val="Sheet2_(6)"/>
      <sheetName val="수목데이타_"/>
      <sheetName val="단가_및_재료비"/>
      <sheetName val="시설구조일위대가_1"/>
      <sheetName val="Sheet2_(4)1"/>
      <sheetName val="Sheet2_(5)1"/>
      <sheetName val="Sheet2_(6)1"/>
      <sheetName val="수목데이타_1"/>
      <sheetName val="단가_및_재료비1"/>
      <sheetName val="토적집계"/>
      <sheetName val="내역(토목)"/>
      <sheetName val="대로근거"/>
      <sheetName val="중로근거"/>
      <sheetName val="내역분기"/>
      <sheetName val="청천내"/>
      <sheetName val="주소록"/>
      <sheetName val="일반관리비"/>
      <sheetName val="일위대가표"/>
      <sheetName val="인건비"/>
      <sheetName val="49단가"/>
      <sheetName val="49산출"/>
      <sheetName val="예산명세서"/>
      <sheetName val="구조물공1"/>
      <sheetName val="우수받이"/>
      <sheetName val="날개벽"/>
      <sheetName val="단위수량"/>
      <sheetName val="제안서입력"/>
      <sheetName val="절감계산"/>
      <sheetName val="보할"/>
      <sheetName val="노임"/>
      <sheetName val="2.대외공문"/>
      <sheetName val="인원계획-미화"/>
      <sheetName val="본문"/>
      <sheetName val="기본DATA"/>
      <sheetName val="구조물공"/>
      <sheetName val="부대공"/>
      <sheetName val="배수공"/>
      <sheetName val="토공"/>
      <sheetName val="포장공"/>
      <sheetName val="수금계획"/>
      <sheetName val="wall"/>
      <sheetName val="Front"/>
      <sheetName val="시실누(모) "/>
      <sheetName val="현우실적"/>
      <sheetName val="업체별기성내역"/>
      <sheetName val="지급자재"/>
      <sheetName val="제출내역 (2)"/>
      <sheetName val="일위대가표 "/>
      <sheetName val="Customer Databas"/>
      <sheetName val="기계내역"/>
      <sheetName val="갑지(요약)"/>
      <sheetName val="11.닥트설치공사(bm)"/>
      <sheetName val="회로내역(승인)"/>
      <sheetName val="중기조종사 단위단가"/>
      <sheetName val="98수문일위"/>
      <sheetName val="단가"/>
      <sheetName val="수량인공"/>
      <sheetName val="주방"/>
      <sheetName val="소일위대가코드표"/>
      <sheetName val="공사요율"/>
      <sheetName val="06 일위대가목록"/>
      <sheetName val="자료"/>
      <sheetName val="DATA 입력란"/>
      <sheetName val="1. 설계조건 2.단면가정 3. 하중계산"/>
      <sheetName val="변경1총괄"/>
      <sheetName val="일위"/>
      <sheetName val="투찰추정"/>
      <sheetName val="준검 내역서"/>
      <sheetName val="사급자재"/>
      <sheetName val="기안"/>
      <sheetName val="01"/>
      <sheetName val="기본단가"/>
      <sheetName val="소비자가"/>
      <sheetName val="경비2내역"/>
      <sheetName val="Sheet1"/>
      <sheetName val="공사비증감"/>
      <sheetName val="설계"/>
      <sheetName val="토공계산서(부체도로)"/>
      <sheetName val="급여조견표"/>
      <sheetName val="정공공사"/>
      <sheetName val="을"/>
      <sheetName val="노집"/>
      <sheetName val="재집"/>
      <sheetName val="수목데이타"/>
      <sheetName val="열린교실"/>
      <sheetName val="MATERIAL"/>
      <sheetName val="FRP PIPING 일위대가"/>
      <sheetName val="상반기손익차2총괄"/>
      <sheetName val="유림골조"/>
      <sheetName val="보도공제면적"/>
      <sheetName val="개요"/>
      <sheetName val="현장관리"/>
      <sheetName val="단가조사"/>
      <sheetName val="수곡내역"/>
      <sheetName val="98지급계획"/>
      <sheetName val="TEL"/>
      <sheetName val="대여현황"/>
      <sheetName val="hvac(제어동)"/>
      <sheetName val="변경내역"/>
      <sheetName val="6호기"/>
      <sheetName val="소방기계"/>
      <sheetName val="차액보증"/>
      <sheetName val="건축공사 집계표"/>
      <sheetName val="골조"/>
      <sheetName val="내역서01"/>
      <sheetName val="AL공사(원)"/>
      <sheetName val="공사개요"/>
      <sheetName val="현장청취복명서"/>
      <sheetName val="정부노임단가"/>
      <sheetName val="단가산출"/>
      <sheetName val="반응조"/>
      <sheetName val="DB"/>
      <sheetName val="1.설계기준"/>
      <sheetName val="전산망"/>
      <sheetName val="금액내역서"/>
      <sheetName val="현장관리비 산출내역"/>
      <sheetName val="admin"/>
      <sheetName val="주공기준"/>
      <sheetName val="기본1"/>
      <sheetName val="수정일위대가"/>
      <sheetName val="설비"/>
      <sheetName val="건설기계사용료"/>
      <sheetName val="Sheet15"/>
      <sheetName val="공사설명서외"/>
      <sheetName val="산출기준자료"/>
      <sheetName val="말뚝지지력산정"/>
      <sheetName val="공정집계_국별"/>
      <sheetName val="횡배수관"/>
      <sheetName val="기초목"/>
      <sheetName val="교통대책내역"/>
      <sheetName val="참조"/>
      <sheetName val="하자항목"/>
      <sheetName val="법면"/>
      <sheetName val="배수공1"/>
      <sheetName val="중기일위대가"/>
      <sheetName val="부대공Ⅱ"/>
      <sheetName val="DATE"/>
      <sheetName val="단면가정"/>
      <sheetName val="COST"/>
      <sheetName val="Sheet9"/>
      <sheetName val="원가계산서"/>
      <sheetName val=" 내역"/>
      <sheetName val="효성CB 1P기초"/>
      <sheetName val="단가(전기)"/>
      <sheetName val="난간벽단위"/>
      <sheetName val="2설계 (웅촌고연)"/>
      <sheetName val="참고자료"/>
      <sheetName val="ABUT수량-A1"/>
      <sheetName val="단가산출2"/>
      <sheetName val="단가산출1"/>
      <sheetName val="공제구간조서"/>
      <sheetName val="노무비 "/>
      <sheetName val="b_balju_cho"/>
      <sheetName val="총 괄 표"/>
      <sheetName val="NYS"/>
      <sheetName val="조명시설"/>
      <sheetName val="건설산출"/>
      <sheetName val="21301동"/>
      <sheetName val="평가데이터"/>
      <sheetName val="2.1  노무비 평균단가산출"/>
      <sheetName val="슬래브"/>
      <sheetName val="부표총괄"/>
      <sheetName val="단가산출목록표"/>
      <sheetName val="연결임시"/>
      <sheetName val="일위(토,포,부)"/>
      <sheetName val="기계경비"/>
      <sheetName val="unitpric"/>
      <sheetName val="마감물량 "/>
      <sheetName val="건설기계경비산정조견표"/>
      <sheetName val="인건비 "/>
      <sheetName val="Y-WORK"/>
      <sheetName val="설계산출표지"/>
      <sheetName val="내역단가"/>
      <sheetName val="일위단가"/>
      <sheetName val="일위대가표(DEEP)"/>
      <sheetName val="99노임기준"/>
      <sheetName val="소방"/>
      <sheetName val="원가계산서(공사)"/>
      <sheetName val="본공사"/>
      <sheetName val="슬래브산식"/>
      <sheetName val="2000전체분"/>
      <sheetName val="시점부교대"/>
      <sheetName val="산근목록"/>
      <sheetName val="중기경비목록"/>
      <sheetName val="입력"/>
      <sheetName val="원가계산서(남측)"/>
      <sheetName val="내역1"/>
      <sheetName val="갑지(추정)"/>
      <sheetName val="APT"/>
      <sheetName val="1.설계조건"/>
      <sheetName val="steel data sheet"/>
      <sheetName val="내역서2"/>
      <sheetName val="H=2.0m"/>
      <sheetName val="노견단위수량"/>
      <sheetName val="관로공사"/>
      <sheetName val="조명율표"/>
      <sheetName val="일위대가(가설)"/>
      <sheetName val="접지수량"/>
      <sheetName val="JUCKEYK"/>
      <sheetName val="품목납기"/>
      <sheetName val="고창터널(고창방향)"/>
      <sheetName val="금광1터널"/>
      <sheetName val="실행내역"/>
      <sheetName val="9902"/>
      <sheetName val="현장별계약현황('98.10.31)"/>
      <sheetName val="총괄메뉴"/>
      <sheetName val="XL4Poppy"/>
      <sheetName val="월별손익"/>
      <sheetName val="임대계획"/>
      <sheetName val="Total"/>
      <sheetName val="archi(본사)"/>
      <sheetName val="신림자금"/>
      <sheetName val="Sheet4"/>
      <sheetName val="견적업체"/>
      <sheetName val="b_balju"/>
      <sheetName val="식재가격"/>
      <sheetName val="식재총괄"/>
      <sheetName val="일위목록"/>
      <sheetName val="2. 공원조도"/>
      <sheetName val="말고개터널조명전압강하"/>
      <sheetName val="22단가"/>
      <sheetName val="22산출"/>
      <sheetName val="S0"/>
      <sheetName val="세원견적서"/>
      <sheetName val="물집"/>
      <sheetName val="2004,상노임"/>
      <sheetName val="TOTAL_BOQ"/>
      <sheetName val="C3"/>
      <sheetName val="전체내역"/>
      <sheetName val="협조전"/>
      <sheetName val="예총"/>
      <sheetName val="OE"/>
      <sheetName val="빙설계"/>
      <sheetName val="토목주소"/>
      <sheetName val="기성내역1"/>
      <sheetName val="내역서(가중치)"/>
      <sheetName val="1.취수장"/>
      <sheetName val="내역2"/>
      <sheetName val="적용단가표"/>
      <sheetName val="노임05상"/>
      <sheetName val="공량산출"/>
      <sheetName val="산출기초조사서"/>
      <sheetName val="Macro1"/>
      <sheetName val="월현황(내자)"/>
      <sheetName val="MOTOR"/>
      <sheetName val="ITEM"/>
      <sheetName val="단가비교"/>
      <sheetName val="가도공"/>
      <sheetName val="노무비단가"/>
      <sheetName val="지주토목내역서"/>
      <sheetName val="2000노임기준"/>
      <sheetName val="식재일위대가"/>
      <sheetName val="건설기계손료"/>
      <sheetName val="코드"/>
      <sheetName val="경상직원"/>
      <sheetName val="횡배수관토공수량"/>
      <sheetName val="아스팔트 포장총괄집계표"/>
      <sheetName val="심사공종"/>
      <sheetName val="9509"/>
      <sheetName val="Sheet1 (2)"/>
      <sheetName val="00년도"/>
      <sheetName val="공장"/>
      <sheetName val="건축2"/>
      <sheetName val="차수"/>
      <sheetName val="견적공통"/>
      <sheetName val="16-1"/>
      <sheetName val="진천생산"/>
      <sheetName val="분개장"/>
      <sheetName val="보고"/>
      <sheetName val="회사정보"/>
      <sheetName val="인사자료총집계"/>
      <sheetName val="매출현황"/>
      <sheetName val="메인거더-크로스빔200연결부"/>
      <sheetName val="기별월별손익"/>
      <sheetName val="조내역"/>
      <sheetName val="공종목록표"/>
      <sheetName val="파일의이용"/>
      <sheetName val="대가목록"/>
      <sheetName val="단위단가"/>
      <sheetName val="설계내역서"/>
      <sheetName val="GLST"/>
      <sheetName val="식재인부"/>
      <sheetName val="982월원안"/>
      <sheetName val="2공구산출내역"/>
      <sheetName val="File_관급"/>
      <sheetName val="공정집계"/>
      <sheetName val="기초단가"/>
      <sheetName val="RE9604"/>
      <sheetName val="노임목록"/>
    </sheetNames>
    <sheetDataSet>
      <sheetData sheetId="0"/>
      <sheetData sheetId="1"/>
      <sheetData sheetId="2"/>
      <sheetData sheetId="3">
        <row r="2">
          <cell r="J2" t="str">
            <v>금 액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금액내역서"/>
      <sheetName val="교각계산"/>
      <sheetName val="현장관리비 산출내역"/>
      <sheetName val="총괄"/>
      <sheetName val="을"/>
      <sheetName val="내역서01"/>
      <sheetName val="원내역"/>
      <sheetName val="설계개요"/>
      <sheetName val="시설일위"/>
      <sheetName val="상 부"/>
      <sheetName val="수목표준대가"/>
      <sheetName val="집수정(600-700)"/>
      <sheetName val="입찰안"/>
      <sheetName val="IW-LIST"/>
      <sheetName val="토공사"/>
      <sheetName val="일위대가(가설)"/>
      <sheetName val="PRICE"/>
      <sheetName val="연돌일위집계"/>
      <sheetName val="계정"/>
      <sheetName val="노무"/>
      <sheetName val="토공집계표"/>
      <sheetName val="일위대가(여기까지)"/>
      <sheetName val="품셈"/>
      <sheetName val="DATA"/>
      <sheetName val="woo(mac)"/>
      <sheetName val="001"/>
      <sheetName val="cable-data"/>
      <sheetName val="SG"/>
      <sheetName val="1.설계조건"/>
      <sheetName val="수목데이타 "/>
      <sheetName val="하수급견적대비"/>
      <sheetName val="현장관리비_산출내역"/>
      <sheetName val="상_부"/>
      <sheetName val="현장관리비_산출내역1"/>
      <sheetName val="상_부1"/>
      <sheetName val="결과조달"/>
      <sheetName val="노단"/>
      <sheetName val="일위대가(계측기설치)"/>
      <sheetName val="부대공Ⅱ"/>
      <sheetName val="설계가"/>
      <sheetName val="0226"/>
      <sheetName val="01"/>
      <sheetName val="건축2"/>
      <sheetName val="EQ-R1"/>
      <sheetName val="1.경관조명산출"/>
      <sheetName val="1.경관조명산출집계"/>
      <sheetName val="원형1호맨홀토공수량"/>
      <sheetName val="S0"/>
      <sheetName val="Sheet1"/>
      <sheetName val="기기리스트"/>
      <sheetName val="일위대가목차"/>
      <sheetName val="ExcelObject"/>
      <sheetName val="1TL종점(1)"/>
      <sheetName val="이름표지정"/>
      <sheetName val="Pier 3"/>
      <sheetName val="2.대외공문"/>
      <sheetName val="#REF"/>
      <sheetName val="A-4"/>
      <sheetName val="목표세부명세"/>
      <sheetName val="공문"/>
      <sheetName val="낙찰표"/>
      <sheetName val="ⴭⴭⴭⴭⴭ"/>
      <sheetName val="총괄내역서"/>
      <sheetName val="list"/>
      <sheetName val="PAINT"/>
      <sheetName val="일위대가"/>
      <sheetName val="●내역"/>
      <sheetName val="건축단가"/>
      <sheetName val="일위목록"/>
      <sheetName val="갑지"/>
      <sheetName val="Sheet9"/>
      <sheetName val="전기자료"/>
      <sheetName val="Sheet14"/>
      <sheetName val="Sheet10"/>
      <sheetName val="Sheet13"/>
      <sheetName val="건축내역"/>
      <sheetName val="내역"/>
      <sheetName val="계수시트"/>
      <sheetName val="원가계산서"/>
      <sheetName val="BID"/>
      <sheetName val="GI-LIST"/>
      <sheetName val="기계경비일람"/>
      <sheetName val="노임"/>
      <sheetName val="공사비증감"/>
      <sheetName val="집계표"/>
      <sheetName val="설계"/>
      <sheetName val="데이타"/>
      <sheetName val="Sheet1 (2)"/>
      <sheetName val="노임단가"/>
      <sheetName val="입찰내역 발주처 양식"/>
      <sheetName val="Sheet4"/>
      <sheetName val="수로단위수량"/>
      <sheetName val="6PILE  (돌출)"/>
      <sheetName val="예가표"/>
      <sheetName val="일위대가 (PM)"/>
      <sheetName val="조명시설"/>
      <sheetName val="Eq. Mobilization"/>
      <sheetName val="토공실행"/>
      <sheetName val="실행대비"/>
      <sheetName val="인건비"/>
      <sheetName val="MAT_N048"/>
      <sheetName val="대전21토목내역서"/>
      <sheetName val="전차선로 물량표"/>
      <sheetName val="제출내역 (2)"/>
      <sheetName val="제수변수량"/>
      <sheetName val="96노임기준"/>
      <sheetName val="충돌 내용"/>
      <sheetName val="수량산출서LP-GA"/>
      <sheetName val="산출서집계LP-GA"/>
      <sheetName val="수량산출서LP-GB"/>
      <sheetName val="PAD TR보호대기초"/>
      <sheetName val="가로등기초"/>
      <sheetName val="HANDHOLE(2)"/>
      <sheetName val=" 내역"/>
      <sheetName val="기성내역1"/>
      <sheetName val="배수내역(98년도분)"/>
      <sheetName val="P.M 별"/>
      <sheetName val="1ST"/>
      <sheetName val="타견적(을)"/>
      <sheetName val="공종별자재"/>
      <sheetName val="충주"/>
      <sheetName val="지장물C"/>
      <sheetName val="가락화장을지"/>
      <sheetName val="CAL"/>
      <sheetName val="DATE"/>
      <sheetName val="투찰"/>
      <sheetName val="신규일위대가"/>
      <sheetName val="설계조건"/>
      <sheetName val="설계산출표지"/>
      <sheetName val="유림골조"/>
      <sheetName val="공통비(전체)"/>
      <sheetName val="토목공사"/>
      <sheetName val="새공통(96임금인상기준)"/>
      <sheetName val="비교1"/>
      <sheetName val="유림총괄"/>
      <sheetName val="단가표"/>
      <sheetName val="대로근거"/>
      <sheetName val="ABUT수량-A1"/>
      <sheetName val="공사비예산서(토목분)"/>
      <sheetName val="내역서"/>
      <sheetName val="구조물철거타공정이월"/>
      <sheetName val="단면 (2)"/>
      <sheetName val="FAB별"/>
      <sheetName val="최적단면"/>
      <sheetName val="일위대가표"/>
      <sheetName val="EP0618"/>
      <sheetName val="5)수리분석내역 "/>
      <sheetName val="직접경비"/>
      <sheetName val="직접인건비"/>
      <sheetName val="무근깨기"/>
      <sheetName val="단면가정"/>
      <sheetName val="산출2-기기동력"/>
      <sheetName val="터파기및재료"/>
      <sheetName val="냉천부속동"/>
      <sheetName val="방음벽기초"/>
      <sheetName val="일위(PN)"/>
      <sheetName val="견적990322"/>
      <sheetName val="기둥강재집계"/>
      <sheetName val="Total"/>
      <sheetName val="대비"/>
      <sheetName val="차액보증"/>
      <sheetName val="COVER"/>
      <sheetName val="경비실"/>
      <sheetName val="U-TYPE(1)"/>
      <sheetName val="경산"/>
      <sheetName val="9GNG운반"/>
    </sheetNames>
    <sheetDataSet>
      <sheetData sheetId="0">
        <row r="4">
          <cell r="D4" t="str">
            <v>대</v>
          </cell>
        </row>
        <row r="5">
          <cell r="D5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공기변실(A3-LINE)"/>
      <sheetName val="이토변실(A3-LINE)"/>
      <sheetName val="공기변실토공(D)"/>
      <sheetName val="이토변실토공(D)"/>
      <sheetName val="공기변실토공(F)"/>
      <sheetName val="이토변실토공(F)"/>
      <sheetName val="공기변실토공(G)"/>
      <sheetName val="이토변실토공(G)"/>
      <sheetName val="수목표준대가"/>
      <sheetName val="터파기및재료"/>
      <sheetName val="2호맨홀공제수량"/>
      <sheetName val="DATA"/>
      <sheetName val="데이타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터파기및재료"/>
      <sheetName val="이토변실(A3-LINE)"/>
      <sheetName val="수목표준대가"/>
      <sheetName val="2호맨홀공제수량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우수받이,연결관집계"/>
      <sheetName val="우수받이노선별집계"/>
      <sheetName val="원본(2)"/>
      <sheetName val="받이연결(관)조서"/>
      <sheetName val="연결관원형"/>
      <sheetName val="연결관암거"/>
      <sheetName val="접속흄관이음몰탈단위수량(2차)"/>
      <sheetName val="우수받이단위수량(2차)"/>
      <sheetName val="집수정연결관집계"/>
      <sheetName val="집수정연결관조서"/>
      <sheetName val="플륨연장조서"/>
      <sheetName val="콘크리트벤치플륨2"/>
      <sheetName val="유공관연장"/>
      <sheetName val="터파기및재료"/>
      <sheetName val="이토변실(A3-LINE)"/>
      <sheetName val="수목표준대가"/>
      <sheetName val="철거산출근거"/>
      <sheetName val="기둥(원형)"/>
      <sheetName val="기초공"/>
      <sheetName val="단가조사"/>
      <sheetName val="기본입력"/>
      <sheetName val="건설공사인월수"/>
      <sheetName val="통신소방공사인월수"/>
      <sheetName val="차량비용산출"/>
      <sheetName val="사무원비용산출"/>
      <sheetName val="보고서비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원형맨홀수량"/>
      <sheetName val="원형1호맨홀토공수량"/>
      <sheetName val="연결관암거"/>
      <sheetName val="터파기및재료"/>
      <sheetName val="단위수량"/>
      <sheetName val="이토변실(A3-LINE)"/>
      <sheetName val="수목표준대가"/>
      <sheetName val="부대내역"/>
      <sheetName val="이형관"/>
      <sheetName val="Baby일위대가"/>
      <sheetName val="날개벽(시점좌측)"/>
      <sheetName val="직공비"/>
      <sheetName val="COPING"/>
      <sheetName val="Sheet1"/>
      <sheetName val="일위대가(가설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자재집계"/>
      <sheetName val="총수량"/>
      <sheetName val="총철근"/>
      <sheetName val="몰탈"/>
      <sheetName val="토공집계"/>
      <sheetName val="토적집계"/>
      <sheetName val="토적표"/>
      <sheetName val="포장수량집계"/>
      <sheetName val="포장철근집계"/>
      <sheetName val="아스콘T=62.5"/>
      <sheetName val="고압블럭T=20"/>
      <sheetName val="보차도경계블럭"/>
      <sheetName val="보도경계블럭"/>
      <sheetName val="L형측구"/>
      <sheetName val="감속턱"/>
      <sheetName val="차선(중앙선)"/>
      <sheetName val="차선(직각주차)"/>
      <sheetName val="우수수량집계"/>
      <sheetName val="우수철근집계"/>
      <sheetName val="우수흄관깊이"/>
      <sheetName val="우수맨홀깊이"/>
      <sheetName val="우수맨홀(D900)"/>
      <sheetName val="우수맨홀(D1200)"/>
      <sheetName val="흄관(D450)"/>
      <sheetName val="흄관(D600)"/>
      <sheetName val="집수정"/>
      <sheetName val="홈통받이"/>
      <sheetName val="빗물받이(910-510-410)"/>
      <sheetName val="빗물받이(600-510-410)"/>
      <sheetName val="U형측구"/>
      <sheetName val="홈통받이연락관(D.C PIPE-150)"/>
      <sheetName val="빗물받이연락관(D.C PIPE-250)"/>
      <sheetName val="맹암거(SDP150)"/>
      <sheetName val="맹암거(SDP100)"/>
      <sheetName val="우수PIT"/>
      <sheetName val="오수수량집계"/>
      <sheetName val="오수철근집계"/>
      <sheetName val="오수공흄관평균깊이"/>
      <sheetName val="오수공맨홀평균깊이"/>
      <sheetName val="오수맨홀(D900)"/>
      <sheetName val="오수-흄관(D300)"/>
      <sheetName val="오수받이(910-510-410)"/>
      <sheetName val="오수받이연락관(D.CPIPE-150)"/>
      <sheetName val="상수수량집계"/>
      <sheetName val="상수철근집계"/>
      <sheetName val="제수변실(1.40-1.80)"/>
      <sheetName val="주철관(D40)"/>
      <sheetName val="주철관(D150)"/>
      <sheetName val="공동구수량집계"/>
      <sheetName val="공동구철근집계"/>
      <sheetName val="공동구단위시트"/>
      <sheetName val="원형1호맨홀토공수량"/>
      <sheetName val="연결관암거"/>
      <sheetName val="내역서"/>
      <sheetName val="4.2유효폭의 계산"/>
      <sheetName val="터파기및재료"/>
      <sheetName val="우수"/>
      <sheetName val="빗물받이_910_510_410_"/>
      <sheetName val="Sheet1"/>
      <sheetName val="Sheet2"/>
      <sheetName val="공비대비"/>
      <sheetName val="#REF"/>
      <sheetName val="TYPE-A"/>
      <sheetName val="내역"/>
      <sheetName val="본공사"/>
      <sheetName val="토목"/>
      <sheetName val="토목공사"/>
      <sheetName val="수량산출"/>
      <sheetName val="자재단가"/>
      <sheetName val="대구진천삼성APT"/>
      <sheetName val="마산월령동골조물량변경"/>
      <sheetName val="노임"/>
      <sheetName val="형틀공사"/>
      <sheetName val="설계"/>
      <sheetName val="단위수량"/>
      <sheetName val="입찰"/>
      <sheetName val="현경"/>
      <sheetName val="단가조사"/>
      <sheetName val="원가계산서"/>
      <sheetName val="JUCKEYK"/>
      <sheetName val="BID"/>
      <sheetName val="S0"/>
      <sheetName val="이름정의"/>
      <sheetName val="Sheet1 (2)"/>
      <sheetName val="정보"/>
      <sheetName val="Sheet6"/>
      <sheetName val="갑지(추정)"/>
      <sheetName val="코드"/>
      <sheetName val="guard(mac)"/>
      <sheetName val="수리결과"/>
      <sheetName val="2.대외공문"/>
      <sheetName val="인건비"/>
      <sheetName val="자재비"/>
      <sheetName val="환산"/>
      <sheetName val="전신환매도율"/>
      <sheetName val="일반부표"/>
      <sheetName val="백호우계수"/>
      <sheetName val="토공"/>
      <sheetName val="DATE"/>
      <sheetName val="터널조도"/>
      <sheetName val="목차임시"/>
      <sheetName val="견적대비"/>
      <sheetName val="감시제어"/>
      <sheetName val="부대내역"/>
      <sheetName val="일위대가"/>
      <sheetName val="JUCK"/>
      <sheetName val="실행철강하도"/>
      <sheetName val="노무비"/>
      <sheetName val="금액"/>
      <sheetName val="STORAGE"/>
      <sheetName val="N賃率-職"/>
      <sheetName val="식재인부"/>
      <sheetName val="설계명세서"/>
      <sheetName val="SH.R설치"/>
      <sheetName val="내역을"/>
      <sheetName val="Total"/>
      <sheetName val="기초일위"/>
      <sheetName val="총수량집계표"/>
      <sheetName val="(1)본선수량집계"/>
      <sheetName val="자재집게표 "/>
      <sheetName val="철근량 검토"/>
      <sheetName val="CT"/>
      <sheetName val="내역(중앙)"/>
      <sheetName val="내역(창신)"/>
      <sheetName val="원가계산 (2)"/>
      <sheetName val="과천MAIN"/>
      <sheetName val="MYUN(MAC)"/>
      <sheetName val="단가"/>
      <sheetName val="★도급내역"/>
      <sheetName val="공내역"/>
      <sheetName val="다곡2교"/>
      <sheetName val="효명0010"/>
      <sheetName val="이토변실(A3-LINE)"/>
      <sheetName val="복구경비"/>
      <sheetName val="ELEV SPEC(Ia,Ir)"/>
      <sheetName val="I一般比"/>
      <sheetName val="을지"/>
      <sheetName val="국내조달(통합-1)"/>
      <sheetName val="PAN"/>
      <sheetName val="자재운반단가일람표"/>
      <sheetName val="배수공 내역서 적용수량"/>
      <sheetName val="투찰"/>
      <sheetName val="시중노임단가"/>
      <sheetName val="집수정(600-700)"/>
      <sheetName val="경희대"/>
      <sheetName val="MOTOR"/>
      <sheetName val="관리,공감"/>
      <sheetName val="일위대가 "/>
      <sheetName val="내역표지"/>
      <sheetName val="단위단가"/>
      <sheetName val="unit 4"/>
      <sheetName val="대비표(토공1안)"/>
      <sheetName val="gyun"/>
      <sheetName val="부대공수량"/>
      <sheetName val="직접재료비"/>
      <sheetName val="노임단가"/>
      <sheetName val="적상기초자료"/>
      <sheetName val="계약내역"/>
      <sheetName val="아스콘T=62_5"/>
      <sheetName val="홈통받이연락관(D_C_PIPE-150)"/>
      <sheetName val="빗물받이연락관(D_C_PIPE-250)"/>
      <sheetName val="오수받이연락관(D_CPIPE-150)"/>
      <sheetName val="제수변실(1_40-1_80)"/>
      <sheetName val="4_2유효폭의_계산"/>
      <sheetName val="수지"/>
      <sheetName val="9GNG운반"/>
      <sheetName val="부하계산서"/>
      <sheetName val="45,46"/>
      <sheetName val="TIE-IN"/>
      <sheetName val="직노"/>
      <sheetName val="유기공정"/>
      <sheetName val="우배수"/>
      <sheetName val="DATA"/>
      <sheetName val="약전설비"/>
      <sheetName val="부대"/>
      <sheetName val="일위CODE"/>
      <sheetName val="비용적자료"/>
      <sheetName val="품셈"/>
      <sheetName val="ABUT수량-A1"/>
      <sheetName val="강관파일내역"/>
      <sheetName val="도근좌표"/>
      <sheetName val="2층(부대공사)"/>
      <sheetName val="시설물일위"/>
      <sheetName val="유효폭의 계산"/>
      <sheetName val="현황산출서"/>
      <sheetName val="총물량"/>
      <sheetName val="견적내역"/>
      <sheetName val="5.전사투자계획종함안"/>
      <sheetName val="수입"/>
      <sheetName val="월별손익"/>
      <sheetName val="인원자료"/>
      <sheetName val="Baby일위대가"/>
      <sheetName val="Sheet4"/>
      <sheetName val="시점교대"/>
      <sheetName val="정부노임(2000.상)"/>
      <sheetName val="기본단가표"/>
      <sheetName val="갑지"/>
      <sheetName val="차량별점검"/>
      <sheetName val="재료비단가(800)"/>
      <sheetName val="단가비교표"/>
      <sheetName val="중기 부표"/>
      <sheetName val="공사개요"/>
      <sheetName val="원가계산"/>
      <sheetName val="데리네이타현황"/>
      <sheetName val="집계표"/>
      <sheetName val="준검 내역서"/>
      <sheetName val="경로당내역건축"/>
      <sheetName val="교각1"/>
      <sheetName val="단가산출2"/>
      <sheetName val="중기사용료산출근거"/>
      <sheetName val="단가산출1"/>
      <sheetName val="합계금액"/>
      <sheetName val="수안보-MBR1"/>
      <sheetName val="3련 BOX"/>
      <sheetName val="현장관리비 산출내역"/>
      <sheetName val="하수급견적대비"/>
      <sheetName val="노무비단가"/>
      <sheetName val="이토변실"/>
      <sheetName val="단면설계"/>
      <sheetName val="안정검토"/>
      <sheetName val="포장공"/>
      <sheetName val="부대공"/>
      <sheetName val="조정금액결과표 (차수별)"/>
      <sheetName val="부대원내역"/>
      <sheetName val="부대하내역"/>
      <sheetName val="토사(PE)"/>
      <sheetName val="자재(원원+원대)"/>
      <sheetName val="공통가설"/>
      <sheetName val="전산output"/>
      <sheetName val="명세서"/>
      <sheetName val="교대(A1)"/>
      <sheetName val="가공비"/>
      <sheetName val="시중노임"/>
      <sheetName val="자재집계표"/>
      <sheetName val="도로포장면적산출(1)"/>
      <sheetName val="TOWER 10TON"/>
      <sheetName val="2경간"/>
      <sheetName val="제경비율"/>
      <sheetName val="교대(A1-A2)"/>
      <sheetName val="설비"/>
      <sheetName val="일위대가표"/>
      <sheetName val="95하U$가격"/>
      <sheetName val="70%"/>
      <sheetName val="3.바닥판설계"/>
      <sheetName val="부하계산"/>
      <sheetName val="직접인건비"/>
      <sheetName val="슬래브(PF)(하류)"/>
      <sheetName val="6PILE  (돌출)"/>
      <sheetName val="실행내역"/>
      <sheetName val="L_RPTB10_01"/>
      <sheetName val="문학간접"/>
      <sheetName val="간접"/>
      <sheetName val="중기사용료"/>
      <sheetName val="단"/>
      <sheetName val="공통비(전체)"/>
      <sheetName val="97노임단가"/>
      <sheetName val="입력란"/>
      <sheetName val="부관수량집계"/>
      <sheetName val="3.공통공사대비"/>
      <sheetName val="Source"/>
      <sheetName val="판매시설"/>
      <sheetName val="(4-2)열관류값-2"/>
      <sheetName val="총괄표"/>
      <sheetName val="개산공사비"/>
      <sheetName val="순공사비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노임단가 (2)"/>
      <sheetName val="토목2"/>
      <sheetName val="COVER"/>
      <sheetName val="1,2공구원가계산서"/>
      <sheetName val="2공구산출내역"/>
      <sheetName val="1공구산출내역서"/>
      <sheetName val="을-ATYPE"/>
      <sheetName val="기계경비일람"/>
      <sheetName val="특기사항"/>
      <sheetName val="3BL공동구 수량"/>
      <sheetName val="쌍송교"/>
      <sheetName val="콘_재료분리(1)"/>
      <sheetName val="토공수량"/>
      <sheetName val="플랜트 설치"/>
      <sheetName val="조명시설"/>
      <sheetName val="1,2,3,4,5단위수량"/>
      <sheetName val="흙쌓기도수로설치현황"/>
      <sheetName val="7+160암거변경"/>
      <sheetName val="품셈TABLE"/>
      <sheetName val="옹벽"/>
      <sheetName val="통합"/>
      <sheetName val="시공계획"/>
      <sheetName val="일위대가표지"/>
      <sheetName val="물가변동대가세부내역서"/>
      <sheetName val="농로토공집계"/>
      <sheetName val="농로수량집계"/>
      <sheetName val="장비가동"/>
      <sheetName val="작성기준"/>
      <sheetName val="ANX3A11"/>
      <sheetName val="1월"/>
      <sheetName val="삭제내역1차"/>
      <sheetName val="03(상)적용노임"/>
      <sheetName val="간접비"/>
      <sheetName val="공문"/>
      <sheetName val="급여data"/>
      <sheetName val="부대원내역(설비)"/>
      <sheetName val="대로근거"/>
      <sheetName val="단가표 (2)"/>
      <sheetName val="Project Brief"/>
      <sheetName val="화해(함평)"/>
      <sheetName val="화해(장성)"/>
      <sheetName val="건축내역서"/>
      <sheetName val="우수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P4">
            <v>49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터파기및재료"/>
      <sheetName val="빗물받이(910-510-410)"/>
      <sheetName val="원형1호맨홀토공수량"/>
      <sheetName val="연결관암거"/>
      <sheetName val="산출내역서집계표"/>
      <sheetName val="단위중량"/>
      <sheetName val="공비대비"/>
      <sheetName val="수량산출"/>
      <sheetName val="계수"/>
      <sheetName val="배수공"/>
      <sheetName val="DATE"/>
      <sheetName val="설계예산서(2_소천우회토목)"/>
      <sheetName val="설계실행투찰"/>
      <sheetName val="Sheet1"/>
      <sheetName val="매출"/>
      <sheetName val="약품공급2"/>
      <sheetName val="공사비집계"/>
      <sheetName val="4차원가계산서"/>
      <sheetName val="내역"/>
      <sheetName val="3-2PS"/>
      <sheetName val="재료비"/>
      <sheetName val="2000년1차"/>
      <sheetName val="2000전체분"/>
      <sheetName val="콘_재료분리(1)"/>
      <sheetName val="일위대가 "/>
      <sheetName val="노임단가"/>
      <sheetName val="주요자재단가"/>
      <sheetName val="토사(PE)"/>
      <sheetName val="DATA입력"/>
      <sheetName val="기성내역"/>
      <sheetName val="포장공수량집계표"/>
      <sheetName val="밸브설치"/>
      <sheetName val="타공종포장공제집계표"/>
      <sheetName val="산출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DATE"/>
      <sheetName val="터파기및재료"/>
      <sheetName val="빗물받이(910-510-410)"/>
      <sheetName val="원형1호맨홀토공수량"/>
      <sheetName val="연결관암거"/>
    </sheetNames>
    <sheetDataSet>
      <sheetData sheetId="0">
        <row r="61">
          <cell r="G61">
            <v>4.3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총괄집계"/>
      <sheetName val="몰탈,연장집계"/>
      <sheetName val="연장집계"/>
      <sheetName val="연장산출"/>
      <sheetName val="절단집계"/>
      <sheetName val="절단수량"/>
      <sheetName val="맨홀집계"/>
      <sheetName val="맨홀수량"/>
      <sheetName val="맨홀단위"/>
      <sheetName val="맨홀H"/>
      <sheetName val="평균높이"/>
      <sheetName val="DATE"/>
      <sheetName val="터파기및재료"/>
      <sheetName val="빗물받이(910-510-410)"/>
      <sheetName val="원형1호맨홀토공수량"/>
      <sheetName val="단가"/>
      <sheetName val="수목표준대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원형맨홀수량"/>
      <sheetName val="원형1호맨홀토공수량"/>
      <sheetName val="맨홀수량"/>
      <sheetName val="DATE"/>
      <sheetName val="터파기및재료"/>
      <sheetName val="실행철강하도"/>
      <sheetName val="빗물받이(910-510-410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공동구 그림"/>
      <sheetName val="구조물공 집계"/>
      <sheetName val="공동구 2.40X1.8"/>
      <sheetName val="공동구 2.60X1.8 "/>
      <sheetName val="공동구 2.10X1.8"/>
      <sheetName val="공동구 1.8X1.8"/>
      <sheetName val="Sheet1"/>
      <sheetName val="Sheet2"/>
      <sheetName val="Sheet3"/>
      <sheetName val="원형1호맨홀토공수량"/>
      <sheetName val="맨홀수량"/>
      <sheetName val="DATE"/>
      <sheetName val="터파기및재료"/>
      <sheetName val="금강아파트f2"/>
      <sheetName val="단가목록"/>
      <sheetName val="COPING"/>
      <sheetName val="아파트-가설"/>
      <sheetName val="4안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일위대가"/>
      <sheetName val="조명시설"/>
      <sheetName val="산출근거"/>
      <sheetName val="데리네이타현황"/>
      <sheetName val="DATA"/>
      <sheetName val="금액내역서"/>
      <sheetName val="골재산출"/>
      <sheetName val="각종양식"/>
      <sheetName val="암거단위"/>
      <sheetName val="오동"/>
      <sheetName val="대조"/>
      <sheetName val="나한"/>
      <sheetName val="#REF"/>
      <sheetName val="집계표"/>
      <sheetName val="내역"/>
      <sheetName val="Sheet1"/>
      <sheetName val="터파기및재료"/>
      <sheetName val="수안보-MBR1"/>
      <sheetName val="바닥판"/>
      <sheetName val="입력DATA"/>
      <sheetName val="공사비총괄표"/>
      <sheetName val="철근량"/>
      <sheetName val="BID"/>
      <sheetName val="공동구수량"/>
      <sheetName val="입찰안"/>
      <sheetName val="guard(mac)"/>
      <sheetName val="분석"/>
      <sheetName val="일위대가목차"/>
      <sheetName val="인명부"/>
      <sheetName val="물량표"/>
      <sheetName val="당초"/>
      <sheetName val="PIPING"/>
      <sheetName val="#3_일위대가목록"/>
      <sheetName val="#2_일위대가목록"/>
      <sheetName val="공정코드"/>
      <sheetName val="재료"/>
      <sheetName val="흥양2교토공집계표"/>
      <sheetName val="주beam"/>
      <sheetName val="교각1"/>
      <sheetName val="차수공개요"/>
      <sheetName val="대로근거"/>
      <sheetName val="중로근거"/>
      <sheetName val="총괄표"/>
      <sheetName val="96정변2"/>
      <sheetName val="말뚝지지력산정"/>
      <sheetName val="식생블럭단위수량"/>
      <sheetName val="목차 "/>
      <sheetName val="일위대가9803"/>
      <sheetName val="토목"/>
      <sheetName val="설명서 "/>
      <sheetName val="중기근거"/>
      <sheetName val="40총괄"/>
      <sheetName val="40집계"/>
      <sheetName val="요율"/>
      <sheetName val="지장물C"/>
      <sheetName val="6PILE  (돌출)"/>
      <sheetName val="차수"/>
      <sheetName val="일위대가표"/>
      <sheetName val="추가예산"/>
      <sheetName val="조명율표"/>
      <sheetName val="표지"/>
      <sheetName val="조경일람"/>
      <sheetName val="노임단가"/>
      <sheetName val="기계경비(시간당)"/>
      <sheetName val="내역서"/>
      <sheetName val="상시"/>
      <sheetName val="우수받이"/>
      <sheetName val="총수량집계표"/>
      <sheetName val="BOX수량"/>
      <sheetName val="수량산출"/>
      <sheetName val="설직재-1"/>
      <sheetName val="날개벽(시점좌측)"/>
      <sheetName val="일위대가1"/>
      <sheetName val="단가조사"/>
      <sheetName val="포장물량집계"/>
      <sheetName val="원형1호맨홀토공수량"/>
      <sheetName val="입력란"/>
      <sheetName val="97노임단가"/>
      <sheetName val="날개벽"/>
      <sheetName val="신고조서"/>
      <sheetName val="1,2공구원가계산서"/>
      <sheetName val="2공구산출내역"/>
      <sheetName val="1공구산출내역서"/>
      <sheetName val="도로경계단위"/>
      <sheetName val="직접공사비"/>
      <sheetName val="예산M11A"/>
      <sheetName val="부대내역"/>
      <sheetName val="4.2유효폭의 계산"/>
      <sheetName val="실행"/>
      <sheetName val="내역서1999.8최종"/>
      <sheetName val="97년 추정"/>
      <sheetName val="102역사"/>
      <sheetName val="월말"/>
      <sheetName val="내역서중"/>
      <sheetName val="INPUT"/>
      <sheetName val="자재단가비교표"/>
      <sheetName val="뚝토공"/>
      <sheetName val="해평견적"/>
      <sheetName val="우수내용"/>
      <sheetName val="코드"/>
      <sheetName val=" 총괄표"/>
      <sheetName val="단가산출"/>
      <sheetName val="H-PILE수량집계"/>
      <sheetName val="4. 주형설계"/>
      <sheetName val="단가표"/>
      <sheetName val="COPING"/>
      <sheetName val="RAMP 단면(R2)"/>
      <sheetName val="중기"/>
      <sheetName val="지중자재단가"/>
      <sheetName val="실행철강하도"/>
      <sheetName val="토사(PE)"/>
      <sheetName val="증감내역서"/>
      <sheetName val="PSCbeam설계"/>
      <sheetName val="99총공사내역서"/>
      <sheetName val="DATE"/>
      <sheetName val="적용토목"/>
      <sheetName val="램머"/>
      <sheetName val="찍기"/>
      <sheetName val="간접1"/>
      <sheetName val="노임"/>
      <sheetName val="항목등록"/>
      <sheetName val="NYS"/>
      <sheetName val="대림경상68억"/>
      <sheetName val="발주내역"/>
      <sheetName val="I一般比"/>
      <sheetName val="접지수량"/>
      <sheetName val="공사착공계"/>
      <sheetName val="토공(우물통,기타) "/>
      <sheetName val="2.단면가정"/>
      <sheetName val="수우미양가(Vlookup)"/>
      <sheetName val="공통가설공사"/>
      <sheetName val="세골재  T2 변경 현황"/>
      <sheetName val="0.단가"/>
      <sheetName val="0506생활권구적"/>
      <sheetName val="단면 (2)"/>
      <sheetName val="내역서 제출"/>
      <sheetName val="인수공규격"/>
      <sheetName val="노무비 근거"/>
      <sheetName val="역T형교대(말뚝기초)"/>
      <sheetName val="산출내역서"/>
      <sheetName val="총괄"/>
      <sheetName val="날개벽수량표"/>
      <sheetName val="준검 내역서"/>
      <sheetName val="초기화면"/>
      <sheetName val="골조"/>
      <sheetName val="갑지"/>
      <sheetName val="역T형(H=6.0) (2)"/>
      <sheetName val="기성내역"/>
      <sheetName val="양식3"/>
      <sheetName val="수요개발과판매량"/>
      <sheetName val="간지"/>
      <sheetName val="재료집계표"/>
      <sheetName val="총괄내역서"/>
      <sheetName val="신천3호용수로"/>
      <sheetName val="3련 BOX"/>
      <sheetName val="CC16-내역서"/>
      <sheetName val="3BL공동구 수량"/>
      <sheetName val="이토변실"/>
      <sheetName val="단위단가"/>
      <sheetName val="교대(A1)"/>
      <sheetName val="단위수량"/>
      <sheetName val="건축공사실행"/>
      <sheetName val="연결관암거"/>
      <sheetName val="가시설수량"/>
      <sheetName val="식재가격"/>
      <sheetName val="식재총괄"/>
      <sheetName val="일위목록"/>
      <sheetName val="기초일위"/>
      <sheetName val="시설일위"/>
      <sheetName val="조명일위"/>
      <sheetName val="기본1"/>
      <sheetName val="수정일위대가"/>
      <sheetName val="수량집"/>
      <sheetName val="내역_ver1.0"/>
      <sheetName val="crude.SLAB RE-bar"/>
      <sheetName val="CRUDE RE-bar"/>
      <sheetName val="원가"/>
      <sheetName val="토목내역서 (도급단가)"/>
      <sheetName val="2000년1차"/>
      <sheetName val="2000전체분"/>
      <sheetName val="총괄내역"/>
      <sheetName val="산근"/>
      <sheetName val="일위대가목록"/>
      <sheetName val="자료입력"/>
      <sheetName val="지급자재"/>
      <sheetName val="품셈TABLE"/>
      <sheetName val="세부내역"/>
      <sheetName val="약품공급2"/>
      <sheetName val="CTEMCOST"/>
      <sheetName val="업무분장"/>
      <sheetName val="재료비"/>
      <sheetName val="8.석축단위(H=1.5M)"/>
      <sheetName val="교각계산"/>
      <sheetName val="대비"/>
      <sheetName val="계수시트"/>
      <sheetName val="입력변수"/>
      <sheetName val="집계표(OPTION)"/>
      <sheetName val="보차도경계석"/>
      <sheetName val="견적단가"/>
      <sheetName val="용수량(생활용수)"/>
      <sheetName val="종배수관면벽구"/>
      <sheetName val="종배수관위치조서"/>
      <sheetName val="N賃率-職"/>
      <sheetName val="INPUT(덕도방향-시점)"/>
      <sheetName val="도수로수량산출"/>
      <sheetName val="장비집계"/>
      <sheetName val="바닥판의 설계"/>
      <sheetName val="표준차도부연장집계-ASP"/>
      <sheetName val="노임이"/>
      <sheetName val="200"/>
      <sheetName val="차액보증"/>
      <sheetName val="ABUT수량-A1"/>
      <sheetName val="3.하중산정4.지지력"/>
      <sheetName val="1련박스"/>
      <sheetName val="세부내역서(전기)"/>
      <sheetName val="맨홀수량"/>
      <sheetName val="노무비"/>
      <sheetName val="단양 00 아파트-세부내역"/>
      <sheetName val="직노"/>
      <sheetName val="기타 정보통신공사"/>
      <sheetName val="코드표"/>
      <sheetName val="단가 및 재료비"/>
      <sheetName val="중기사용료산출근거"/>
      <sheetName val="101동"/>
      <sheetName val="WORK"/>
      <sheetName val="일위(수원)"/>
      <sheetName val="영창26"/>
      <sheetName val="H-pile(298x299)"/>
      <sheetName val="H-pile(250x250)"/>
      <sheetName val="참조"/>
      <sheetName val="제경비"/>
      <sheetName val="MAIN_TABLE"/>
      <sheetName val="유림골조"/>
      <sheetName val="1호맨홀토공"/>
      <sheetName val="지점별강우량"/>
      <sheetName val="자료"/>
      <sheetName val="단가"/>
      <sheetName val="건축내역"/>
      <sheetName val="공사비산출내역"/>
      <sheetName val="MAIN"/>
      <sheetName val="견적990322"/>
      <sheetName val="지장물_data"/>
      <sheetName val="배수내역"/>
      <sheetName val="ATM기초철가"/>
      <sheetName val="원형맨홀수량"/>
      <sheetName val="물가자료"/>
      <sheetName val="Sheet2"/>
      <sheetName val="CIVIL4"/>
      <sheetName val="Y-WORK"/>
      <sheetName val="표  지"/>
      <sheetName val="내역서적용수량"/>
      <sheetName val="실행내역"/>
      <sheetName val="금융비용"/>
      <sheetName val="단가비교표_공통1"/>
      <sheetName val="토공 total"/>
      <sheetName val="Customer Databas"/>
      <sheetName val="개인"/>
      <sheetName val="단면가정"/>
      <sheetName val="기흥하도용"/>
      <sheetName val="당진1,2호기전선관설치및접지4차공사내역서-을지"/>
      <sheetName val="가격조사서"/>
      <sheetName val="배수공"/>
      <sheetName val="암거"/>
      <sheetName val="포장공"/>
      <sheetName val="Sheet5"/>
      <sheetName val="을지"/>
      <sheetName val="전체제잡비"/>
      <sheetName val="미드수량"/>
      <sheetName val="2000용수잠관-수량집계"/>
      <sheetName val="실행대비"/>
      <sheetName val="참고사항"/>
      <sheetName val="대부예산서"/>
      <sheetName val="CODE"/>
      <sheetName val="기초공"/>
      <sheetName val="MOTOR"/>
      <sheetName val="기둥(원형)"/>
      <sheetName val="제직재"/>
      <sheetName val="배수장토목공사비"/>
      <sheetName val="시행후면적"/>
      <sheetName val="설계조건"/>
      <sheetName val="마산월령동골조물량변경"/>
      <sheetName val="총괄-1"/>
      <sheetName val="암거 제원표-1단계"/>
      <sheetName val="분뇨"/>
      <sheetName val="C.배수관공"/>
      <sheetName val="토공(1)"/>
      <sheetName val="절대지우지말것"/>
      <sheetName val="집기손료"/>
      <sheetName val="대창(함평)"/>
      <sheetName val="대창(장성)"/>
      <sheetName val="대창(함평)-창열"/>
      <sheetName val="암거 제원표"/>
      <sheetName val="WING3"/>
      <sheetName val="단위중량"/>
      <sheetName val="소도3교"/>
      <sheetName val="소보"/>
      <sheetName val="포장면적집계"/>
      <sheetName val="출력X"/>
      <sheetName val="우각부보강"/>
      <sheetName val="CAT_5"/>
      <sheetName val="VE절감"/>
      <sheetName val="자재단가"/>
      <sheetName val="건축공사"/>
      <sheetName val="JUCKEYK"/>
      <sheetName val="구조물터파기수량집계"/>
      <sheetName val="덕전리"/>
      <sheetName val="전체"/>
      <sheetName val="재료할증"/>
      <sheetName val="원가서"/>
      <sheetName val="위치조서"/>
      <sheetName val="여과지동"/>
      <sheetName val="기초자료"/>
      <sheetName val="DB"/>
      <sheetName val="단가일람"/>
      <sheetName val="지질조사"/>
      <sheetName val="Macro(전선)"/>
      <sheetName val="spiral"/>
      <sheetName val="2.건축"/>
      <sheetName val="전기"/>
      <sheetName val="단가조사서"/>
      <sheetName val="TYPE-A"/>
      <sheetName val="소요자재명세서"/>
      <sheetName val="노무비명세서"/>
      <sheetName val="연돌일위집계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터파기및재료"/>
      <sheetName val="DATE"/>
      <sheetName val="원형1호맨홀토공수량"/>
    </sheetNames>
    <sheetDataSet>
      <sheetData sheetId="0"/>
      <sheetData sheetId="1" refreshError="1"/>
      <sheetData sheetId="2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터파기및재료"/>
      <sheetName val="DATE"/>
      <sheetName val="Sheet1"/>
      <sheetName val="Xunit (단위환산)"/>
      <sheetName val="자재단가"/>
      <sheetName val="호표"/>
      <sheetName val="4안전율"/>
      <sheetName val="원가계산서"/>
      <sheetName val="터널조도"/>
      <sheetName val="감액총괄표"/>
      <sheetName val="대림경상68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적침투저지망(D600) "/>
      <sheetName val="적침투저지망(D700)"/>
      <sheetName val="적침투저지망(D800)"/>
      <sheetName val="적침투저지망(D900)"/>
      <sheetName val="적침투저지망(D1000)"/>
      <sheetName val="적침투저지망(D1100)"/>
      <sheetName val="적침투저지망(D1200)"/>
      <sheetName val="적침투저지망(1.5X1.5)"/>
      <sheetName val="적침투저지망(2.0X2.0)"/>
      <sheetName val="침사지집계"/>
      <sheetName val="침사지단위수량"/>
      <sheetName val="적침투저지망(3.0X2.0) "/>
      <sheetName val="적침투저지망(2.5X2.0) )"/>
      <sheetName val="적침투저지망(2@2.5X2.0)"/>
      <sheetName val="경게표식주"/>
      <sheetName val="바리게이트"/>
      <sheetName val="블럭담장"/>
      <sheetName val="출입문(W6.0XH2.6)"/>
      <sheetName val="출입문(W4.0XH2.6)"/>
      <sheetName val="출입문(W1.8XH2.6)"/>
      <sheetName val="문주(W1.0X1.0XH3.1)"/>
      <sheetName val="사열대(연대용W6.0XW8.0)"/>
      <sheetName val="연대용방송실"/>
      <sheetName val="사열대(대대용 W4.0XW6.0)"/>
      <sheetName val="국기게양대"/>
      <sheetName val="세륜시설"/>
      <sheetName val="가드레일"/>
      <sheetName val="Y형울타리"/>
      <sheetName val="Y형울타리기초"/>
      <sheetName val="관사울타리"/>
      <sheetName val="관사출입문"/>
      <sheetName val="관사울타리기초"/>
      <sheetName val="자바라출입문"/>
      <sheetName val="테니장수량집계"/>
      <sheetName val="테니스장휀스"/>
      <sheetName val="테니스장휀스기초"/>
      <sheetName val="테니스장포스트기초"/>
      <sheetName val="맹암거지선"/>
      <sheetName val="맹암거간선 "/>
      <sheetName val="Sheet15"/>
      <sheetName val="Sheet16"/>
      <sheetName val="터파기및재료"/>
      <sheetName val="DATE"/>
      <sheetName val="토사(PE)"/>
      <sheetName val="1단계"/>
      <sheetName val="조명시설"/>
      <sheetName val="6PILE  (돌출)"/>
      <sheetName val="설계조건"/>
      <sheetName val="여과지동"/>
      <sheetName val="기초자료"/>
      <sheetName val="만년달력"/>
      <sheetName val="guard(ma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RAHMEN"/>
      <sheetName val="#REF"/>
      <sheetName val="원형1호맨홀토공수량"/>
      <sheetName val="터파기및재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플륨관집계"/>
      <sheetName val="산출근거"/>
      <sheetName val="U형플륨관"/>
      <sheetName val="U형플륨관토공"/>
      <sheetName val="단위토공"/>
      <sheetName val="#REF"/>
      <sheetName val="원형1호맨홀토공수량"/>
      <sheetName val="조명율표"/>
      <sheetName val="터파기및재료"/>
      <sheetName val="철근량"/>
      <sheetName val="주beam"/>
      <sheetName val="재료"/>
      <sheetName val="일위대가표"/>
      <sheetName val="원가계산서구조조정"/>
      <sheetName val="내역"/>
      <sheetName val="일위대가목차"/>
      <sheetName val="바닥판"/>
      <sheetName val="입력DATA"/>
      <sheetName val="표  지"/>
      <sheetName val="단가조사-2"/>
      <sheetName val="일위대가"/>
      <sheetName val="교각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연습"/>
      <sheetName val="FIRST"/>
      <sheetName val="LETTER"/>
      <sheetName val="아셈 거푸집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산출근거"/>
      <sheetName val="#REF"/>
      <sheetName val="원형1호맨홀토공수량"/>
      <sheetName val="정부노임단가"/>
      <sheetName val="조명시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연습"/>
      <sheetName val="FIRST"/>
      <sheetName val="LETTER"/>
      <sheetName val="아셈 거푸집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산출근거"/>
      <sheetName val="#REF"/>
      <sheetName val="원형1호맨홀토공수량"/>
      <sheetName val="정부노임단가"/>
      <sheetName val="조명시설"/>
      <sheetName val="집계표"/>
      <sheetName val="빙100장비사양"/>
      <sheetName val="대치판정"/>
      <sheetName val="s"/>
      <sheetName val="신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.설계조건 "/>
      <sheetName val="PILE "/>
      <sheetName val="6PILE  (돌출)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노임"/>
      <sheetName val="DATA"/>
      <sheetName val="9GNG운반"/>
      <sheetName val="2000년1차"/>
      <sheetName val="2000전체분"/>
      <sheetName val="교각1"/>
      <sheetName val="DATE"/>
      <sheetName val="제수"/>
      <sheetName val="공기"/>
      <sheetName val="우각부보강"/>
      <sheetName val="실행철강하도"/>
      <sheetName val="1.설계조건"/>
      <sheetName val="터널조도"/>
      <sheetName val="수안보-MBR1"/>
      <sheetName val="단가목록"/>
      <sheetName val="내역"/>
      <sheetName val="A-4"/>
      <sheetName val="중산교"/>
      <sheetName val="J直材4"/>
      <sheetName val="노임단가"/>
      <sheetName val="구조물집계"/>
      <sheetName val="토공집계"/>
      <sheetName val="외천교"/>
      <sheetName val="3련 BOX"/>
      <sheetName val="미드수량"/>
      <sheetName val="FOOTING단면력"/>
      <sheetName val="#REF"/>
      <sheetName val="검토"/>
      <sheetName val="접속도수량집계표"/>
      <sheetName val="1.설계기준"/>
      <sheetName val="상수도토공집계표"/>
      <sheetName val="부하(성남)"/>
      <sheetName val="Sheet1"/>
      <sheetName val="설계"/>
      <sheetName val="터파기및재료"/>
      <sheetName val="공사비집계"/>
      <sheetName val="자재일람"/>
      <sheetName val="견적서"/>
      <sheetName val="MOTOR"/>
      <sheetName val="암거날개벽재료집계"/>
      <sheetName val="약품공급2"/>
      <sheetName val="준공정산"/>
      <sheetName val="COPING"/>
      <sheetName val="일위대가(계측기설치)"/>
      <sheetName val="접속슬래브"/>
      <sheetName val="기본DATA"/>
      <sheetName val="북방3터널"/>
      <sheetName val="방호벽"/>
      <sheetName val="중사"/>
      <sheetName val="PSCbeam설계"/>
      <sheetName val="일위대가"/>
      <sheetName val="자료"/>
      <sheetName val="반중력식옹벽"/>
      <sheetName val="단가산출"/>
      <sheetName val="자재단가비교표"/>
      <sheetName val="입찰안"/>
      <sheetName val="T형보"/>
      <sheetName val="직노"/>
      <sheetName val="INPUT"/>
      <sheetName val="Regenerator  Concrete Structure"/>
      <sheetName val="4)유동표"/>
      <sheetName val="C"/>
      <sheetName val="토지조서"/>
      <sheetName val="집계표"/>
      <sheetName val="조도계산서 (도서)"/>
      <sheetName val="부하계산서"/>
      <sheetName val="Sheet17"/>
      <sheetName val="2.단면가정"/>
      <sheetName val="접도구역경계표주현황"/>
      <sheetName val="소야공정계획표"/>
      <sheetName val="96보완계획7.12"/>
      <sheetName val="Sheet1 (2)"/>
      <sheetName val="CAT_5"/>
      <sheetName val="프랜트면허"/>
      <sheetName val="태안9)3-2)원내역"/>
      <sheetName val="평균터파기고(1-2,ASP)"/>
      <sheetName val="내역서"/>
      <sheetName val="편입토지조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설계"/>
      <sheetName val="종횡형"/>
      <sheetName val="주형"/>
      <sheetName val="유효폭"/>
      <sheetName val="단면특성치"/>
      <sheetName val="부재력"/>
      <sheetName val="지점반력"/>
      <sheetName val="용접두께"/>
      <sheetName val="피로"/>
      <sheetName val="신축이음"/>
      <sheetName val="내진삽도"/>
      <sheetName val="도장수량(하1)"/>
      <sheetName val="ABUT수량-A1"/>
      <sheetName val="금액내역서"/>
      <sheetName val="집수정"/>
      <sheetName val="TYPE-1"/>
      <sheetName val="집수정(600-700)"/>
      <sheetName val="자재단가비교표"/>
      <sheetName val="포장복구집계"/>
      <sheetName val="수로교총재료집계"/>
      <sheetName val="자재단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I27"/>
  <sheetViews>
    <sheetView workbookViewId="0">
      <selection activeCell="N25" sqref="N25:O25"/>
    </sheetView>
  </sheetViews>
  <sheetFormatPr defaultColWidth="8.875" defaultRowHeight="13.5"/>
  <cols>
    <col min="1" max="1" width="11.625" style="25" customWidth="1"/>
    <col min="2" max="256" width="8.875" style="25"/>
    <col min="257" max="257" width="11.625" style="25" customWidth="1"/>
    <col min="258" max="512" width="8.875" style="25"/>
    <col min="513" max="513" width="11.625" style="25" customWidth="1"/>
    <col min="514" max="768" width="8.875" style="25"/>
    <col min="769" max="769" width="11.625" style="25" customWidth="1"/>
    <col min="770" max="1024" width="8.875" style="25"/>
    <col min="1025" max="1025" width="11.625" style="25" customWidth="1"/>
    <col min="1026" max="1280" width="8.875" style="25"/>
    <col min="1281" max="1281" width="11.625" style="25" customWidth="1"/>
    <col min="1282" max="1536" width="8.875" style="25"/>
    <col min="1537" max="1537" width="11.625" style="25" customWidth="1"/>
    <col min="1538" max="1792" width="8.875" style="25"/>
    <col min="1793" max="1793" width="11.625" style="25" customWidth="1"/>
    <col min="1794" max="2048" width="8.875" style="25"/>
    <col min="2049" max="2049" width="11.625" style="25" customWidth="1"/>
    <col min="2050" max="2304" width="8.875" style="25"/>
    <col min="2305" max="2305" width="11.625" style="25" customWidth="1"/>
    <col min="2306" max="2560" width="8.875" style="25"/>
    <col min="2561" max="2561" width="11.625" style="25" customWidth="1"/>
    <col min="2562" max="2816" width="8.875" style="25"/>
    <col min="2817" max="2817" width="11.625" style="25" customWidth="1"/>
    <col min="2818" max="3072" width="8.875" style="25"/>
    <col min="3073" max="3073" width="11.625" style="25" customWidth="1"/>
    <col min="3074" max="3328" width="8.875" style="25"/>
    <col min="3329" max="3329" width="11.625" style="25" customWidth="1"/>
    <col min="3330" max="3584" width="8.875" style="25"/>
    <col min="3585" max="3585" width="11.625" style="25" customWidth="1"/>
    <col min="3586" max="3840" width="8.875" style="25"/>
    <col min="3841" max="3841" width="11.625" style="25" customWidth="1"/>
    <col min="3842" max="4096" width="8.875" style="25"/>
    <col min="4097" max="4097" width="11.625" style="25" customWidth="1"/>
    <col min="4098" max="4352" width="8.875" style="25"/>
    <col min="4353" max="4353" width="11.625" style="25" customWidth="1"/>
    <col min="4354" max="4608" width="8.875" style="25"/>
    <col min="4609" max="4609" width="11.625" style="25" customWidth="1"/>
    <col min="4610" max="4864" width="8.875" style="25"/>
    <col min="4865" max="4865" width="11.625" style="25" customWidth="1"/>
    <col min="4866" max="5120" width="8.875" style="25"/>
    <col min="5121" max="5121" width="11.625" style="25" customWidth="1"/>
    <col min="5122" max="5376" width="8.875" style="25"/>
    <col min="5377" max="5377" width="11.625" style="25" customWidth="1"/>
    <col min="5378" max="5632" width="8.875" style="25"/>
    <col min="5633" max="5633" width="11.625" style="25" customWidth="1"/>
    <col min="5634" max="5888" width="8.875" style="25"/>
    <col min="5889" max="5889" width="11.625" style="25" customWidth="1"/>
    <col min="5890" max="6144" width="8.875" style="25"/>
    <col min="6145" max="6145" width="11.625" style="25" customWidth="1"/>
    <col min="6146" max="6400" width="8.875" style="25"/>
    <col min="6401" max="6401" width="11.625" style="25" customWidth="1"/>
    <col min="6402" max="6656" width="8.875" style="25"/>
    <col min="6657" max="6657" width="11.625" style="25" customWidth="1"/>
    <col min="6658" max="6912" width="8.875" style="25"/>
    <col min="6913" max="6913" width="11.625" style="25" customWidth="1"/>
    <col min="6914" max="7168" width="8.875" style="25"/>
    <col min="7169" max="7169" width="11.625" style="25" customWidth="1"/>
    <col min="7170" max="7424" width="8.875" style="25"/>
    <col min="7425" max="7425" width="11.625" style="25" customWidth="1"/>
    <col min="7426" max="7680" width="8.875" style="25"/>
    <col min="7681" max="7681" width="11.625" style="25" customWidth="1"/>
    <col min="7682" max="7936" width="8.875" style="25"/>
    <col min="7937" max="7937" width="11.625" style="25" customWidth="1"/>
    <col min="7938" max="8192" width="8.875" style="25"/>
    <col min="8193" max="8193" width="11.625" style="25" customWidth="1"/>
    <col min="8194" max="8448" width="8.875" style="25"/>
    <col min="8449" max="8449" width="11.625" style="25" customWidth="1"/>
    <col min="8450" max="8704" width="8.875" style="25"/>
    <col min="8705" max="8705" width="11.625" style="25" customWidth="1"/>
    <col min="8706" max="8960" width="8.875" style="25"/>
    <col min="8961" max="8961" width="11.625" style="25" customWidth="1"/>
    <col min="8962" max="9216" width="8.875" style="25"/>
    <col min="9217" max="9217" width="11.625" style="25" customWidth="1"/>
    <col min="9218" max="9472" width="8.875" style="25"/>
    <col min="9473" max="9473" width="11.625" style="25" customWidth="1"/>
    <col min="9474" max="9728" width="8.875" style="25"/>
    <col min="9729" max="9729" width="11.625" style="25" customWidth="1"/>
    <col min="9730" max="9984" width="8.875" style="25"/>
    <col min="9985" max="9985" width="11.625" style="25" customWidth="1"/>
    <col min="9986" max="10240" width="8.875" style="25"/>
    <col min="10241" max="10241" width="11.625" style="25" customWidth="1"/>
    <col min="10242" max="10496" width="8.875" style="25"/>
    <col min="10497" max="10497" width="11.625" style="25" customWidth="1"/>
    <col min="10498" max="10752" width="8.875" style="25"/>
    <col min="10753" max="10753" width="11.625" style="25" customWidth="1"/>
    <col min="10754" max="11008" width="8.875" style="25"/>
    <col min="11009" max="11009" width="11.625" style="25" customWidth="1"/>
    <col min="11010" max="11264" width="8.875" style="25"/>
    <col min="11265" max="11265" width="11.625" style="25" customWidth="1"/>
    <col min="11266" max="11520" width="8.875" style="25"/>
    <col min="11521" max="11521" width="11.625" style="25" customWidth="1"/>
    <col min="11522" max="11776" width="8.875" style="25"/>
    <col min="11777" max="11777" width="11.625" style="25" customWidth="1"/>
    <col min="11778" max="12032" width="8.875" style="25"/>
    <col min="12033" max="12033" width="11.625" style="25" customWidth="1"/>
    <col min="12034" max="12288" width="8.875" style="25"/>
    <col min="12289" max="12289" width="11.625" style="25" customWidth="1"/>
    <col min="12290" max="12544" width="8.875" style="25"/>
    <col min="12545" max="12545" width="11.625" style="25" customWidth="1"/>
    <col min="12546" max="12800" width="8.875" style="25"/>
    <col min="12801" max="12801" width="11.625" style="25" customWidth="1"/>
    <col min="12802" max="13056" width="8.875" style="25"/>
    <col min="13057" max="13057" width="11.625" style="25" customWidth="1"/>
    <col min="13058" max="13312" width="8.875" style="25"/>
    <col min="13313" max="13313" width="11.625" style="25" customWidth="1"/>
    <col min="13314" max="13568" width="8.875" style="25"/>
    <col min="13569" max="13569" width="11.625" style="25" customWidth="1"/>
    <col min="13570" max="13824" width="8.875" style="25"/>
    <col min="13825" max="13825" width="11.625" style="25" customWidth="1"/>
    <col min="13826" max="14080" width="8.875" style="25"/>
    <col min="14081" max="14081" width="11.625" style="25" customWidth="1"/>
    <col min="14082" max="14336" width="8.875" style="25"/>
    <col min="14337" max="14337" width="11.625" style="25" customWidth="1"/>
    <col min="14338" max="14592" width="8.875" style="25"/>
    <col min="14593" max="14593" width="11.625" style="25" customWidth="1"/>
    <col min="14594" max="14848" width="8.875" style="25"/>
    <col min="14849" max="14849" width="11.625" style="25" customWidth="1"/>
    <col min="14850" max="15104" width="8.875" style="25"/>
    <col min="15105" max="15105" width="11.625" style="25" customWidth="1"/>
    <col min="15106" max="15360" width="8.875" style="25"/>
    <col min="15361" max="15361" width="11.625" style="25" customWidth="1"/>
    <col min="15362" max="15616" width="8.875" style="25"/>
    <col min="15617" max="15617" width="11.625" style="25" customWidth="1"/>
    <col min="15618" max="15872" width="8.875" style="25"/>
    <col min="15873" max="15873" width="11.625" style="25" customWidth="1"/>
    <col min="15874" max="16128" width="8.875" style="25"/>
    <col min="16129" max="16129" width="11.625" style="25" customWidth="1"/>
    <col min="16130" max="16384" width="8.875" style="25"/>
  </cols>
  <sheetData>
    <row r="1" spans="1:9">
      <c r="A1" s="25" t="str">
        <f t="shared" ref="A1:A10" si="0">$A$12&amp;"("&amp;I1&amp;")"</f>
        <v>공사명 : 국화도공공예술프로젝트(섬속에섬)(2021년  03월   일)</v>
      </c>
      <c r="I1" s="26" t="s">
        <v>1211</v>
      </c>
    </row>
    <row r="2" spans="1:9">
      <c r="A2" s="25" t="str">
        <f t="shared" si="0"/>
        <v>공사명 : 국화도공공예술프로젝트(섬속에섬)(건축총괄)</v>
      </c>
      <c r="I2" s="25" t="s">
        <v>1212</v>
      </c>
    </row>
    <row r="3" spans="1:9">
      <c r="A3" s="25" t="str">
        <f t="shared" si="0"/>
        <v>공사명 : 국화도공공예술프로젝트(섬속에섬)(건축)</v>
      </c>
      <c r="I3" s="25" t="s">
        <v>1213</v>
      </c>
    </row>
    <row r="4" spans="1:9">
      <c r="A4" s="25" t="str">
        <f t="shared" si="0"/>
        <v>공사명 : 국화도공공예술프로젝트(섬속에섬)(토목)</v>
      </c>
      <c r="I4" s="25" t="s">
        <v>1214</v>
      </c>
    </row>
    <row r="5" spans="1:9">
      <c r="A5" s="25" t="str">
        <f t="shared" si="0"/>
        <v>공사명 : 국화도공공예술프로젝트(섬속에섬)(조경)</v>
      </c>
      <c r="I5" s="25" t="s">
        <v>1215</v>
      </c>
    </row>
    <row r="6" spans="1:9">
      <c r="A6" s="25" t="str">
        <f t="shared" si="0"/>
        <v>공사명 : 국화도공공예술프로젝트(섬속에섬)(기계)</v>
      </c>
      <c r="I6" s="25" t="s">
        <v>1216</v>
      </c>
    </row>
    <row r="7" spans="1:9">
      <c r="A7" s="25" t="str">
        <f t="shared" si="0"/>
        <v>공사명 : 국화도공공예술프로젝트(섬속에섬)(전기/통신/소방)</v>
      </c>
      <c r="I7" s="25" t="s">
        <v>1217</v>
      </c>
    </row>
    <row r="8" spans="1:9">
      <c r="A8" s="25" t="str">
        <f t="shared" si="0"/>
        <v>공사명 : 국화도공공예술프로젝트(섬속에섬)(0.13)</v>
      </c>
      <c r="I8" s="27">
        <v>0.13</v>
      </c>
    </row>
    <row r="9" spans="1:9">
      <c r="A9" s="25" t="str">
        <f t="shared" si="0"/>
        <v>공사명 : 국화도공공예술프로젝트(섬속에섬)(소방기계)</v>
      </c>
      <c r="I9" s="25" t="s">
        <v>1218</v>
      </c>
    </row>
    <row r="10" spans="1:9">
      <c r="A10" s="25" t="str">
        <f t="shared" si="0"/>
        <v>공사명 : 국화도공공예술프로젝트(섬속에섬)(소방전기)</v>
      </c>
      <c r="I10" s="25" t="s">
        <v>1219</v>
      </c>
    </row>
    <row r="12" spans="1:9">
      <c r="A12" s="28" t="s">
        <v>1220</v>
      </c>
      <c r="I12" s="27"/>
    </row>
    <row r="14" spans="1:9">
      <c r="A14" s="25" t="s">
        <v>1221</v>
      </c>
      <c r="I14" s="27"/>
    </row>
    <row r="15" spans="1:9">
      <c r="B15" s="28"/>
      <c r="I15" s="27"/>
    </row>
    <row r="16" spans="1:9">
      <c r="I16" s="27"/>
    </row>
    <row r="19" spans="5:9">
      <c r="I19" s="29"/>
    </row>
    <row r="20" spans="5:9">
      <c r="I20" s="27"/>
    </row>
    <row r="22" spans="5:9">
      <c r="I22" s="27"/>
    </row>
    <row r="27" spans="5:9">
      <c r="E27" s="25">
        <f>TRUNC((E9+E24+E26)*I27)-N27/1.1</f>
        <v>0</v>
      </c>
    </row>
  </sheetData>
  <phoneticPr fontId="1" type="noConversion"/>
  <pageMargins left="0.75" right="0.75" top="1" bottom="1" header="0.5" footer="0.5"/>
  <pageSetup paperSize="9" orientation="portrait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04"/>
  <sheetViews>
    <sheetView topLeftCell="B16" workbookViewId="0">
      <selection activeCell="K69" sqref="K69"/>
    </sheetView>
  </sheetViews>
  <sheetFormatPr defaultRowHeight="16.5"/>
  <cols>
    <col min="1" max="1" width="19.25" hidden="1" customWidth="1"/>
    <col min="2" max="2" width="30.125" bestFit="1" customWidth="1"/>
    <col min="3" max="3" width="39.875" bestFit="1" customWidth="1"/>
    <col min="4" max="4" width="5" bestFit="1" customWidth="1"/>
    <col min="5" max="5" width="14.375" customWidth="1"/>
    <col min="6" max="6" width="6.125" bestFit="1" customWidth="1"/>
    <col min="7" max="7" width="14.5" customWidth="1"/>
    <col min="8" max="8" width="6.125" bestFit="1" customWidth="1"/>
    <col min="9" max="9" width="12.875" customWidth="1"/>
    <col min="10" max="10" width="6.125" bestFit="1" customWidth="1"/>
    <col min="11" max="11" width="13.375" customWidth="1"/>
    <col min="12" max="12" width="6.625" bestFit="1" customWidth="1"/>
    <col min="13" max="13" width="16.125" customWidth="1"/>
    <col min="14" max="14" width="6.125" bestFit="1" customWidth="1"/>
    <col min="15" max="15" width="15.25" customWidth="1"/>
    <col min="16" max="16" width="12.875" customWidth="1"/>
    <col min="17" max="17" width="10.625" bestFit="1" customWidth="1"/>
    <col min="18" max="19" width="8.625" bestFit="1" customWidth="1"/>
    <col min="20" max="20" width="9.75" bestFit="1" customWidth="1"/>
    <col min="21" max="22" width="10.375" bestFit="1" customWidth="1"/>
    <col min="23" max="23" width="7.625" bestFit="1" customWidth="1"/>
    <col min="24" max="24" width="12.375" bestFit="1" customWidth="1"/>
    <col min="25" max="26" width="8.5" hidden="1" customWidth="1"/>
    <col min="27" max="27" width="10.375" hidden="1" customWidth="1"/>
    <col min="28" max="28" width="8.5" hidden="1" customWidth="1"/>
  </cols>
  <sheetData>
    <row r="1" spans="1:28" ht="30" customHeight="1">
      <c r="A1" s="251" t="s">
        <v>1028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</row>
    <row r="2" spans="1:28" ht="30" customHeight="1">
      <c r="A2" s="259" t="s">
        <v>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</row>
    <row r="3" spans="1:28" ht="30" customHeight="1">
      <c r="A3" s="253" t="s">
        <v>351</v>
      </c>
      <c r="B3" s="253" t="s">
        <v>2</v>
      </c>
      <c r="C3" s="253" t="s">
        <v>1025</v>
      </c>
      <c r="D3" s="253" t="s">
        <v>4</v>
      </c>
      <c r="E3" s="253" t="s">
        <v>6</v>
      </c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 t="s">
        <v>353</v>
      </c>
      <c r="Q3" s="253" t="s">
        <v>354</v>
      </c>
      <c r="R3" s="253"/>
      <c r="S3" s="253"/>
      <c r="T3" s="253"/>
      <c r="U3" s="253"/>
      <c r="V3" s="253"/>
      <c r="W3" s="253" t="s">
        <v>356</v>
      </c>
      <c r="X3" s="253" t="s">
        <v>12</v>
      </c>
      <c r="Y3" s="255" t="s">
        <v>1036</v>
      </c>
      <c r="Z3" s="255" t="s">
        <v>1037</v>
      </c>
      <c r="AA3" s="255" t="s">
        <v>1038</v>
      </c>
      <c r="AB3" s="255" t="s">
        <v>48</v>
      </c>
    </row>
    <row r="4" spans="1:28" ht="30" customHeight="1">
      <c r="A4" s="253"/>
      <c r="B4" s="253"/>
      <c r="C4" s="253"/>
      <c r="D4" s="253"/>
      <c r="E4" s="4" t="s">
        <v>1029</v>
      </c>
      <c r="F4" s="4" t="s">
        <v>1030</v>
      </c>
      <c r="G4" s="4" t="s">
        <v>1031</v>
      </c>
      <c r="H4" s="4" t="s">
        <v>1030</v>
      </c>
      <c r="I4" s="4" t="s">
        <v>1032</v>
      </c>
      <c r="J4" s="4" t="s">
        <v>1030</v>
      </c>
      <c r="K4" s="4" t="s">
        <v>1033</v>
      </c>
      <c r="L4" s="4" t="s">
        <v>1030</v>
      </c>
      <c r="M4" s="4" t="s">
        <v>1034</v>
      </c>
      <c r="N4" s="4" t="s">
        <v>1030</v>
      </c>
      <c r="O4" s="4" t="s">
        <v>1035</v>
      </c>
      <c r="P4" s="253"/>
      <c r="Q4" s="4" t="s">
        <v>1029</v>
      </c>
      <c r="R4" s="4" t="s">
        <v>1031</v>
      </c>
      <c r="S4" s="4" t="s">
        <v>1032</v>
      </c>
      <c r="T4" s="4" t="s">
        <v>1033</v>
      </c>
      <c r="U4" s="4" t="s">
        <v>1034</v>
      </c>
      <c r="V4" s="4" t="s">
        <v>1035</v>
      </c>
      <c r="W4" s="253"/>
      <c r="X4" s="253"/>
      <c r="Y4" s="255"/>
      <c r="Z4" s="255"/>
      <c r="AA4" s="255"/>
      <c r="AB4" s="255"/>
    </row>
    <row r="5" spans="1:28" ht="30" customHeight="1">
      <c r="A5" s="8" t="s">
        <v>790</v>
      </c>
      <c r="B5" s="8" t="s">
        <v>774</v>
      </c>
      <c r="C5" s="8" t="s">
        <v>775</v>
      </c>
      <c r="D5" s="22" t="s">
        <v>145</v>
      </c>
      <c r="E5" s="23">
        <v>0</v>
      </c>
      <c r="F5" s="8" t="s">
        <v>52</v>
      </c>
      <c r="G5" s="23">
        <v>0</v>
      </c>
      <c r="H5" s="8" t="s">
        <v>52</v>
      </c>
      <c r="I5" s="23">
        <v>0</v>
      </c>
      <c r="J5" s="8" t="s">
        <v>52</v>
      </c>
      <c r="K5" s="23">
        <v>0</v>
      </c>
      <c r="L5" s="8" t="s">
        <v>52</v>
      </c>
      <c r="M5" s="23">
        <v>0</v>
      </c>
      <c r="N5" s="8" t="s">
        <v>52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23">
        <v>0</v>
      </c>
      <c r="U5" s="23">
        <v>122800</v>
      </c>
      <c r="V5" s="23">
        <f>SMALL(Q5:U5,COUNTIF(Q5:U5,0)+1)</f>
        <v>122800</v>
      </c>
      <c r="W5" s="8" t="s">
        <v>1039</v>
      </c>
      <c r="X5" s="8" t="s">
        <v>789</v>
      </c>
      <c r="Y5" s="2" t="s">
        <v>52</v>
      </c>
      <c r="Z5" s="2" t="s">
        <v>52</v>
      </c>
      <c r="AA5" s="24"/>
      <c r="AB5" s="2" t="s">
        <v>52</v>
      </c>
    </row>
    <row r="6" spans="1:28" ht="30" customHeight="1">
      <c r="A6" s="8" t="s">
        <v>998</v>
      </c>
      <c r="B6" s="8" t="s">
        <v>971</v>
      </c>
      <c r="C6" s="8" t="s">
        <v>972</v>
      </c>
      <c r="D6" s="22" t="s">
        <v>145</v>
      </c>
      <c r="E6" s="23">
        <v>0</v>
      </c>
      <c r="F6" s="8" t="s">
        <v>52</v>
      </c>
      <c r="G6" s="23">
        <v>0</v>
      </c>
      <c r="H6" s="8" t="s">
        <v>52</v>
      </c>
      <c r="I6" s="23">
        <v>0</v>
      </c>
      <c r="J6" s="8" t="s">
        <v>52</v>
      </c>
      <c r="K6" s="23">
        <v>0</v>
      </c>
      <c r="L6" s="8" t="s">
        <v>52</v>
      </c>
      <c r="M6" s="23">
        <v>0</v>
      </c>
      <c r="N6" s="8" t="s">
        <v>52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594</v>
      </c>
      <c r="V6" s="23">
        <f>SMALL(Q6:U6,COUNTIF(Q6:U6,0)+1)</f>
        <v>594</v>
      </c>
      <c r="W6" s="8" t="s">
        <v>1040</v>
      </c>
      <c r="X6" s="8" t="s">
        <v>789</v>
      </c>
      <c r="Y6" s="2" t="s">
        <v>52</v>
      </c>
      <c r="Z6" s="2" t="s">
        <v>52</v>
      </c>
      <c r="AA6" s="24"/>
      <c r="AB6" s="2" t="s">
        <v>52</v>
      </c>
    </row>
    <row r="7" spans="1:28" ht="30" customHeight="1">
      <c r="A7" s="8" t="s">
        <v>843</v>
      </c>
      <c r="B7" s="8" t="s">
        <v>841</v>
      </c>
      <c r="C7" s="8" t="s">
        <v>842</v>
      </c>
      <c r="D7" s="22" t="s">
        <v>60</v>
      </c>
      <c r="E7" s="23">
        <v>7389</v>
      </c>
      <c r="F7" s="8" t="s">
        <v>52</v>
      </c>
      <c r="G7" s="23">
        <v>7726.41</v>
      </c>
      <c r="H7" s="8" t="s">
        <v>1041</v>
      </c>
      <c r="I7" s="23">
        <v>6987.36</v>
      </c>
      <c r="J7" s="8" t="s">
        <v>1042</v>
      </c>
      <c r="K7" s="23">
        <v>0</v>
      </c>
      <c r="L7" s="8" t="s">
        <v>52</v>
      </c>
      <c r="M7" s="23">
        <v>0</v>
      </c>
      <c r="N7" s="8" t="s">
        <v>52</v>
      </c>
      <c r="O7" s="23">
        <f t="shared" ref="O7:O38" si="0">SMALL(E7:M7,COUNTIF(E7:M7,0)+1)</f>
        <v>6987.36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8" t="s">
        <v>1043</v>
      </c>
      <c r="X7" s="8" t="s">
        <v>52</v>
      </c>
      <c r="Y7" s="2" t="s">
        <v>52</v>
      </c>
      <c r="Z7" s="2" t="s">
        <v>52</v>
      </c>
      <c r="AA7" s="24"/>
      <c r="AB7" s="2" t="s">
        <v>52</v>
      </c>
    </row>
    <row r="8" spans="1:28" ht="30" customHeight="1">
      <c r="A8" s="8" t="s">
        <v>810</v>
      </c>
      <c r="B8" s="8" t="s">
        <v>808</v>
      </c>
      <c r="C8" s="8" t="s">
        <v>809</v>
      </c>
      <c r="D8" s="22" t="s">
        <v>60</v>
      </c>
      <c r="E8" s="23">
        <v>9901</v>
      </c>
      <c r="F8" s="8" t="s">
        <v>52</v>
      </c>
      <c r="G8" s="23">
        <v>9574.0300000000007</v>
      </c>
      <c r="H8" s="8" t="s">
        <v>1041</v>
      </c>
      <c r="I8" s="23">
        <v>8902.17</v>
      </c>
      <c r="J8" s="8" t="s">
        <v>1042</v>
      </c>
      <c r="K8" s="23">
        <v>0</v>
      </c>
      <c r="L8" s="8" t="s">
        <v>52</v>
      </c>
      <c r="M8" s="23">
        <v>0</v>
      </c>
      <c r="N8" s="8" t="s">
        <v>52</v>
      </c>
      <c r="O8" s="23">
        <f t="shared" si="0"/>
        <v>8902.17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8" t="s">
        <v>1044</v>
      </c>
      <c r="X8" s="8" t="s">
        <v>52</v>
      </c>
      <c r="Y8" s="2" t="s">
        <v>52</v>
      </c>
      <c r="Z8" s="2" t="s">
        <v>52</v>
      </c>
      <c r="AA8" s="24"/>
      <c r="AB8" s="2" t="s">
        <v>52</v>
      </c>
    </row>
    <row r="9" spans="1:28" ht="30" customHeight="1">
      <c r="A9" s="8" t="s">
        <v>851</v>
      </c>
      <c r="B9" s="8" t="s">
        <v>849</v>
      </c>
      <c r="C9" s="8" t="s">
        <v>850</v>
      </c>
      <c r="D9" s="22" t="s">
        <v>60</v>
      </c>
      <c r="E9" s="23">
        <v>0</v>
      </c>
      <c r="F9" s="8" t="s">
        <v>52</v>
      </c>
      <c r="G9" s="23">
        <v>0</v>
      </c>
      <c r="H9" s="8" t="s">
        <v>52</v>
      </c>
      <c r="I9" s="23">
        <v>0</v>
      </c>
      <c r="J9" s="8" t="s">
        <v>52</v>
      </c>
      <c r="K9" s="23">
        <v>0</v>
      </c>
      <c r="L9" s="8" t="s">
        <v>52</v>
      </c>
      <c r="M9" s="23">
        <v>19484</v>
      </c>
      <c r="N9" s="8" t="s">
        <v>52</v>
      </c>
      <c r="O9" s="23">
        <f t="shared" si="0"/>
        <v>19484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8" t="s">
        <v>1045</v>
      </c>
      <c r="X9" s="8" t="s">
        <v>52</v>
      </c>
      <c r="Y9" s="2" t="s">
        <v>52</v>
      </c>
      <c r="Z9" s="2" t="s">
        <v>52</v>
      </c>
      <c r="AA9" s="24"/>
      <c r="AB9" s="2" t="s">
        <v>52</v>
      </c>
    </row>
    <row r="10" spans="1:28" ht="30" customHeight="1">
      <c r="A10" s="8" t="s">
        <v>965</v>
      </c>
      <c r="B10" s="8" t="s">
        <v>962</v>
      </c>
      <c r="C10" s="8" t="s">
        <v>963</v>
      </c>
      <c r="D10" s="22" t="s">
        <v>738</v>
      </c>
      <c r="E10" s="23">
        <v>2</v>
      </c>
      <c r="F10" s="8" t="s">
        <v>52</v>
      </c>
      <c r="G10" s="23">
        <v>3.12</v>
      </c>
      <c r="H10" s="8" t="s">
        <v>1046</v>
      </c>
      <c r="I10" s="23">
        <v>2.5</v>
      </c>
      <c r="J10" s="8" t="s">
        <v>1047</v>
      </c>
      <c r="K10" s="23">
        <v>0</v>
      </c>
      <c r="L10" s="8" t="s">
        <v>52</v>
      </c>
      <c r="M10" s="23">
        <v>0</v>
      </c>
      <c r="N10" s="8" t="s">
        <v>52</v>
      </c>
      <c r="O10" s="23">
        <f t="shared" si="0"/>
        <v>2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8" t="s">
        <v>1048</v>
      </c>
      <c r="X10" s="8" t="s">
        <v>964</v>
      </c>
      <c r="Y10" s="2" t="s">
        <v>52</v>
      </c>
      <c r="Z10" s="2" t="s">
        <v>52</v>
      </c>
      <c r="AA10" s="24"/>
      <c r="AB10" s="2" t="s">
        <v>52</v>
      </c>
    </row>
    <row r="11" spans="1:28" ht="30" customHeight="1">
      <c r="A11" s="8" t="s">
        <v>794</v>
      </c>
      <c r="B11" s="8" t="s">
        <v>792</v>
      </c>
      <c r="C11" s="8" t="s">
        <v>793</v>
      </c>
      <c r="D11" s="22" t="s">
        <v>738</v>
      </c>
      <c r="E11" s="23">
        <v>0</v>
      </c>
      <c r="F11" s="8" t="s">
        <v>52</v>
      </c>
      <c r="G11" s="23">
        <v>1444.54</v>
      </c>
      <c r="H11" s="8" t="s">
        <v>1046</v>
      </c>
      <c r="I11" s="23">
        <v>1308</v>
      </c>
      <c r="J11" s="8" t="s">
        <v>1049</v>
      </c>
      <c r="K11" s="23">
        <v>0</v>
      </c>
      <c r="L11" s="8" t="s">
        <v>52</v>
      </c>
      <c r="M11" s="23">
        <v>0</v>
      </c>
      <c r="N11" s="8" t="s">
        <v>52</v>
      </c>
      <c r="O11" s="23">
        <f t="shared" si="0"/>
        <v>1308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8" t="s">
        <v>1050</v>
      </c>
      <c r="X11" s="8" t="s">
        <v>52</v>
      </c>
      <c r="Y11" s="2" t="s">
        <v>52</v>
      </c>
      <c r="Z11" s="2" t="s">
        <v>52</v>
      </c>
      <c r="AA11" s="24"/>
      <c r="AB11" s="2" t="s">
        <v>52</v>
      </c>
    </row>
    <row r="12" spans="1:28" ht="30" customHeight="1">
      <c r="A12" s="8" t="s">
        <v>969</v>
      </c>
      <c r="B12" s="8" t="s">
        <v>967</v>
      </c>
      <c r="C12" s="8" t="s">
        <v>968</v>
      </c>
      <c r="D12" s="22" t="s">
        <v>501</v>
      </c>
      <c r="E12" s="23">
        <v>13176</v>
      </c>
      <c r="F12" s="8" t="s">
        <v>52</v>
      </c>
      <c r="G12" s="23">
        <v>25000</v>
      </c>
      <c r="H12" s="8" t="s">
        <v>1046</v>
      </c>
      <c r="I12" s="23">
        <v>16000</v>
      </c>
      <c r="J12" s="8" t="s">
        <v>1047</v>
      </c>
      <c r="K12" s="23">
        <v>0</v>
      </c>
      <c r="L12" s="8" t="s">
        <v>52</v>
      </c>
      <c r="M12" s="23">
        <v>0</v>
      </c>
      <c r="N12" s="8" t="s">
        <v>52</v>
      </c>
      <c r="O12" s="23">
        <f t="shared" si="0"/>
        <v>13176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8" t="s">
        <v>1051</v>
      </c>
      <c r="X12" s="8" t="s">
        <v>52</v>
      </c>
      <c r="Y12" s="2" t="s">
        <v>52</v>
      </c>
      <c r="Z12" s="2" t="s">
        <v>52</v>
      </c>
      <c r="AA12" s="24"/>
      <c r="AB12" s="2" t="s">
        <v>52</v>
      </c>
    </row>
    <row r="13" spans="1:28" ht="30" customHeight="1">
      <c r="A13" s="8" t="s">
        <v>960</v>
      </c>
      <c r="B13" s="8" t="s">
        <v>958</v>
      </c>
      <c r="C13" s="8" t="s">
        <v>959</v>
      </c>
      <c r="D13" s="22" t="s">
        <v>501</v>
      </c>
      <c r="E13" s="23">
        <v>0</v>
      </c>
      <c r="F13" s="8" t="s">
        <v>52</v>
      </c>
      <c r="G13" s="23">
        <v>2290</v>
      </c>
      <c r="H13" s="8" t="s">
        <v>1052</v>
      </c>
      <c r="I13" s="23">
        <v>0</v>
      </c>
      <c r="J13" s="8" t="s">
        <v>52</v>
      </c>
      <c r="K13" s="23">
        <v>0</v>
      </c>
      <c r="L13" s="8" t="s">
        <v>52</v>
      </c>
      <c r="M13" s="23">
        <v>0</v>
      </c>
      <c r="N13" s="8" t="s">
        <v>52</v>
      </c>
      <c r="O13" s="23">
        <f t="shared" si="0"/>
        <v>2290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8" t="s">
        <v>1053</v>
      </c>
      <c r="X13" s="8" t="s">
        <v>52</v>
      </c>
      <c r="Y13" s="2" t="s">
        <v>52</v>
      </c>
      <c r="Z13" s="2" t="s">
        <v>52</v>
      </c>
      <c r="AA13" s="24"/>
      <c r="AB13" s="2" t="s">
        <v>52</v>
      </c>
    </row>
    <row r="14" spans="1:28" ht="30" customHeight="1">
      <c r="A14" s="8" t="s">
        <v>497</v>
      </c>
      <c r="B14" s="8" t="s">
        <v>496</v>
      </c>
      <c r="C14" s="8" t="s">
        <v>160</v>
      </c>
      <c r="D14" s="22" t="s">
        <v>60</v>
      </c>
      <c r="E14" s="23">
        <v>443</v>
      </c>
      <c r="F14" s="8" t="s">
        <v>52</v>
      </c>
      <c r="G14" s="23">
        <v>408.35</v>
      </c>
      <c r="H14" s="8" t="s">
        <v>1054</v>
      </c>
      <c r="I14" s="23">
        <v>0</v>
      </c>
      <c r="J14" s="8" t="s">
        <v>52</v>
      </c>
      <c r="K14" s="23">
        <v>0</v>
      </c>
      <c r="L14" s="8" t="s">
        <v>52</v>
      </c>
      <c r="M14" s="23">
        <v>0</v>
      </c>
      <c r="N14" s="8" t="s">
        <v>52</v>
      </c>
      <c r="O14" s="23">
        <f t="shared" si="0"/>
        <v>408.35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8" t="s">
        <v>1055</v>
      </c>
      <c r="X14" s="8" t="s">
        <v>52</v>
      </c>
      <c r="Y14" s="2" t="s">
        <v>52</v>
      </c>
      <c r="Z14" s="2" t="s">
        <v>52</v>
      </c>
      <c r="AA14" s="24"/>
      <c r="AB14" s="2" t="s">
        <v>52</v>
      </c>
    </row>
    <row r="15" spans="1:28" ht="30" customHeight="1">
      <c r="A15" s="8" t="s">
        <v>508</v>
      </c>
      <c r="B15" s="8" t="s">
        <v>506</v>
      </c>
      <c r="C15" s="8" t="s">
        <v>507</v>
      </c>
      <c r="D15" s="22" t="s">
        <v>405</v>
      </c>
      <c r="E15" s="23">
        <v>2001437</v>
      </c>
      <c r="F15" s="8" t="s">
        <v>52</v>
      </c>
      <c r="G15" s="23">
        <v>0</v>
      </c>
      <c r="H15" s="8" t="s">
        <v>52</v>
      </c>
      <c r="I15" s="23">
        <v>0</v>
      </c>
      <c r="J15" s="8" t="s">
        <v>52</v>
      </c>
      <c r="K15" s="23">
        <v>0</v>
      </c>
      <c r="L15" s="8" t="s">
        <v>52</v>
      </c>
      <c r="M15" s="23">
        <v>0</v>
      </c>
      <c r="N15" s="8" t="s">
        <v>52</v>
      </c>
      <c r="O15" s="23">
        <f t="shared" si="0"/>
        <v>2001437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8" t="s">
        <v>1056</v>
      </c>
      <c r="X15" s="8" t="s">
        <v>52</v>
      </c>
      <c r="Y15" s="2" t="s">
        <v>52</v>
      </c>
      <c r="Z15" s="2" t="s">
        <v>52</v>
      </c>
      <c r="AA15" s="24"/>
      <c r="AB15" s="2" t="s">
        <v>52</v>
      </c>
    </row>
    <row r="16" spans="1:28" ht="30" customHeight="1">
      <c r="A16" s="8" t="s">
        <v>1010</v>
      </c>
      <c r="B16" s="8" t="s">
        <v>403</v>
      </c>
      <c r="C16" s="8" t="s">
        <v>404</v>
      </c>
      <c r="D16" s="22" t="s">
        <v>1009</v>
      </c>
      <c r="E16" s="23">
        <v>1818</v>
      </c>
      <c r="F16" s="8" t="s">
        <v>52</v>
      </c>
      <c r="G16" s="23">
        <v>1750</v>
      </c>
      <c r="H16" s="8" t="s">
        <v>1057</v>
      </c>
      <c r="I16" s="23">
        <v>1320</v>
      </c>
      <c r="J16" s="8" t="s">
        <v>1058</v>
      </c>
      <c r="K16" s="23">
        <v>0</v>
      </c>
      <c r="L16" s="8" t="s">
        <v>52</v>
      </c>
      <c r="M16" s="23">
        <v>0</v>
      </c>
      <c r="N16" s="8" t="s">
        <v>52</v>
      </c>
      <c r="O16" s="23">
        <f t="shared" si="0"/>
        <v>1320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8" t="s">
        <v>1059</v>
      </c>
      <c r="X16" s="8" t="s">
        <v>52</v>
      </c>
      <c r="Y16" s="2" t="s">
        <v>52</v>
      </c>
      <c r="Z16" s="2" t="s">
        <v>52</v>
      </c>
      <c r="AA16" s="24"/>
      <c r="AB16" s="2" t="s">
        <v>52</v>
      </c>
    </row>
    <row r="17" spans="1:28" ht="30" customHeight="1">
      <c r="A17" s="8" t="s">
        <v>406</v>
      </c>
      <c r="B17" s="8" t="s">
        <v>403</v>
      </c>
      <c r="C17" s="8" t="s">
        <v>404</v>
      </c>
      <c r="D17" s="22" t="s">
        <v>405</v>
      </c>
      <c r="E17" s="23">
        <v>545773</v>
      </c>
      <c r="F17" s="8" t="s">
        <v>52</v>
      </c>
      <c r="G17" s="23">
        <v>523952.09</v>
      </c>
      <c r="H17" s="8" t="s">
        <v>1057</v>
      </c>
      <c r="I17" s="23">
        <v>395209.58</v>
      </c>
      <c r="J17" s="8" t="s">
        <v>1058</v>
      </c>
      <c r="K17" s="23">
        <v>0</v>
      </c>
      <c r="L17" s="8" t="s">
        <v>52</v>
      </c>
      <c r="M17" s="23">
        <v>0</v>
      </c>
      <c r="N17" s="8" t="s">
        <v>52</v>
      </c>
      <c r="O17" s="23">
        <f t="shared" si="0"/>
        <v>395209.58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8" t="s">
        <v>1060</v>
      </c>
      <c r="X17" s="8" t="s">
        <v>52</v>
      </c>
      <c r="Y17" s="2" t="s">
        <v>52</v>
      </c>
      <c r="Z17" s="2" t="s">
        <v>52</v>
      </c>
      <c r="AA17" s="24"/>
      <c r="AB17" s="2" t="s">
        <v>52</v>
      </c>
    </row>
    <row r="18" spans="1:28" ht="30" customHeight="1">
      <c r="A18" s="8" t="s">
        <v>615</v>
      </c>
      <c r="B18" s="8" t="s">
        <v>613</v>
      </c>
      <c r="C18" s="8" t="s">
        <v>614</v>
      </c>
      <c r="D18" s="22" t="s">
        <v>60</v>
      </c>
      <c r="E18" s="23">
        <v>16096</v>
      </c>
      <c r="F18" s="8" t="s">
        <v>52</v>
      </c>
      <c r="G18" s="23">
        <v>0</v>
      </c>
      <c r="H18" s="8" t="s">
        <v>52</v>
      </c>
      <c r="I18" s="23">
        <v>0</v>
      </c>
      <c r="J18" s="8" t="s">
        <v>52</v>
      </c>
      <c r="K18" s="23">
        <v>0</v>
      </c>
      <c r="L18" s="8" t="s">
        <v>52</v>
      </c>
      <c r="M18" s="23">
        <v>0</v>
      </c>
      <c r="N18" s="8" t="s">
        <v>52</v>
      </c>
      <c r="O18" s="23">
        <f t="shared" si="0"/>
        <v>16096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8" t="s">
        <v>1061</v>
      </c>
      <c r="X18" s="8" t="s">
        <v>52</v>
      </c>
      <c r="Y18" s="2" t="s">
        <v>52</v>
      </c>
      <c r="Z18" s="2" t="s">
        <v>52</v>
      </c>
      <c r="AA18" s="24"/>
      <c r="AB18" s="2" t="s">
        <v>52</v>
      </c>
    </row>
    <row r="19" spans="1:28" ht="30" customHeight="1">
      <c r="A19" s="8" t="s">
        <v>821</v>
      </c>
      <c r="B19" s="8" t="s">
        <v>818</v>
      </c>
      <c r="C19" s="8" t="s">
        <v>819</v>
      </c>
      <c r="D19" s="22" t="s">
        <v>820</v>
      </c>
      <c r="E19" s="23">
        <v>987</v>
      </c>
      <c r="F19" s="8" t="s">
        <v>52</v>
      </c>
      <c r="G19" s="23">
        <v>2688</v>
      </c>
      <c r="H19" s="8" t="s">
        <v>1062</v>
      </c>
      <c r="I19" s="23">
        <v>0</v>
      </c>
      <c r="J19" s="8" t="s">
        <v>52</v>
      </c>
      <c r="K19" s="23">
        <v>0</v>
      </c>
      <c r="L19" s="8" t="s">
        <v>52</v>
      </c>
      <c r="M19" s="23">
        <v>0</v>
      </c>
      <c r="N19" s="8" t="s">
        <v>52</v>
      </c>
      <c r="O19" s="23">
        <f t="shared" si="0"/>
        <v>987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8" t="s">
        <v>1063</v>
      </c>
      <c r="X19" s="8" t="s">
        <v>52</v>
      </c>
      <c r="Y19" s="2" t="s">
        <v>52</v>
      </c>
      <c r="Z19" s="2" t="s">
        <v>52</v>
      </c>
      <c r="AA19" s="24"/>
      <c r="AB19" s="2" t="s">
        <v>52</v>
      </c>
    </row>
    <row r="20" spans="1:28" ht="30" customHeight="1">
      <c r="A20" s="8" t="s">
        <v>702</v>
      </c>
      <c r="B20" s="8" t="s">
        <v>700</v>
      </c>
      <c r="C20" s="8" t="s">
        <v>701</v>
      </c>
      <c r="D20" s="22" t="s">
        <v>60</v>
      </c>
      <c r="E20" s="23">
        <v>0</v>
      </c>
      <c r="F20" s="8" t="s">
        <v>52</v>
      </c>
      <c r="G20" s="23">
        <v>0</v>
      </c>
      <c r="H20" s="8" t="s">
        <v>52</v>
      </c>
      <c r="I20" s="23">
        <v>0</v>
      </c>
      <c r="J20" s="8" t="s">
        <v>52</v>
      </c>
      <c r="K20" s="23">
        <v>28000</v>
      </c>
      <c r="L20" s="8" t="s">
        <v>1064</v>
      </c>
      <c r="M20" s="23">
        <v>0</v>
      </c>
      <c r="N20" s="8" t="s">
        <v>52</v>
      </c>
      <c r="O20" s="23">
        <f t="shared" si="0"/>
        <v>28000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8" t="s">
        <v>1065</v>
      </c>
      <c r="X20" s="8" t="s">
        <v>692</v>
      </c>
      <c r="Y20" s="2" t="s">
        <v>52</v>
      </c>
      <c r="Z20" s="2" t="s">
        <v>52</v>
      </c>
      <c r="AA20" s="24"/>
      <c r="AB20" s="2" t="s">
        <v>52</v>
      </c>
    </row>
    <row r="21" spans="1:28" ht="30" customHeight="1">
      <c r="A21" s="8" t="s">
        <v>576</v>
      </c>
      <c r="B21" s="8" t="s">
        <v>556</v>
      </c>
      <c r="C21" s="8" t="s">
        <v>575</v>
      </c>
      <c r="D21" s="22" t="s">
        <v>189</v>
      </c>
      <c r="E21" s="23">
        <v>0</v>
      </c>
      <c r="F21" s="8" t="s">
        <v>52</v>
      </c>
      <c r="G21" s="23">
        <v>1160</v>
      </c>
      <c r="H21" s="8" t="s">
        <v>1066</v>
      </c>
      <c r="I21" s="23">
        <v>620</v>
      </c>
      <c r="J21" s="8" t="s">
        <v>1067</v>
      </c>
      <c r="K21" s="23">
        <v>0</v>
      </c>
      <c r="L21" s="8" t="s">
        <v>52</v>
      </c>
      <c r="M21" s="23">
        <v>0</v>
      </c>
      <c r="N21" s="8" t="s">
        <v>52</v>
      </c>
      <c r="O21" s="23">
        <f t="shared" si="0"/>
        <v>620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8" t="s">
        <v>1068</v>
      </c>
      <c r="X21" s="8" t="s">
        <v>52</v>
      </c>
      <c r="Y21" s="2" t="s">
        <v>52</v>
      </c>
      <c r="Z21" s="2" t="s">
        <v>52</v>
      </c>
      <c r="AA21" s="24"/>
      <c r="AB21" s="2" t="s">
        <v>52</v>
      </c>
    </row>
    <row r="22" spans="1:28" ht="30" customHeight="1">
      <c r="A22" s="8" t="s">
        <v>558</v>
      </c>
      <c r="B22" s="8" t="s">
        <v>556</v>
      </c>
      <c r="C22" s="8" t="s">
        <v>557</v>
      </c>
      <c r="D22" s="22" t="s">
        <v>261</v>
      </c>
      <c r="E22" s="23">
        <v>0</v>
      </c>
      <c r="F22" s="8" t="s">
        <v>52</v>
      </c>
      <c r="G22" s="23">
        <v>510</v>
      </c>
      <c r="H22" s="8" t="s">
        <v>1069</v>
      </c>
      <c r="I22" s="23">
        <v>0</v>
      </c>
      <c r="J22" s="8" t="s">
        <v>52</v>
      </c>
      <c r="K22" s="23">
        <v>0</v>
      </c>
      <c r="L22" s="8" t="s">
        <v>52</v>
      </c>
      <c r="M22" s="23">
        <v>0</v>
      </c>
      <c r="N22" s="8" t="s">
        <v>52</v>
      </c>
      <c r="O22" s="23">
        <f t="shared" si="0"/>
        <v>510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8" t="s">
        <v>1070</v>
      </c>
      <c r="X22" s="8" t="s">
        <v>52</v>
      </c>
      <c r="Y22" s="2" t="s">
        <v>52</v>
      </c>
      <c r="Z22" s="2" t="s">
        <v>52</v>
      </c>
      <c r="AA22" s="24"/>
      <c r="AB22" s="2" t="s">
        <v>52</v>
      </c>
    </row>
    <row r="23" spans="1:28" ht="30" customHeight="1">
      <c r="A23" s="8" t="s">
        <v>561</v>
      </c>
      <c r="B23" s="8" t="s">
        <v>556</v>
      </c>
      <c r="C23" s="8" t="s">
        <v>560</v>
      </c>
      <c r="D23" s="22" t="s">
        <v>189</v>
      </c>
      <c r="E23" s="23">
        <v>0</v>
      </c>
      <c r="F23" s="8" t="s">
        <v>52</v>
      </c>
      <c r="G23" s="23">
        <v>1560</v>
      </c>
      <c r="H23" s="8" t="s">
        <v>1066</v>
      </c>
      <c r="I23" s="23">
        <v>0</v>
      </c>
      <c r="J23" s="8" t="s">
        <v>52</v>
      </c>
      <c r="K23" s="23">
        <v>0</v>
      </c>
      <c r="L23" s="8" t="s">
        <v>52</v>
      </c>
      <c r="M23" s="23">
        <v>0</v>
      </c>
      <c r="N23" s="8" t="s">
        <v>52</v>
      </c>
      <c r="O23" s="23">
        <f t="shared" si="0"/>
        <v>1560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8" t="s">
        <v>1071</v>
      </c>
      <c r="X23" s="8" t="s">
        <v>52</v>
      </c>
      <c r="Y23" s="2" t="s">
        <v>52</v>
      </c>
      <c r="Z23" s="2" t="s">
        <v>52</v>
      </c>
      <c r="AA23" s="24"/>
      <c r="AB23" s="2" t="s">
        <v>52</v>
      </c>
    </row>
    <row r="24" spans="1:28" ht="30" customHeight="1">
      <c r="A24" s="8" t="s">
        <v>564</v>
      </c>
      <c r="B24" s="8" t="s">
        <v>556</v>
      </c>
      <c r="C24" s="8" t="s">
        <v>563</v>
      </c>
      <c r="D24" s="22" t="s">
        <v>189</v>
      </c>
      <c r="E24" s="23">
        <v>0</v>
      </c>
      <c r="F24" s="8" t="s">
        <v>52</v>
      </c>
      <c r="G24" s="23">
        <v>980</v>
      </c>
      <c r="H24" s="8" t="s">
        <v>1066</v>
      </c>
      <c r="I24" s="23">
        <v>0</v>
      </c>
      <c r="J24" s="8" t="s">
        <v>52</v>
      </c>
      <c r="K24" s="23">
        <v>0</v>
      </c>
      <c r="L24" s="8" t="s">
        <v>52</v>
      </c>
      <c r="M24" s="23">
        <v>0</v>
      </c>
      <c r="N24" s="8" t="s">
        <v>52</v>
      </c>
      <c r="O24" s="23">
        <f t="shared" si="0"/>
        <v>980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8" t="s">
        <v>1072</v>
      </c>
      <c r="X24" s="8" t="s">
        <v>52</v>
      </c>
      <c r="Y24" s="2" t="s">
        <v>52</v>
      </c>
      <c r="Z24" s="2" t="s">
        <v>52</v>
      </c>
      <c r="AA24" s="24"/>
      <c r="AB24" s="2" t="s">
        <v>52</v>
      </c>
    </row>
    <row r="25" spans="1:28" ht="30" customHeight="1">
      <c r="A25" s="8" t="s">
        <v>567</v>
      </c>
      <c r="B25" s="8" t="s">
        <v>556</v>
      </c>
      <c r="C25" s="8" t="s">
        <v>566</v>
      </c>
      <c r="D25" s="22" t="s">
        <v>251</v>
      </c>
      <c r="E25" s="23">
        <v>0</v>
      </c>
      <c r="F25" s="8" t="s">
        <v>52</v>
      </c>
      <c r="G25" s="23">
        <v>310</v>
      </c>
      <c r="H25" s="8" t="s">
        <v>1066</v>
      </c>
      <c r="I25" s="23">
        <v>0</v>
      </c>
      <c r="J25" s="8" t="s">
        <v>52</v>
      </c>
      <c r="K25" s="23">
        <v>0</v>
      </c>
      <c r="L25" s="8" t="s">
        <v>52</v>
      </c>
      <c r="M25" s="23">
        <v>0</v>
      </c>
      <c r="N25" s="8" t="s">
        <v>52</v>
      </c>
      <c r="O25" s="23">
        <f t="shared" si="0"/>
        <v>310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8" t="s">
        <v>1073</v>
      </c>
      <c r="X25" s="8" t="s">
        <v>52</v>
      </c>
      <c r="Y25" s="2" t="s">
        <v>52</v>
      </c>
      <c r="Z25" s="2" t="s">
        <v>52</v>
      </c>
      <c r="AA25" s="24"/>
      <c r="AB25" s="2" t="s">
        <v>52</v>
      </c>
    </row>
    <row r="26" spans="1:28" ht="30" customHeight="1">
      <c r="A26" s="8" t="s">
        <v>570</v>
      </c>
      <c r="B26" s="8" t="s">
        <v>556</v>
      </c>
      <c r="C26" s="8" t="s">
        <v>569</v>
      </c>
      <c r="D26" s="22" t="s">
        <v>251</v>
      </c>
      <c r="E26" s="23">
        <v>0</v>
      </c>
      <c r="F26" s="8" t="s">
        <v>52</v>
      </c>
      <c r="G26" s="23">
        <v>0</v>
      </c>
      <c r="H26" s="8" t="s">
        <v>52</v>
      </c>
      <c r="I26" s="23">
        <v>0</v>
      </c>
      <c r="J26" s="8" t="s">
        <v>52</v>
      </c>
      <c r="K26" s="23">
        <v>0</v>
      </c>
      <c r="L26" s="8" t="s">
        <v>52</v>
      </c>
      <c r="M26" s="23">
        <v>111</v>
      </c>
      <c r="N26" s="8" t="s">
        <v>52</v>
      </c>
      <c r="O26" s="23">
        <f t="shared" si="0"/>
        <v>111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8" t="s">
        <v>1074</v>
      </c>
      <c r="X26" s="8" t="s">
        <v>52</v>
      </c>
      <c r="Y26" s="2" t="s">
        <v>52</v>
      </c>
      <c r="Z26" s="2" t="s">
        <v>52</v>
      </c>
      <c r="AA26" s="24"/>
      <c r="AB26" s="2" t="s">
        <v>52</v>
      </c>
    </row>
    <row r="27" spans="1:28" ht="30" customHeight="1">
      <c r="A27" s="8" t="s">
        <v>573</v>
      </c>
      <c r="B27" s="8" t="s">
        <v>556</v>
      </c>
      <c r="C27" s="8" t="s">
        <v>572</v>
      </c>
      <c r="D27" s="22" t="s">
        <v>251</v>
      </c>
      <c r="E27" s="23">
        <v>0</v>
      </c>
      <c r="F27" s="8" t="s">
        <v>52</v>
      </c>
      <c r="G27" s="23">
        <v>0</v>
      </c>
      <c r="H27" s="8" t="s">
        <v>52</v>
      </c>
      <c r="I27" s="23">
        <v>0</v>
      </c>
      <c r="J27" s="8" t="s">
        <v>52</v>
      </c>
      <c r="K27" s="23">
        <v>0</v>
      </c>
      <c r="L27" s="8" t="s">
        <v>52</v>
      </c>
      <c r="M27" s="23">
        <v>107</v>
      </c>
      <c r="N27" s="8" t="s">
        <v>52</v>
      </c>
      <c r="O27" s="23">
        <f t="shared" si="0"/>
        <v>107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8" t="s">
        <v>1075</v>
      </c>
      <c r="X27" s="8" t="s">
        <v>52</v>
      </c>
      <c r="Y27" s="2" t="s">
        <v>52</v>
      </c>
      <c r="Z27" s="2" t="s">
        <v>52</v>
      </c>
      <c r="AA27" s="24"/>
      <c r="AB27" s="2" t="s">
        <v>52</v>
      </c>
    </row>
    <row r="28" spans="1:28" ht="30" customHeight="1">
      <c r="A28" s="8" t="s">
        <v>579</v>
      </c>
      <c r="B28" s="8" t="s">
        <v>556</v>
      </c>
      <c r="C28" s="8" t="s">
        <v>578</v>
      </c>
      <c r="D28" s="22" t="s">
        <v>261</v>
      </c>
      <c r="E28" s="23">
        <v>0</v>
      </c>
      <c r="F28" s="8" t="s">
        <v>52</v>
      </c>
      <c r="G28" s="23">
        <v>0</v>
      </c>
      <c r="H28" s="8" t="s">
        <v>52</v>
      </c>
      <c r="I28" s="23">
        <v>0</v>
      </c>
      <c r="J28" s="8" t="s">
        <v>52</v>
      </c>
      <c r="K28" s="23">
        <v>0</v>
      </c>
      <c r="L28" s="8" t="s">
        <v>52</v>
      </c>
      <c r="M28" s="23">
        <v>60</v>
      </c>
      <c r="N28" s="8" t="s">
        <v>52</v>
      </c>
      <c r="O28" s="23">
        <f t="shared" si="0"/>
        <v>60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8" t="s">
        <v>1076</v>
      </c>
      <c r="X28" s="8" t="s">
        <v>52</v>
      </c>
      <c r="Y28" s="2" t="s">
        <v>52</v>
      </c>
      <c r="Z28" s="2" t="s">
        <v>52</v>
      </c>
      <c r="AA28" s="24"/>
      <c r="AB28" s="2" t="s">
        <v>52</v>
      </c>
    </row>
    <row r="29" spans="1:28" ht="30" customHeight="1">
      <c r="A29" s="8" t="s">
        <v>582</v>
      </c>
      <c r="B29" s="8" t="s">
        <v>556</v>
      </c>
      <c r="C29" s="8" t="s">
        <v>581</v>
      </c>
      <c r="D29" s="22" t="s">
        <v>261</v>
      </c>
      <c r="E29" s="23">
        <v>0</v>
      </c>
      <c r="F29" s="8" t="s">
        <v>52</v>
      </c>
      <c r="G29" s="23">
        <v>0</v>
      </c>
      <c r="H29" s="8" t="s">
        <v>52</v>
      </c>
      <c r="I29" s="23">
        <v>0</v>
      </c>
      <c r="J29" s="8" t="s">
        <v>52</v>
      </c>
      <c r="K29" s="23">
        <v>0</v>
      </c>
      <c r="L29" s="8" t="s">
        <v>52</v>
      </c>
      <c r="M29" s="23">
        <v>80</v>
      </c>
      <c r="N29" s="8" t="s">
        <v>52</v>
      </c>
      <c r="O29" s="23">
        <f t="shared" si="0"/>
        <v>80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8" t="s">
        <v>1077</v>
      </c>
      <c r="X29" s="8" t="s">
        <v>52</v>
      </c>
      <c r="Y29" s="2" t="s">
        <v>52</v>
      </c>
      <c r="Z29" s="2" t="s">
        <v>52</v>
      </c>
      <c r="AA29" s="24"/>
      <c r="AB29" s="2" t="s">
        <v>52</v>
      </c>
    </row>
    <row r="30" spans="1:28" ht="30" customHeight="1">
      <c r="A30" s="8" t="s">
        <v>590</v>
      </c>
      <c r="B30" s="8" t="s">
        <v>556</v>
      </c>
      <c r="C30" s="8" t="s">
        <v>589</v>
      </c>
      <c r="D30" s="22" t="s">
        <v>189</v>
      </c>
      <c r="E30" s="23">
        <v>0</v>
      </c>
      <c r="F30" s="8" t="s">
        <v>52</v>
      </c>
      <c r="G30" s="23">
        <v>2360</v>
      </c>
      <c r="H30" s="8" t="s">
        <v>1066</v>
      </c>
      <c r="I30" s="23">
        <v>0</v>
      </c>
      <c r="J30" s="8" t="s">
        <v>52</v>
      </c>
      <c r="K30" s="23">
        <v>0</v>
      </c>
      <c r="L30" s="8" t="s">
        <v>52</v>
      </c>
      <c r="M30" s="23">
        <v>0</v>
      </c>
      <c r="N30" s="8" t="s">
        <v>52</v>
      </c>
      <c r="O30" s="23">
        <f t="shared" si="0"/>
        <v>2360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8" t="s">
        <v>1078</v>
      </c>
      <c r="X30" s="8" t="s">
        <v>52</v>
      </c>
      <c r="Y30" s="2" t="s">
        <v>52</v>
      </c>
      <c r="Z30" s="2" t="s">
        <v>52</v>
      </c>
      <c r="AA30" s="24"/>
      <c r="AB30" s="2" t="s">
        <v>52</v>
      </c>
    </row>
    <row r="31" spans="1:28" ht="30" customHeight="1">
      <c r="A31" s="8" t="s">
        <v>668</v>
      </c>
      <c r="B31" s="8" t="s">
        <v>666</v>
      </c>
      <c r="C31" s="8" t="s">
        <v>667</v>
      </c>
      <c r="D31" s="22" t="s">
        <v>60</v>
      </c>
      <c r="E31" s="23">
        <v>0</v>
      </c>
      <c r="F31" s="8" t="s">
        <v>52</v>
      </c>
      <c r="G31" s="23">
        <v>131900</v>
      </c>
      <c r="H31" s="8" t="s">
        <v>1079</v>
      </c>
      <c r="I31" s="23">
        <v>0</v>
      </c>
      <c r="J31" s="8" t="s">
        <v>52</v>
      </c>
      <c r="K31" s="23">
        <v>120000</v>
      </c>
      <c r="L31" s="8" t="s">
        <v>1080</v>
      </c>
      <c r="M31" s="23">
        <v>0</v>
      </c>
      <c r="N31" s="8" t="s">
        <v>52</v>
      </c>
      <c r="O31" s="23">
        <f t="shared" si="0"/>
        <v>120000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8" t="s">
        <v>1081</v>
      </c>
      <c r="X31" s="8" t="s">
        <v>52</v>
      </c>
      <c r="Y31" s="2" t="s">
        <v>52</v>
      </c>
      <c r="Z31" s="2" t="s">
        <v>52</v>
      </c>
      <c r="AA31" s="24"/>
      <c r="AB31" s="2" t="s">
        <v>52</v>
      </c>
    </row>
    <row r="32" spans="1:28" ht="30" customHeight="1">
      <c r="A32" s="8" t="s">
        <v>907</v>
      </c>
      <c r="B32" s="8" t="s">
        <v>666</v>
      </c>
      <c r="C32" s="8" t="s">
        <v>906</v>
      </c>
      <c r="D32" s="22" t="s">
        <v>60</v>
      </c>
      <c r="E32" s="23">
        <v>0</v>
      </c>
      <c r="F32" s="8" t="s">
        <v>52</v>
      </c>
      <c r="G32" s="23">
        <v>127000</v>
      </c>
      <c r="H32" s="8" t="s">
        <v>52</v>
      </c>
      <c r="I32" s="23">
        <v>0</v>
      </c>
      <c r="J32" s="8" t="s">
        <v>52</v>
      </c>
      <c r="K32" s="23">
        <v>78100</v>
      </c>
      <c r="L32" s="8" t="s">
        <v>1080</v>
      </c>
      <c r="M32" s="23">
        <v>0</v>
      </c>
      <c r="N32" s="8" t="s">
        <v>52</v>
      </c>
      <c r="O32" s="23">
        <f t="shared" si="0"/>
        <v>78100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8" t="s">
        <v>1082</v>
      </c>
      <c r="X32" s="8" t="s">
        <v>52</v>
      </c>
      <c r="Y32" s="2" t="s">
        <v>52</v>
      </c>
      <c r="Z32" s="2" t="s">
        <v>52</v>
      </c>
      <c r="AA32" s="24"/>
      <c r="AB32" s="2" t="s">
        <v>52</v>
      </c>
    </row>
    <row r="33" spans="1:28" ht="30" customHeight="1">
      <c r="A33" s="8" t="s">
        <v>697</v>
      </c>
      <c r="B33" s="8" t="s">
        <v>695</v>
      </c>
      <c r="C33" s="8" t="s">
        <v>696</v>
      </c>
      <c r="D33" s="22" t="s">
        <v>60</v>
      </c>
      <c r="E33" s="23">
        <v>0</v>
      </c>
      <c r="F33" s="8" t="s">
        <v>52</v>
      </c>
      <c r="G33" s="23">
        <v>72360</v>
      </c>
      <c r="H33" s="8" t="s">
        <v>1083</v>
      </c>
      <c r="I33" s="23">
        <v>0</v>
      </c>
      <c r="J33" s="8" t="s">
        <v>52</v>
      </c>
      <c r="K33" s="23">
        <v>0</v>
      </c>
      <c r="L33" s="8" t="s">
        <v>52</v>
      </c>
      <c r="M33" s="23">
        <v>0</v>
      </c>
      <c r="N33" s="8" t="s">
        <v>52</v>
      </c>
      <c r="O33" s="23">
        <f t="shared" si="0"/>
        <v>72360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8" t="s">
        <v>1084</v>
      </c>
      <c r="X33" s="8" t="s">
        <v>692</v>
      </c>
      <c r="Y33" s="2" t="s">
        <v>52</v>
      </c>
      <c r="Z33" s="2" t="s">
        <v>52</v>
      </c>
      <c r="AA33" s="24"/>
      <c r="AB33" s="2" t="s">
        <v>52</v>
      </c>
    </row>
    <row r="34" spans="1:28" ht="30" customHeight="1">
      <c r="A34" s="8" t="s">
        <v>693</v>
      </c>
      <c r="B34" s="8" t="s">
        <v>690</v>
      </c>
      <c r="C34" s="8" t="s">
        <v>691</v>
      </c>
      <c r="D34" s="22" t="s">
        <v>60</v>
      </c>
      <c r="E34" s="23">
        <v>0</v>
      </c>
      <c r="F34" s="8" t="s">
        <v>52</v>
      </c>
      <c r="G34" s="23">
        <v>0</v>
      </c>
      <c r="H34" s="8" t="s">
        <v>52</v>
      </c>
      <c r="I34" s="23">
        <v>0</v>
      </c>
      <c r="J34" s="8" t="s">
        <v>52</v>
      </c>
      <c r="K34" s="23">
        <v>130050</v>
      </c>
      <c r="L34" s="8" t="s">
        <v>1085</v>
      </c>
      <c r="M34" s="23">
        <v>0</v>
      </c>
      <c r="N34" s="8" t="s">
        <v>52</v>
      </c>
      <c r="O34" s="23">
        <f t="shared" si="0"/>
        <v>130050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8" t="s">
        <v>1086</v>
      </c>
      <c r="X34" s="8" t="s">
        <v>692</v>
      </c>
      <c r="Y34" s="2" t="s">
        <v>52</v>
      </c>
      <c r="Z34" s="2" t="s">
        <v>52</v>
      </c>
      <c r="AA34" s="24"/>
      <c r="AB34" s="2" t="s">
        <v>52</v>
      </c>
    </row>
    <row r="35" spans="1:28" ht="30" customHeight="1">
      <c r="A35" s="8" t="s">
        <v>242</v>
      </c>
      <c r="B35" s="8" t="s">
        <v>240</v>
      </c>
      <c r="C35" s="8" t="s">
        <v>241</v>
      </c>
      <c r="D35" s="22" t="s">
        <v>60</v>
      </c>
      <c r="E35" s="23">
        <v>54820</v>
      </c>
      <c r="F35" s="8" t="s">
        <v>52</v>
      </c>
      <c r="G35" s="23">
        <v>0</v>
      </c>
      <c r="H35" s="8" t="s">
        <v>52</v>
      </c>
      <c r="I35" s="23">
        <v>47500</v>
      </c>
      <c r="J35" s="8" t="s">
        <v>1087</v>
      </c>
      <c r="K35" s="23">
        <v>0</v>
      </c>
      <c r="L35" s="8" t="s">
        <v>52</v>
      </c>
      <c r="M35" s="23">
        <v>0</v>
      </c>
      <c r="N35" s="8" t="s">
        <v>52</v>
      </c>
      <c r="O35" s="23">
        <f t="shared" si="0"/>
        <v>47500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8" t="s">
        <v>1088</v>
      </c>
      <c r="X35" s="8" t="s">
        <v>52</v>
      </c>
      <c r="Y35" s="2" t="s">
        <v>52</v>
      </c>
      <c r="Z35" s="2" t="s">
        <v>52</v>
      </c>
      <c r="AA35" s="24"/>
      <c r="AB35" s="2" t="s">
        <v>52</v>
      </c>
    </row>
    <row r="36" spans="1:28" ht="30" customHeight="1">
      <c r="A36" s="8" t="s">
        <v>685</v>
      </c>
      <c r="B36" s="8" t="s">
        <v>683</v>
      </c>
      <c r="C36" s="8" t="s">
        <v>684</v>
      </c>
      <c r="D36" s="22" t="s">
        <v>145</v>
      </c>
      <c r="E36" s="23">
        <v>64600</v>
      </c>
      <c r="F36" s="8" t="s">
        <v>52</v>
      </c>
      <c r="G36" s="23">
        <v>0</v>
      </c>
      <c r="H36" s="8" t="s">
        <v>52</v>
      </c>
      <c r="I36" s="23">
        <v>0</v>
      </c>
      <c r="J36" s="8" t="s">
        <v>52</v>
      </c>
      <c r="K36" s="23">
        <v>0</v>
      </c>
      <c r="L36" s="8" t="s">
        <v>52</v>
      </c>
      <c r="M36" s="23">
        <v>0</v>
      </c>
      <c r="N36" s="8" t="s">
        <v>52</v>
      </c>
      <c r="O36" s="23">
        <f t="shared" si="0"/>
        <v>64600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8" t="s">
        <v>1089</v>
      </c>
      <c r="X36" s="8" t="s">
        <v>52</v>
      </c>
      <c r="Y36" s="2" t="s">
        <v>52</v>
      </c>
      <c r="Z36" s="2" t="s">
        <v>52</v>
      </c>
      <c r="AA36" s="24"/>
      <c r="AB36" s="2" t="s">
        <v>52</v>
      </c>
    </row>
    <row r="37" spans="1:28" ht="30" customHeight="1">
      <c r="A37" s="8" t="s">
        <v>419</v>
      </c>
      <c r="B37" s="8" t="s">
        <v>417</v>
      </c>
      <c r="C37" s="8" t="s">
        <v>418</v>
      </c>
      <c r="D37" s="22" t="s">
        <v>261</v>
      </c>
      <c r="E37" s="23">
        <v>25716</v>
      </c>
      <c r="F37" s="8" t="s">
        <v>52</v>
      </c>
      <c r="G37" s="23">
        <v>30000</v>
      </c>
      <c r="H37" s="8" t="s">
        <v>1090</v>
      </c>
      <c r="I37" s="23">
        <v>0</v>
      </c>
      <c r="J37" s="8" t="s">
        <v>52</v>
      </c>
      <c r="K37" s="23">
        <v>0</v>
      </c>
      <c r="L37" s="8" t="s">
        <v>52</v>
      </c>
      <c r="M37" s="23">
        <v>0</v>
      </c>
      <c r="N37" s="8" t="s">
        <v>52</v>
      </c>
      <c r="O37" s="23">
        <f t="shared" si="0"/>
        <v>25716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8" t="s">
        <v>1091</v>
      </c>
      <c r="X37" s="8" t="s">
        <v>52</v>
      </c>
      <c r="Y37" s="2" t="s">
        <v>52</v>
      </c>
      <c r="Z37" s="2" t="s">
        <v>52</v>
      </c>
      <c r="AA37" s="24"/>
      <c r="AB37" s="2" t="s">
        <v>52</v>
      </c>
    </row>
    <row r="38" spans="1:28" ht="30" customHeight="1">
      <c r="A38" s="8" t="s">
        <v>422</v>
      </c>
      <c r="B38" s="8" t="s">
        <v>417</v>
      </c>
      <c r="C38" s="8" t="s">
        <v>421</v>
      </c>
      <c r="D38" s="22" t="s">
        <v>261</v>
      </c>
      <c r="E38" s="23">
        <v>8197</v>
      </c>
      <c r="F38" s="8" t="s">
        <v>52</v>
      </c>
      <c r="G38" s="23">
        <v>10000</v>
      </c>
      <c r="H38" s="8" t="s">
        <v>1090</v>
      </c>
      <c r="I38" s="23">
        <v>0</v>
      </c>
      <c r="J38" s="8" t="s">
        <v>52</v>
      </c>
      <c r="K38" s="23">
        <v>0</v>
      </c>
      <c r="L38" s="8" t="s">
        <v>52</v>
      </c>
      <c r="M38" s="23">
        <v>0</v>
      </c>
      <c r="N38" s="8" t="s">
        <v>52</v>
      </c>
      <c r="O38" s="23">
        <f t="shared" si="0"/>
        <v>8197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8" t="s">
        <v>1092</v>
      </c>
      <c r="X38" s="8" t="s">
        <v>52</v>
      </c>
      <c r="Y38" s="2" t="s">
        <v>52</v>
      </c>
      <c r="Z38" s="2" t="s">
        <v>52</v>
      </c>
      <c r="AA38" s="24"/>
      <c r="AB38" s="2" t="s">
        <v>52</v>
      </c>
    </row>
    <row r="39" spans="1:28" ht="30" customHeight="1">
      <c r="A39" s="8" t="s">
        <v>425</v>
      </c>
      <c r="B39" s="8" t="s">
        <v>417</v>
      </c>
      <c r="C39" s="8" t="s">
        <v>424</v>
      </c>
      <c r="D39" s="22" t="s">
        <v>261</v>
      </c>
      <c r="E39" s="23">
        <v>0</v>
      </c>
      <c r="F39" s="8" t="s">
        <v>52</v>
      </c>
      <c r="G39" s="23">
        <v>25000</v>
      </c>
      <c r="H39" s="8" t="s">
        <v>1090</v>
      </c>
      <c r="I39" s="23">
        <v>0</v>
      </c>
      <c r="J39" s="8" t="s">
        <v>52</v>
      </c>
      <c r="K39" s="23">
        <v>0</v>
      </c>
      <c r="L39" s="8" t="s">
        <v>52</v>
      </c>
      <c r="M39" s="23">
        <v>0</v>
      </c>
      <c r="N39" s="8" t="s">
        <v>52</v>
      </c>
      <c r="O39" s="23">
        <f t="shared" ref="O39:O74" si="1">SMALL(E39:M39,COUNTIF(E39:M39,0)+1)</f>
        <v>25000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8" t="s">
        <v>1093</v>
      </c>
      <c r="X39" s="8" t="s">
        <v>52</v>
      </c>
      <c r="Y39" s="2" t="s">
        <v>52</v>
      </c>
      <c r="Z39" s="2" t="s">
        <v>52</v>
      </c>
      <c r="AA39" s="24"/>
      <c r="AB39" s="2" t="s">
        <v>52</v>
      </c>
    </row>
    <row r="40" spans="1:28" ht="30" customHeight="1">
      <c r="A40" s="8" t="s">
        <v>431</v>
      </c>
      <c r="B40" s="8" t="s">
        <v>417</v>
      </c>
      <c r="C40" s="8" t="s">
        <v>430</v>
      </c>
      <c r="D40" s="22" t="s">
        <v>261</v>
      </c>
      <c r="E40" s="23">
        <v>1250</v>
      </c>
      <c r="F40" s="8" t="s">
        <v>52</v>
      </c>
      <c r="G40" s="23">
        <v>0</v>
      </c>
      <c r="H40" s="8" t="s">
        <v>52</v>
      </c>
      <c r="I40" s="23">
        <v>0</v>
      </c>
      <c r="J40" s="8" t="s">
        <v>52</v>
      </c>
      <c r="K40" s="23">
        <v>0</v>
      </c>
      <c r="L40" s="8" t="s">
        <v>52</v>
      </c>
      <c r="M40" s="23">
        <v>0</v>
      </c>
      <c r="N40" s="8" t="s">
        <v>52</v>
      </c>
      <c r="O40" s="23">
        <f t="shared" si="1"/>
        <v>1250</v>
      </c>
      <c r="P40" s="23">
        <v>0</v>
      </c>
      <c r="Q40" s="23">
        <v>0</v>
      </c>
      <c r="R40" s="23">
        <v>0</v>
      </c>
      <c r="S40" s="23">
        <v>0</v>
      </c>
      <c r="T40" s="23">
        <v>0</v>
      </c>
      <c r="U40" s="23">
        <v>0</v>
      </c>
      <c r="V40" s="23">
        <v>0</v>
      </c>
      <c r="W40" s="8" t="s">
        <v>1094</v>
      </c>
      <c r="X40" s="8" t="s">
        <v>52</v>
      </c>
      <c r="Y40" s="2" t="s">
        <v>52</v>
      </c>
      <c r="Z40" s="2" t="s">
        <v>52</v>
      </c>
      <c r="AA40" s="24"/>
      <c r="AB40" s="2" t="s">
        <v>52</v>
      </c>
    </row>
    <row r="41" spans="1:28" ht="30" customHeight="1">
      <c r="A41" s="8" t="s">
        <v>434</v>
      </c>
      <c r="B41" s="8" t="s">
        <v>417</v>
      </c>
      <c r="C41" s="8" t="s">
        <v>433</v>
      </c>
      <c r="D41" s="22" t="s">
        <v>261</v>
      </c>
      <c r="E41" s="23">
        <v>1250</v>
      </c>
      <c r="F41" s="8" t="s">
        <v>52</v>
      </c>
      <c r="G41" s="23">
        <v>0</v>
      </c>
      <c r="H41" s="8" t="s">
        <v>52</v>
      </c>
      <c r="I41" s="23">
        <v>0</v>
      </c>
      <c r="J41" s="8" t="s">
        <v>52</v>
      </c>
      <c r="K41" s="23">
        <v>0</v>
      </c>
      <c r="L41" s="8" t="s">
        <v>52</v>
      </c>
      <c r="M41" s="23">
        <v>0</v>
      </c>
      <c r="N41" s="8" t="s">
        <v>52</v>
      </c>
      <c r="O41" s="23">
        <f t="shared" si="1"/>
        <v>1250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8" t="s">
        <v>1095</v>
      </c>
      <c r="X41" s="8" t="s">
        <v>52</v>
      </c>
      <c r="Y41" s="2" t="s">
        <v>52</v>
      </c>
      <c r="Z41" s="2" t="s">
        <v>52</v>
      </c>
      <c r="AA41" s="24"/>
      <c r="AB41" s="2" t="s">
        <v>52</v>
      </c>
    </row>
    <row r="42" spans="1:28" ht="30" customHeight="1">
      <c r="A42" s="8" t="s">
        <v>428</v>
      </c>
      <c r="B42" s="8" t="s">
        <v>417</v>
      </c>
      <c r="C42" s="8" t="s">
        <v>427</v>
      </c>
      <c r="D42" s="22" t="s">
        <v>261</v>
      </c>
      <c r="E42" s="23">
        <v>1250</v>
      </c>
      <c r="F42" s="8" t="s">
        <v>52</v>
      </c>
      <c r="G42" s="23">
        <v>0</v>
      </c>
      <c r="H42" s="8" t="s">
        <v>52</v>
      </c>
      <c r="I42" s="23">
        <v>0</v>
      </c>
      <c r="J42" s="8" t="s">
        <v>52</v>
      </c>
      <c r="K42" s="23">
        <v>0</v>
      </c>
      <c r="L42" s="8" t="s">
        <v>52</v>
      </c>
      <c r="M42" s="23">
        <v>0</v>
      </c>
      <c r="N42" s="8" t="s">
        <v>52</v>
      </c>
      <c r="O42" s="23">
        <f t="shared" si="1"/>
        <v>1250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V42" s="23">
        <v>0</v>
      </c>
      <c r="W42" s="8" t="s">
        <v>1096</v>
      </c>
      <c r="X42" s="8" t="s">
        <v>52</v>
      </c>
      <c r="Y42" s="2" t="s">
        <v>52</v>
      </c>
      <c r="Z42" s="2" t="s">
        <v>52</v>
      </c>
      <c r="AA42" s="24"/>
      <c r="AB42" s="2" t="s">
        <v>52</v>
      </c>
    </row>
    <row r="43" spans="1:28" ht="30" customHeight="1">
      <c r="A43" s="8" t="s">
        <v>437</v>
      </c>
      <c r="B43" s="8" t="s">
        <v>417</v>
      </c>
      <c r="C43" s="8" t="s">
        <v>436</v>
      </c>
      <c r="D43" s="22" t="s">
        <v>261</v>
      </c>
      <c r="E43" s="23">
        <v>0</v>
      </c>
      <c r="F43" s="8" t="s">
        <v>52</v>
      </c>
      <c r="G43" s="23">
        <v>13000</v>
      </c>
      <c r="H43" s="8" t="s">
        <v>1090</v>
      </c>
      <c r="I43" s="23">
        <v>0</v>
      </c>
      <c r="J43" s="8" t="s">
        <v>52</v>
      </c>
      <c r="K43" s="23">
        <v>0</v>
      </c>
      <c r="L43" s="8" t="s">
        <v>52</v>
      </c>
      <c r="M43" s="23">
        <v>0</v>
      </c>
      <c r="N43" s="8" t="s">
        <v>52</v>
      </c>
      <c r="O43" s="23">
        <f t="shared" si="1"/>
        <v>13000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8" t="s">
        <v>1097</v>
      </c>
      <c r="X43" s="8" t="s">
        <v>52</v>
      </c>
      <c r="Y43" s="2" t="s">
        <v>52</v>
      </c>
      <c r="Z43" s="2" t="s">
        <v>52</v>
      </c>
      <c r="AA43" s="24"/>
      <c r="AB43" s="2" t="s">
        <v>52</v>
      </c>
    </row>
    <row r="44" spans="1:28" ht="30" customHeight="1">
      <c r="A44" s="8" t="s">
        <v>440</v>
      </c>
      <c r="B44" s="8" t="s">
        <v>417</v>
      </c>
      <c r="C44" s="8" t="s">
        <v>439</v>
      </c>
      <c r="D44" s="22" t="s">
        <v>261</v>
      </c>
      <c r="E44" s="23">
        <v>0</v>
      </c>
      <c r="F44" s="8" t="s">
        <v>52</v>
      </c>
      <c r="G44" s="23">
        <v>11000</v>
      </c>
      <c r="H44" s="8" t="s">
        <v>1090</v>
      </c>
      <c r="I44" s="23">
        <v>0</v>
      </c>
      <c r="J44" s="8" t="s">
        <v>52</v>
      </c>
      <c r="K44" s="23">
        <v>0</v>
      </c>
      <c r="L44" s="8" t="s">
        <v>52</v>
      </c>
      <c r="M44" s="23">
        <v>0</v>
      </c>
      <c r="N44" s="8" t="s">
        <v>52</v>
      </c>
      <c r="O44" s="23">
        <f t="shared" si="1"/>
        <v>11000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8" t="s">
        <v>1098</v>
      </c>
      <c r="X44" s="8" t="s">
        <v>52</v>
      </c>
      <c r="Y44" s="2" t="s">
        <v>52</v>
      </c>
      <c r="Z44" s="2" t="s">
        <v>52</v>
      </c>
      <c r="AA44" s="24"/>
      <c r="AB44" s="2" t="s">
        <v>52</v>
      </c>
    </row>
    <row r="45" spans="1:28" ht="30" customHeight="1">
      <c r="A45" s="8" t="s">
        <v>444</v>
      </c>
      <c r="B45" s="8" t="s">
        <v>417</v>
      </c>
      <c r="C45" s="8" t="s">
        <v>442</v>
      </c>
      <c r="D45" s="22" t="s">
        <v>443</v>
      </c>
      <c r="E45" s="23">
        <v>19500</v>
      </c>
      <c r="F45" s="8" t="s">
        <v>52</v>
      </c>
      <c r="G45" s="23">
        <v>0</v>
      </c>
      <c r="H45" s="8" t="s">
        <v>52</v>
      </c>
      <c r="I45" s="23">
        <v>0</v>
      </c>
      <c r="J45" s="8" t="s">
        <v>52</v>
      </c>
      <c r="K45" s="23">
        <v>0</v>
      </c>
      <c r="L45" s="8" t="s">
        <v>52</v>
      </c>
      <c r="M45" s="23">
        <v>0</v>
      </c>
      <c r="N45" s="8" t="s">
        <v>52</v>
      </c>
      <c r="O45" s="23">
        <f t="shared" si="1"/>
        <v>19500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8" t="s">
        <v>1099</v>
      </c>
      <c r="X45" s="8" t="s">
        <v>52</v>
      </c>
      <c r="Y45" s="2" t="s">
        <v>52</v>
      </c>
      <c r="Z45" s="2" t="s">
        <v>52</v>
      </c>
      <c r="AA45" s="24"/>
      <c r="AB45" s="2" t="s">
        <v>52</v>
      </c>
    </row>
    <row r="46" spans="1:28" ht="30" customHeight="1">
      <c r="A46" s="8" t="s">
        <v>454</v>
      </c>
      <c r="B46" s="8" t="s">
        <v>451</v>
      </c>
      <c r="C46" s="8" t="s">
        <v>452</v>
      </c>
      <c r="D46" s="22" t="s">
        <v>453</v>
      </c>
      <c r="E46" s="23">
        <v>0</v>
      </c>
      <c r="F46" s="8" t="s">
        <v>52</v>
      </c>
      <c r="G46" s="23">
        <v>0</v>
      </c>
      <c r="H46" s="8" t="s">
        <v>52</v>
      </c>
      <c r="I46" s="23">
        <v>0</v>
      </c>
      <c r="J46" s="8" t="s">
        <v>52</v>
      </c>
      <c r="K46" s="23">
        <v>26815</v>
      </c>
      <c r="L46" s="8" t="s">
        <v>1100</v>
      </c>
      <c r="M46" s="23">
        <v>0</v>
      </c>
      <c r="N46" s="8" t="s">
        <v>52</v>
      </c>
      <c r="O46" s="23">
        <f t="shared" si="1"/>
        <v>26815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0</v>
      </c>
      <c r="W46" s="8" t="s">
        <v>1101</v>
      </c>
      <c r="X46" s="8" t="s">
        <v>52</v>
      </c>
      <c r="Y46" s="2" t="s">
        <v>52</v>
      </c>
      <c r="Z46" s="2" t="s">
        <v>52</v>
      </c>
      <c r="AA46" s="24"/>
      <c r="AB46" s="2" t="s">
        <v>52</v>
      </c>
    </row>
    <row r="47" spans="1:28" ht="30" customHeight="1">
      <c r="A47" s="8" t="s">
        <v>457</v>
      </c>
      <c r="B47" s="8" t="s">
        <v>451</v>
      </c>
      <c r="C47" s="8" t="s">
        <v>456</v>
      </c>
      <c r="D47" s="22" t="s">
        <v>453</v>
      </c>
      <c r="E47" s="23">
        <v>0</v>
      </c>
      <c r="F47" s="8" t="s">
        <v>52</v>
      </c>
      <c r="G47" s="23">
        <v>0</v>
      </c>
      <c r="H47" s="8" t="s">
        <v>52</v>
      </c>
      <c r="I47" s="23">
        <v>0</v>
      </c>
      <c r="J47" s="8" t="s">
        <v>52</v>
      </c>
      <c r="K47" s="23">
        <v>9638</v>
      </c>
      <c r="L47" s="8" t="s">
        <v>1100</v>
      </c>
      <c r="M47" s="23">
        <v>0</v>
      </c>
      <c r="N47" s="8" t="s">
        <v>52</v>
      </c>
      <c r="O47" s="23">
        <f t="shared" si="1"/>
        <v>9638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8" t="s">
        <v>1102</v>
      </c>
      <c r="X47" s="8" t="s">
        <v>52</v>
      </c>
      <c r="Y47" s="2" t="s">
        <v>52</v>
      </c>
      <c r="Z47" s="2" t="s">
        <v>52</v>
      </c>
      <c r="AA47" s="24"/>
      <c r="AB47" s="2" t="s">
        <v>52</v>
      </c>
    </row>
    <row r="48" spans="1:28" ht="30" customHeight="1">
      <c r="A48" s="8" t="s">
        <v>461</v>
      </c>
      <c r="B48" s="8" t="s">
        <v>459</v>
      </c>
      <c r="C48" s="8" t="s">
        <v>460</v>
      </c>
      <c r="D48" s="22" t="s">
        <v>261</v>
      </c>
      <c r="E48" s="23">
        <v>0</v>
      </c>
      <c r="F48" s="8" t="s">
        <v>52</v>
      </c>
      <c r="G48" s="23">
        <v>0</v>
      </c>
      <c r="H48" s="8" t="s">
        <v>52</v>
      </c>
      <c r="I48" s="23">
        <v>0</v>
      </c>
      <c r="J48" s="8" t="s">
        <v>52</v>
      </c>
      <c r="K48" s="23">
        <v>6984</v>
      </c>
      <c r="L48" s="8" t="s">
        <v>1100</v>
      </c>
      <c r="M48" s="23">
        <v>0</v>
      </c>
      <c r="N48" s="8" t="s">
        <v>52</v>
      </c>
      <c r="O48" s="23">
        <f t="shared" si="1"/>
        <v>6984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0</v>
      </c>
      <c r="W48" s="8" t="s">
        <v>1103</v>
      </c>
      <c r="X48" s="8" t="s">
        <v>52</v>
      </c>
      <c r="Y48" s="2" t="s">
        <v>52</v>
      </c>
      <c r="Z48" s="2" t="s">
        <v>52</v>
      </c>
      <c r="AA48" s="24"/>
      <c r="AB48" s="2" t="s">
        <v>52</v>
      </c>
    </row>
    <row r="49" spans="1:28" ht="30" customHeight="1">
      <c r="A49" s="8" t="s">
        <v>464</v>
      </c>
      <c r="B49" s="8" t="s">
        <v>459</v>
      </c>
      <c r="C49" s="8" t="s">
        <v>463</v>
      </c>
      <c r="D49" s="22" t="s">
        <v>261</v>
      </c>
      <c r="E49" s="23">
        <v>0</v>
      </c>
      <c r="F49" s="8" t="s">
        <v>52</v>
      </c>
      <c r="G49" s="23">
        <v>0</v>
      </c>
      <c r="H49" s="8" t="s">
        <v>52</v>
      </c>
      <c r="I49" s="23">
        <v>0</v>
      </c>
      <c r="J49" s="8" t="s">
        <v>52</v>
      </c>
      <c r="K49" s="23">
        <v>4897</v>
      </c>
      <c r="L49" s="8" t="s">
        <v>1100</v>
      </c>
      <c r="M49" s="23">
        <v>0</v>
      </c>
      <c r="N49" s="8" t="s">
        <v>52</v>
      </c>
      <c r="O49" s="23">
        <f t="shared" si="1"/>
        <v>4897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8" t="s">
        <v>1104</v>
      </c>
      <c r="X49" s="8" t="s">
        <v>52</v>
      </c>
      <c r="Y49" s="2" t="s">
        <v>52</v>
      </c>
      <c r="Z49" s="2" t="s">
        <v>52</v>
      </c>
      <c r="AA49" s="24"/>
      <c r="AB49" s="2" t="s">
        <v>52</v>
      </c>
    </row>
    <row r="50" spans="1:28" ht="30" customHeight="1">
      <c r="A50" s="8" t="s">
        <v>468</v>
      </c>
      <c r="B50" s="8" t="s">
        <v>466</v>
      </c>
      <c r="C50" s="8" t="s">
        <v>467</v>
      </c>
      <c r="D50" s="22" t="s">
        <v>261</v>
      </c>
      <c r="E50" s="23">
        <v>0</v>
      </c>
      <c r="F50" s="8" t="s">
        <v>52</v>
      </c>
      <c r="G50" s="23">
        <v>0</v>
      </c>
      <c r="H50" s="8" t="s">
        <v>52</v>
      </c>
      <c r="I50" s="23">
        <v>0</v>
      </c>
      <c r="J50" s="8" t="s">
        <v>52</v>
      </c>
      <c r="K50" s="23">
        <v>6984</v>
      </c>
      <c r="L50" s="8" t="s">
        <v>1100</v>
      </c>
      <c r="M50" s="23">
        <v>0</v>
      </c>
      <c r="N50" s="8" t="s">
        <v>52</v>
      </c>
      <c r="O50" s="23">
        <f t="shared" si="1"/>
        <v>6984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8" t="s">
        <v>1105</v>
      </c>
      <c r="X50" s="8" t="s">
        <v>52</v>
      </c>
      <c r="Y50" s="2" t="s">
        <v>52</v>
      </c>
      <c r="Z50" s="2" t="s">
        <v>52</v>
      </c>
      <c r="AA50" s="24"/>
      <c r="AB50" s="2" t="s">
        <v>52</v>
      </c>
    </row>
    <row r="51" spans="1:28" ht="30" customHeight="1">
      <c r="A51" s="8" t="s">
        <v>470</v>
      </c>
      <c r="B51" s="8" t="s">
        <v>466</v>
      </c>
      <c r="C51" s="8" t="s">
        <v>463</v>
      </c>
      <c r="D51" s="22" t="s">
        <v>261</v>
      </c>
      <c r="E51" s="23">
        <v>0</v>
      </c>
      <c r="F51" s="8" t="s">
        <v>52</v>
      </c>
      <c r="G51" s="23">
        <v>0</v>
      </c>
      <c r="H51" s="8" t="s">
        <v>52</v>
      </c>
      <c r="I51" s="23">
        <v>0</v>
      </c>
      <c r="J51" s="8" t="s">
        <v>52</v>
      </c>
      <c r="K51" s="23">
        <v>4897</v>
      </c>
      <c r="L51" s="8" t="s">
        <v>1100</v>
      </c>
      <c r="M51" s="23">
        <v>0</v>
      </c>
      <c r="N51" s="8" t="s">
        <v>52</v>
      </c>
      <c r="O51" s="23">
        <f t="shared" si="1"/>
        <v>4897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0</v>
      </c>
      <c r="W51" s="8" t="s">
        <v>1106</v>
      </c>
      <c r="X51" s="8" t="s">
        <v>52</v>
      </c>
      <c r="Y51" s="2" t="s">
        <v>52</v>
      </c>
      <c r="Z51" s="2" t="s">
        <v>52</v>
      </c>
      <c r="AA51" s="24"/>
      <c r="AB51" s="2" t="s">
        <v>52</v>
      </c>
    </row>
    <row r="52" spans="1:28" ht="30" customHeight="1">
      <c r="A52" s="8" t="s">
        <v>474</v>
      </c>
      <c r="B52" s="8" t="s">
        <v>472</v>
      </c>
      <c r="C52" s="8" t="s">
        <v>473</v>
      </c>
      <c r="D52" s="22" t="s">
        <v>261</v>
      </c>
      <c r="E52" s="23">
        <v>0</v>
      </c>
      <c r="F52" s="8" t="s">
        <v>52</v>
      </c>
      <c r="G52" s="23">
        <v>0</v>
      </c>
      <c r="H52" s="8" t="s">
        <v>52</v>
      </c>
      <c r="I52" s="23">
        <v>0</v>
      </c>
      <c r="J52" s="8" t="s">
        <v>52</v>
      </c>
      <c r="K52" s="23">
        <v>19618</v>
      </c>
      <c r="L52" s="8" t="s">
        <v>1100</v>
      </c>
      <c r="M52" s="23">
        <v>0</v>
      </c>
      <c r="N52" s="8" t="s">
        <v>52</v>
      </c>
      <c r="O52" s="23">
        <f t="shared" si="1"/>
        <v>19618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8" t="s">
        <v>1107</v>
      </c>
      <c r="X52" s="8" t="s">
        <v>52</v>
      </c>
      <c r="Y52" s="2" t="s">
        <v>52</v>
      </c>
      <c r="Z52" s="2" t="s">
        <v>52</v>
      </c>
      <c r="AA52" s="24"/>
      <c r="AB52" s="2" t="s">
        <v>52</v>
      </c>
    </row>
    <row r="53" spans="1:28" ht="30" customHeight="1">
      <c r="A53" s="8" t="s">
        <v>478</v>
      </c>
      <c r="B53" s="8" t="s">
        <v>476</v>
      </c>
      <c r="C53" s="8" t="s">
        <v>477</v>
      </c>
      <c r="D53" s="22" t="s">
        <v>261</v>
      </c>
      <c r="E53" s="23">
        <v>0</v>
      </c>
      <c r="F53" s="8" t="s">
        <v>52</v>
      </c>
      <c r="G53" s="23">
        <v>0</v>
      </c>
      <c r="H53" s="8" t="s">
        <v>52</v>
      </c>
      <c r="I53" s="23">
        <v>0</v>
      </c>
      <c r="J53" s="8" t="s">
        <v>52</v>
      </c>
      <c r="K53" s="23">
        <v>7541</v>
      </c>
      <c r="L53" s="8" t="s">
        <v>1100</v>
      </c>
      <c r="M53" s="23">
        <v>0</v>
      </c>
      <c r="N53" s="8" t="s">
        <v>52</v>
      </c>
      <c r="O53" s="23">
        <f t="shared" si="1"/>
        <v>7541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8" t="s">
        <v>1108</v>
      </c>
      <c r="X53" s="8" t="s">
        <v>52</v>
      </c>
      <c r="Y53" s="2" t="s">
        <v>52</v>
      </c>
      <c r="Z53" s="2" t="s">
        <v>52</v>
      </c>
      <c r="AA53" s="24"/>
      <c r="AB53" s="2" t="s">
        <v>52</v>
      </c>
    </row>
    <row r="54" spans="1:28" ht="30" customHeight="1">
      <c r="A54" s="8" t="s">
        <v>482</v>
      </c>
      <c r="B54" s="8" t="s">
        <v>480</v>
      </c>
      <c r="C54" s="8" t="s">
        <v>481</v>
      </c>
      <c r="D54" s="22" t="s">
        <v>261</v>
      </c>
      <c r="E54" s="23">
        <v>0</v>
      </c>
      <c r="F54" s="8" t="s">
        <v>52</v>
      </c>
      <c r="G54" s="23">
        <v>0</v>
      </c>
      <c r="H54" s="8" t="s">
        <v>52</v>
      </c>
      <c r="I54" s="23">
        <v>0</v>
      </c>
      <c r="J54" s="8" t="s">
        <v>52</v>
      </c>
      <c r="K54" s="23">
        <v>9344</v>
      </c>
      <c r="L54" s="8" t="s">
        <v>1100</v>
      </c>
      <c r="M54" s="23">
        <v>0</v>
      </c>
      <c r="N54" s="8" t="s">
        <v>52</v>
      </c>
      <c r="O54" s="23">
        <f t="shared" si="1"/>
        <v>9344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0</v>
      </c>
      <c r="V54" s="23">
        <v>0</v>
      </c>
      <c r="W54" s="8" t="s">
        <v>1109</v>
      </c>
      <c r="X54" s="8" t="s">
        <v>52</v>
      </c>
      <c r="Y54" s="2" t="s">
        <v>52</v>
      </c>
      <c r="Z54" s="2" t="s">
        <v>52</v>
      </c>
      <c r="AA54" s="24"/>
      <c r="AB54" s="2" t="s">
        <v>52</v>
      </c>
    </row>
    <row r="55" spans="1:28" ht="30" customHeight="1">
      <c r="A55" s="8" t="s">
        <v>486</v>
      </c>
      <c r="B55" s="8" t="s">
        <v>484</v>
      </c>
      <c r="C55" s="8" t="s">
        <v>485</v>
      </c>
      <c r="D55" s="22" t="s">
        <v>261</v>
      </c>
      <c r="E55" s="23">
        <v>0</v>
      </c>
      <c r="F55" s="8" t="s">
        <v>52</v>
      </c>
      <c r="G55" s="23">
        <v>0</v>
      </c>
      <c r="H55" s="8" t="s">
        <v>52</v>
      </c>
      <c r="I55" s="23">
        <v>0</v>
      </c>
      <c r="J55" s="8" t="s">
        <v>52</v>
      </c>
      <c r="K55" s="23">
        <v>73565</v>
      </c>
      <c r="L55" s="8" t="s">
        <v>1100</v>
      </c>
      <c r="M55" s="23">
        <v>0</v>
      </c>
      <c r="N55" s="8" t="s">
        <v>52</v>
      </c>
      <c r="O55" s="23">
        <f t="shared" si="1"/>
        <v>73565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8" t="s">
        <v>1110</v>
      </c>
      <c r="X55" s="8" t="s">
        <v>52</v>
      </c>
      <c r="Y55" s="2" t="s">
        <v>52</v>
      </c>
      <c r="Z55" s="2" t="s">
        <v>52</v>
      </c>
      <c r="AA55" s="24"/>
      <c r="AB55" s="2" t="s">
        <v>52</v>
      </c>
    </row>
    <row r="56" spans="1:28" ht="30" customHeight="1">
      <c r="A56" s="8" t="s">
        <v>381</v>
      </c>
      <c r="B56" s="8" t="s">
        <v>378</v>
      </c>
      <c r="C56" s="8" t="s">
        <v>379</v>
      </c>
      <c r="D56" s="22" t="s">
        <v>261</v>
      </c>
      <c r="E56" s="23">
        <v>3715823</v>
      </c>
      <c r="F56" s="8" t="s">
        <v>52</v>
      </c>
      <c r="G56" s="23">
        <v>0</v>
      </c>
      <c r="H56" s="8" t="s">
        <v>52</v>
      </c>
      <c r="I56" s="23">
        <v>0</v>
      </c>
      <c r="J56" s="8" t="s">
        <v>52</v>
      </c>
      <c r="K56" s="23">
        <v>0</v>
      </c>
      <c r="L56" s="8" t="s">
        <v>52</v>
      </c>
      <c r="M56" s="23">
        <v>0</v>
      </c>
      <c r="N56" s="8" t="s">
        <v>52</v>
      </c>
      <c r="O56" s="23">
        <f t="shared" si="1"/>
        <v>3715823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8" t="s">
        <v>1111</v>
      </c>
      <c r="X56" s="8" t="s">
        <v>52</v>
      </c>
      <c r="Y56" s="2" t="s">
        <v>52</v>
      </c>
      <c r="Z56" s="2" t="s">
        <v>52</v>
      </c>
      <c r="AA56" s="24"/>
      <c r="AB56" s="2" t="s">
        <v>52</v>
      </c>
    </row>
    <row r="57" spans="1:28" ht="30" customHeight="1">
      <c r="A57" s="8" t="s">
        <v>397</v>
      </c>
      <c r="B57" s="8" t="s">
        <v>378</v>
      </c>
      <c r="C57" s="8" t="s">
        <v>396</v>
      </c>
      <c r="D57" s="22" t="s">
        <v>261</v>
      </c>
      <c r="E57" s="23">
        <v>3234003</v>
      </c>
      <c r="F57" s="8" t="s">
        <v>52</v>
      </c>
      <c r="G57" s="23">
        <v>0</v>
      </c>
      <c r="H57" s="8" t="s">
        <v>52</v>
      </c>
      <c r="I57" s="23">
        <v>0</v>
      </c>
      <c r="J57" s="8" t="s">
        <v>52</v>
      </c>
      <c r="K57" s="23">
        <v>0</v>
      </c>
      <c r="L57" s="8" t="s">
        <v>52</v>
      </c>
      <c r="M57" s="23">
        <v>0</v>
      </c>
      <c r="N57" s="8" t="s">
        <v>52</v>
      </c>
      <c r="O57" s="23">
        <f t="shared" si="1"/>
        <v>3234003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23">
        <v>0</v>
      </c>
      <c r="V57" s="23">
        <v>0</v>
      </c>
      <c r="W57" s="8" t="s">
        <v>1112</v>
      </c>
      <c r="X57" s="8" t="s">
        <v>52</v>
      </c>
      <c r="Y57" s="2" t="s">
        <v>52</v>
      </c>
      <c r="Z57" s="2" t="s">
        <v>52</v>
      </c>
      <c r="AA57" s="24"/>
      <c r="AB57" s="2" t="s">
        <v>52</v>
      </c>
    </row>
    <row r="58" spans="1:28" ht="30" customHeight="1">
      <c r="A58" s="8" t="s">
        <v>526</v>
      </c>
      <c r="B58" s="8" t="s">
        <v>524</v>
      </c>
      <c r="C58" s="8" t="s">
        <v>525</v>
      </c>
      <c r="D58" s="22" t="s">
        <v>501</v>
      </c>
      <c r="E58" s="23">
        <v>1133</v>
      </c>
      <c r="F58" s="8" t="s">
        <v>52</v>
      </c>
      <c r="G58" s="23">
        <v>1460</v>
      </c>
      <c r="H58" s="8" t="s">
        <v>1113</v>
      </c>
      <c r="I58" s="23">
        <v>1850.5</v>
      </c>
      <c r="J58" s="8" t="s">
        <v>1114</v>
      </c>
      <c r="K58" s="23">
        <v>0</v>
      </c>
      <c r="L58" s="8" t="s">
        <v>52</v>
      </c>
      <c r="M58" s="23">
        <v>0</v>
      </c>
      <c r="N58" s="8" t="s">
        <v>52</v>
      </c>
      <c r="O58" s="23">
        <f t="shared" si="1"/>
        <v>1133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23">
        <v>0</v>
      </c>
      <c r="W58" s="8" t="s">
        <v>1115</v>
      </c>
      <c r="X58" s="8" t="s">
        <v>52</v>
      </c>
      <c r="Y58" s="2" t="s">
        <v>52</v>
      </c>
      <c r="Z58" s="2" t="s">
        <v>52</v>
      </c>
      <c r="AA58" s="24"/>
      <c r="AB58" s="2" t="s">
        <v>52</v>
      </c>
    </row>
    <row r="59" spans="1:28" ht="30" customHeight="1">
      <c r="A59" s="8" t="s">
        <v>262</v>
      </c>
      <c r="B59" s="8" t="s">
        <v>259</v>
      </c>
      <c r="C59" s="8" t="s">
        <v>260</v>
      </c>
      <c r="D59" s="22" t="s">
        <v>261</v>
      </c>
      <c r="E59" s="23">
        <v>0</v>
      </c>
      <c r="F59" s="8" t="s">
        <v>52</v>
      </c>
      <c r="G59" s="23">
        <v>5300</v>
      </c>
      <c r="H59" s="8" t="s">
        <v>1116</v>
      </c>
      <c r="I59" s="23">
        <v>4800</v>
      </c>
      <c r="J59" s="8" t="s">
        <v>1117</v>
      </c>
      <c r="K59" s="23">
        <v>0</v>
      </c>
      <c r="L59" s="8" t="s">
        <v>52</v>
      </c>
      <c r="M59" s="23">
        <v>0</v>
      </c>
      <c r="N59" s="8" t="s">
        <v>52</v>
      </c>
      <c r="O59" s="23">
        <f t="shared" si="1"/>
        <v>4800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8" t="s">
        <v>1118</v>
      </c>
      <c r="X59" s="8" t="s">
        <v>52</v>
      </c>
      <c r="Y59" s="2" t="s">
        <v>52</v>
      </c>
      <c r="Z59" s="2" t="s">
        <v>52</v>
      </c>
      <c r="AA59" s="24"/>
      <c r="AB59" s="2" t="s">
        <v>52</v>
      </c>
    </row>
    <row r="60" spans="1:28" ht="30" customHeight="1">
      <c r="A60" s="8" t="s">
        <v>252</v>
      </c>
      <c r="B60" s="8" t="s">
        <v>249</v>
      </c>
      <c r="C60" s="8" t="s">
        <v>250</v>
      </c>
      <c r="D60" s="22" t="s">
        <v>251</v>
      </c>
      <c r="E60" s="23">
        <v>13500</v>
      </c>
      <c r="F60" s="8" t="s">
        <v>52</v>
      </c>
      <c r="G60" s="23">
        <v>0</v>
      </c>
      <c r="H60" s="8" t="s">
        <v>52</v>
      </c>
      <c r="I60" s="23">
        <v>0</v>
      </c>
      <c r="J60" s="8" t="s">
        <v>52</v>
      </c>
      <c r="K60" s="23">
        <v>0</v>
      </c>
      <c r="L60" s="8" t="s">
        <v>52</v>
      </c>
      <c r="M60" s="23">
        <v>0</v>
      </c>
      <c r="N60" s="8" t="s">
        <v>52</v>
      </c>
      <c r="O60" s="23">
        <f t="shared" si="1"/>
        <v>13500</v>
      </c>
      <c r="P60" s="23">
        <v>0</v>
      </c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23">
        <v>0</v>
      </c>
      <c r="W60" s="8" t="s">
        <v>1119</v>
      </c>
      <c r="X60" s="8" t="s">
        <v>52</v>
      </c>
      <c r="Y60" s="2" t="s">
        <v>52</v>
      </c>
      <c r="Z60" s="2" t="s">
        <v>52</v>
      </c>
      <c r="AA60" s="24"/>
      <c r="AB60" s="2" t="s">
        <v>52</v>
      </c>
    </row>
    <row r="61" spans="1:28" ht="30" customHeight="1">
      <c r="A61" s="8" t="s">
        <v>554</v>
      </c>
      <c r="B61" s="8" t="s">
        <v>552</v>
      </c>
      <c r="C61" s="8" t="s">
        <v>553</v>
      </c>
      <c r="D61" s="22" t="s">
        <v>261</v>
      </c>
      <c r="E61" s="23">
        <v>0</v>
      </c>
      <c r="F61" s="8" t="s">
        <v>52</v>
      </c>
      <c r="G61" s="23">
        <v>0</v>
      </c>
      <c r="H61" s="8" t="s">
        <v>52</v>
      </c>
      <c r="I61" s="23">
        <v>0</v>
      </c>
      <c r="J61" s="8" t="s">
        <v>52</v>
      </c>
      <c r="K61" s="23">
        <v>0</v>
      </c>
      <c r="L61" s="8" t="s">
        <v>52</v>
      </c>
      <c r="M61" s="23">
        <v>180</v>
      </c>
      <c r="N61" s="8" t="s">
        <v>52</v>
      </c>
      <c r="O61" s="23">
        <f t="shared" si="1"/>
        <v>180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8" t="s">
        <v>1120</v>
      </c>
      <c r="X61" s="8" t="s">
        <v>52</v>
      </c>
      <c r="Y61" s="2" t="s">
        <v>52</v>
      </c>
      <c r="Z61" s="2" t="s">
        <v>52</v>
      </c>
      <c r="AA61" s="24"/>
      <c r="AB61" s="2" t="s">
        <v>52</v>
      </c>
    </row>
    <row r="62" spans="1:28" ht="30" customHeight="1">
      <c r="A62" s="8" t="s">
        <v>303</v>
      </c>
      <c r="B62" s="8" t="s">
        <v>302</v>
      </c>
      <c r="C62" s="8" t="s">
        <v>52</v>
      </c>
      <c r="D62" s="22" t="s">
        <v>68</v>
      </c>
      <c r="E62" s="23">
        <v>0</v>
      </c>
      <c r="F62" s="8" t="s">
        <v>52</v>
      </c>
      <c r="G62" s="23">
        <v>0</v>
      </c>
      <c r="H62" s="8" t="s">
        <v>52</v>
      </c>
      <c r="I62" s="23">
        <v>0</v>
      </c>
      <c r="J62" s="8" t="s">
        <v>52</v>
      </c>
      <c r="K62" s="23">
        <v>0</v>
      </c>
      <c r="L62" s="8" t="s">
        <v>52</v>
      </c>
      <c r="M62" s="23">
        <v>11648154</v>
      </c>
      <c r="N62" s="8" t="s">
        <v>52</v>
      </c>
      <c r="O62" s="23">
        <f t="shared" si="1"/>
        <v>11648154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23">
        <v>0</v>
      </c>
      <c r="W62" s="8" t="s">
        <v>1121</v>
      </c>
      <c r="X62" s="8" t="s">
        <v>52</v>
      </c>
      <c r="Y62" s="2" t="s">
        <v>52</v>
      </c>
      <c r="Z62" s="2" t="s">
        <v>52</v>
      </c>
      <c r="AA62" s="24"/>
      <c r="AB62" s="2" t="s">
        <v>52</v>
      </c>
    </row>
    <row r="63" spans="1:28" ht="30" customHeight="1">
      <c r="A63" s="8" t="s">
        <v>287</v>
      </c>
      <c r="B63" s="8" t="s">
        <v>285</v>
      </c>
      <c r="C63" s="8" t="s">
        <v>286</v>
      </c>
      <c r="D63" s="22" t="s">
        <v>215</v>
      </c>
      <c r="E63" s="23">
        <v>0</v>
      </c>
      <c r="F63" s="8" t="s">
        <v>52</v>
      </c>
      <c r="G63" s="23">
        <v>0</v>
      </c>
      <c r="H63" s="8" t="s">
        <v>52</v>
      </c>
      <c r="I63" s="23">
        <v>0</v>
      </c>
      <c r="J63" s="8" t="s">
        <v>52</v>
      </c>
      <c r="K63" s="23">
        <v>0</v>
      </c>
      <c r="L63" s="8" t="s">
        <v>52</v>
      </c>
      <c r="M63" s="23">
        <v>114455</v>
      </c>
      <c r="N63" s="8" t="s">
        <v>52</v>
      </c>
      <c r="O63" s="23">
        <f t="shared" si="1"/>
        <v>114455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8" t="s">
        <v>1122</v>
      </c>
      <c r="X63" s="8" t="s">
        <v>52</v>
      </c>
      <c r="Y63" s="2" t="s">
        <v>52</v>
      </c>
      <c r="Z63" s="2" t="s">
        <v>52</v>
      </c>
      <c r="AA63" s="24"/>
      <c r="AB63" s="2" t="s">
        <v>52</v>
      </c>
    </row>
    <row r="64" spans="1:28" ht="30" customHeight="1">
      <c r="A64" s="8" t="s">
        <v>306</v>
      </c>
      <c r="B64" s="8" t="s">
        <v>305</v>
      </c>
      <c r="C64" s="8" t="s">
        <v>52</v>
      </c>
      <c r="D64" s="22" t="s">
        <v>68</v>
      </c>
      <c r="E64" s="23">
        <v>0</v>
      </c>
      <c r="F64" s="8" t="s">
        <v>52</v>
      </c>
      <c r="G64" s="23">
        <v>0</v>
      </c>
      <c r="H64" s="8" t="s">
        <v>52</v>
      </c>
      <c r="I64" s="23">
        <v>0</v>
      </c>
      <c r="J64" s="8" t="s">
        <v>52</v>
      </c>
      <c r="K64" s="23">
        <v>0</v>
      </c>
      <c r="L64" s="8" t="s">
        <v>52</v>
      </c>
      <c r="M64" s="23">
        <v>11443000</v>
      </c>
      <c r="N64" s="8" t="s">
        <v>52</v>
      </c>
      <c r="O64" s="23">
        <f t="shared" si="1"/>
        <v>11443000</v>
      </c>
      <c r="P64" s="23">
        <v>0</v>
      </c>
      <c r="Q64" s="23">
        <v>0</v>
      </c>
      <c r="R64" s="23">
        <v>0</v>
      </c>
      <c r="S64" s="23">
        <v>0</v>
      </c>
      <c r="T64" s="23">
        <v>0</v>
      </c>
      <c r="U64" s="23">
        <v>0</v>
      </c>
      <c r="V64" s="23">
        <v>0</v>
      </c>
      <c r="W64" s="8" t="s">
        <v>1123</v>
      </c>
      <c r="X64" s="8" t="s">
        <v>52</v>
      </c>
      <c r="Y64" s="2" t="s">
        <v>52</v>
      </c>
      <c r="Z64" s="2" t="s">
        <v>52</v>
      </c>
      <c r="AA64" s="24"/>
      <c r="AB64" s="2" t="s">
        <v>52</v>
      </c>
    </row>
    <row r="65" spans="1:28" ht="30" customHeight="1">
      <c r="A65" s="8" t="s">
        <v>309</v>
      </c>
      <c r="B65" s="8" t="s">
        <v>308</v>
      </c>
      <c r="C65" s="8" t="s">
        <v>52</v>
      </c>
      <c r="D65" s="22" t="s">
        <v>68</v>
      </c>
      <c r="E65" s="23">
        <v>0</v>
      </c>
      <c r="F65" s="8" t="s">
        <v>52</v>
      </c>
      <c r="G65" s="23">
        <v>0</v>
      </c>
      <c r="H65" s="8" t="s">
        <v>52</v>
      </c>
      <c r="I65" s="23">
        <v>0</v>
      </c>
      <c r="J65" s="8" t="s">
        <v>52</v>
      </c>
      <c r="K65" s="23">
        <v>0</v>
      </c>
      <c r="L65" s="8" t="s">
        <v>52</v>
      </c>
      <c r="M65" s="23">
        <v>2200000</v>
      </c>
      <c r="N65" s="8" t="s">
        <v>52</v>
      </c>
      <c r="O65" s="23">
        <f t="shared" si="1"/>
        <v>2200000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>
        <v>0</v>
      </c>
      <c r="V65" s="23">
        <v>0</v>
      </c>
      <c r="W65" s="8" t="s">
        <v>1124</v>
      </c>
      <c r="X65" s="8" t="s">
        <v>52</v>
      </c>
      <c r="Y65" s="2" t="s">
        <v>52</v>
      </c>
      <c r="Z65" s="2" t="s">
        <v>52</v>
      </c>
      <c r="AA65" s="24"/>
      <c r="AB65" s="2" t="s">
        <v>52</v>
      </c>
    </row>
    <row r="66" spans="1:28" ht="30" customHeight="1">
      <c r="A66" s="8" t="s">
        <v>312</v>
      </c>
      <c r="B66" s="8" t="s">
        <v>311</v>
      </c>
      <c r="C66" s="8" t="s">
        <v>52</v>
      </c>
      <c r="D66" s="22" t="s">
        <v>68</v>
      </c>
      <c r="E66" s="23">
        <v>0</v>
      </c>
      <c r="F66" s="8" t="s">
        <v>52</v>
      </c>
      <c r="G66" s="23">
        <v>0</v>
      </c>
      <c r="H66" s="8" t="s">
        <v>52</v>
      </c>
      <c r="I66" s="23">
        <v>0</v>
      </c>
      <c r="J66" s="8" t="s">
        <v>52</v>
      </c>
      <c r="K66" s="23">
        <v>0</v>
      </c>
      <c r="L66" s="8" t="s">
        <v>52</v>
      </c>
      <c r="M66" s="23">
        <v>6534748</v>
      </c>
      <c r="N66" s="8" t="s">
        <v>52</v>
      </c>
      <c r="O66" s="23">
        <f t="shared" si="1"/>
        <v>6534748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8" t="s">
        <v>1125</v>
      </c>
      <c r="X66" s="8" t="s">
        <v>52</v>
      </c>
      <c r="Y66" s="2" t="s">
        <v>52</v>
      </c>
      <c r="Z66" s="2" t="s">
        <v>52</v>
      </c>
      <c r="AA66" s="24"/>
      <c r="AB66" s="2" t="s">
        <v>52</v>
      </c>
    </row>
    <row r="67" spans="1:28" ht="30" customHeight="1">
      <c r="A67" s="8" t="s">
        <v>69</v>
      </c>
      <c r="B67" s="188" t="s">
        <v>66</v>
      </c>
      <c r="C67" s="188" t="s">
        <v>67</v>
      </c>
      <c r="D67" s="189" t="s">
        <v>68</v>
      </c>
      <c r="E67" s="190">
        <v>0</v>
      </c>
      <c r="F67" s="188" t="s">
        <v>52</v>
      </c>
      <c r="G67" s="190">
        <v>0</v>
      </c>
      <c r="H67" s="188" t="s">
        <v>52</v>
      </c>
      <c r="I67" s="190">
        <v>0</v>
      </c>
      <c r="J67" s="188" t="s">
        <v>52</v>
      </c>
      <c r="K67" s="190">
        <v>0</v>
      </c>
      <c r="L67" s="188" t="s">
        <v>52</v>
      </c>
      <c r="M67" s="190">
        <v>9000000</v>
      </c>
      <c r="N67" s="188" t="s">
        <v>52</v>
      </c>
      <c r="O67" s="190">
        <f t="shared" si="1"/>
        <v>9000000</v>
      </c>
      <c r="P67" s="190">
        <v>0</v>
      </c>
      <c r="Q67" s="190">
        <v>0</v>
      </c>
      <c r="R67" s="190">
        <v>0</v>
      </c>
      <c r="S67" s="190">
        <v>0</v>
      </c>
      <c r="T67" s="190">
        <v>0</v>
      </c>
      <c r="U67" s="190">
        <v>0</v>
      </c>
      <c r="V67" s="190">
        <v>0</v>
      </c>
      <c r="W67" s="188" t="s">
        <v>1126</v>
      </c>
      <c r="X67" s="188" t="s">
        <v>52</v>
      </c>
      <c r="Y67" s="2" t="s">
        <v>52</v>
      </c>
      <c r="Z67" s="2" t="s">
        <v>52</v>
      </c>
      <c r="AA67" s="24"/>
      <c r="AB67" s="2" t="s">
        <v>52</v>
      </c>
    </row>
    <row r="68" spans="1:28" ht="30" customHeight="1">
      <c r="A68" s="8" t="s">
        <v>80</v>
      </c>
      <c r="B68" s="188" t="s">
        <v>78</v>
      </c>
      <c r="C68" s="188" t="s">
        <v>79</v>
      </c>
      <c r="D68" s="189" t="s">
        <v>68</v>
      </c>
      <c r="E68" s="190">
        <v>0</v>
      </c>
      <c r="F68" s="188" t="s">
        <v>52</v>
      </c>
      <c r="G68" s="190">
        <v>0</v>
      </c>
      <c r="H68" s="188" t="s">
        <v>52</v>
      </c>
      <c r="I68" s="190">
        <v>0</v>
      </c>
      <c r="J68" s="188" t="s">
        <v>52</v>
      </c>
      <c r="K68" s="190">
        <v>0</v>
      </c>
      <c r="L68" s="188" t="s">
        <v>52</v>
      </c>
      <c r="M68" s="190">
        <v>8000000</v>
      </c>
      <c r="N68" s="188" t="s">
        <v>52</v>
      </c>
      <c r="O68" s="190">
        <f t="shared" si="1"/>
        <v>8000000</v>
      </c>
      <c r="P68" s="190">
        <v>0</v>
      </c>
      <c r="Q68" s="190">
        <v>0</v>
      </c>
      <c r="R68" s="190">
        <v>0</v>
      </c>
      <c r="S68" s="190">
        <v>0</v>
      </c>
      <c r="T68" s="190">
        <v>0</v>
      </c>
      <c r="U68" s="190">
        <v>0</v>
      </c>
      <c r="V68" s="190">
        <v>0</v>
      </c>
      <c r="W68" s="188" t="s">
        <v>1127</v>
      </c>
      <c r="X68" s="188" t="s">
        <v>52</v>
      </c>
      <c r="Y68" s="2" t="s">
        <v>52</v>
      </c>
      <c r="Z68" s="2" t="s">
        <v>52</v>
      </c>
      <c r="AA68" s="24"/>
      <c r="AB68" s="2" t="s">
        <v>52</v>
      </c>
    </row>
    <row r="69" spans="1:28" ht="30" customHeight="1">
      <c r="A69" s="8" t="s">
        <v>89</v>
      </c>
      <c r="B69" s="188" t="s">
        <v>87</v>
      </c>
      <c r="C69" s="188" t="s">
        <v>88</v>
      </c>
      <c r="D69" s="189" t="s">
        <v>68</v>
      </c>
      <c r="E69" s="190">
        <v>0</v>
      </c>
      <c r="F69" s="188" t="s">
        <v>52</v>
      </c>
      <c r="G69" s="190">
        <v>0</v>
      </c>
      <c r="H69" s="188" t="s">
        <v>52</v>
      </c>
      <c r="I69" s="190">
        <v>0</v>
      </c>
      <c r="J69" s="188" t="s">
        <v>52</v>
      </c>
      <c r="K69" s="190">
        <v>0</v>
      </c>
      <c r="L69" s="188" t="s">
        <v>52</v>
      </c>
      <c r="M69" s="190">
        <v>10000000</v>
      </c>
      <c r="N69" s="188" t="s">
        <v>52</v>
      </c>
      <c r="O69" s="190">
        <f t="shared" si="1"/>
        <v>10000000</v>
      </c>
      <c r="P69" s="190">
        <v>0</v>
      </c>
      <c r="Q69" s="190">
        <v>0</v>
      </c>
      <c r="R69" s="190">
        <v>0</v>
      </c>
      <c r="S69" s="190">
        <v>0</v>
      </c>
      <c r="T69" s="190">
        <v>0</v>
      </c>
      <c r="U69" s="190">
        <v>0</v>
      </c>
      <c r="V69" s="190">
        <v>0</v>
      </c>
      <c r="W69" s="188" t="s">
        <v>1128</v>
      </c>
      <c r="X69" s="188" t="s">
        <v>52</v>
      </c>
      <c r="Y69" s="2" t="s">
        <v>52</v>
      </c>
      <c r="Z69" s="2" t="s">
        <v>52</v>
      </c>
      <c r="AA69" s="24"/>
      <c r="AB69" s="2" t="s">
        <v>52</v>
      </c>
    </row>
    <row r="70" spans="1:28" ht="30" customHeight="1">
      <c r="A70" s="8" t="s">
        <v>98</v>
      </c>
      <c r="B70" s="188" t="s">
        <v>96</v>
      </c>
      <c r="C70" s="188" t="s">
        <v>97</v>
      </c>
      <c r="D70" s="189" t="s">
        <v>68</v>
      </c>
      <c r="E70" s="190">
        <v>0</v>
      </c>
      <c r="F70" s="188" t="s">
        <v>52</v>
      </c>
      <c r="G70" s="190">
        <v>0</v>
      </c>
      <c r="H70" s="188" t="s">
        <v>52</v>
      </c>
      <c r="I70" s="190">
        <v>0</v>
      </c>
      <c r="J70" s="188" t="s">
        <v>52</v>
      </c>
      <c r="K70" s="190">
        <v>0</v>
      </c>
      <c r="L70" s="188" t="s">
        <v>52</v>
      </c>
      <c r="M70" s="190">
        <v>14000000</v>
      </c>
      <c r="N70" s="188" t="s">
        <v>52</v>
      </c>
      <c r="O70" s="190">
        <f t="shared" si="1"/>
        <v>14000000</v>
      </c>
      <c r="P70" s="190">
        <v>0</v>
      </c>
      <c r="Q70" s="190">
        <v>0</v>
      </c>
      <c r="R70" s="190">
        <v>0</v>
      </c>
      <c r="S70" s="190">
        <v>0</v>
      </c>
      <c r="T70" s="190">
        <v>0</v>
      </c>
      <c r="U70" s="190">
        <v>0</v>
      </c>
      <c r="V70" s="190">
        <v>0</v>
      </c>
      <c r="W70" s="188" t="s">
        <v>1129</v>
      </c>
      <c r="X70" s="188" t="s">
        <v>52</v>
      </c>
      <c r="Y70" s="2" t="s">
        <v>52</v>
      </c>
      <c r="Z70" s="2" t="s">
        <v>52</v>
      </c>
      <c r="AA70" s="24"/>
      <c r="AB70" s="2" t="s">
        <v>52</v>
      </c>
    </row>
    <row r="71" spans="1:28" ht="30" customHeight="1">
      <c r="A71" s="8" t="s">
        <v>107</v>
      </c>
      <c r="B71" s="188" t="s">
        <v>105</v>
      </c>
      <c r="C71" s="188" t="s">
        <v>106</v>
      </c>
      <c r="D71" s="189" t="s">
        <v>68</v>
      </c>
      <c r="E71" s="190">
        <v>0</v>
      </c>
      <c r="F71" s="188" t="s">
        <v>52</v>
      </c>
      <c r="G71" s="190">
        <v>0</v>
      </c>
      <c r="H71" s="188" t="s">
        <v>52</v>
      </c>
      <c r="I71" s="190">
        <v>0</v>
      </c>
      <c r="J71" s="188" t="s">
        <v>52</v>
      </c>
      <c r="K71" s="190">
        <v>0</v>
      </c>
      <c r="L71" s="188" t="s">
        <v>52</v>
      </c>
      <c r="M71" s="190">
        <v>9000000</v>
      </c>
      <c r="N71" s="188" t="s">
        <v>52</v>
      </c>
      <c r="O71" s="190">
        <f t="shared" si="1"/>
        <v>9000000</v>
      </c>
      <c r="P71" s="190">
        <v>0</v>
      </c>
      <c r="Q71" s="190">
        <v>0</v>
      </c>
      <c r="R71" s="190">
        <v>0</v>
      </c>
      <c r="S71" s="190">
        <v>0</v>
      </c>
      <c r="T71" s="190">
        <v>0</v>
      </c>
      <c r="U71" s="190">
        <v>0</v>
      </c>
      <c r="V71" s="190">
        <v>0</v>
      </c>
      <c r="W71" s="188" t="s">
        <v>1130</v>
      </c>
      <c r="X71" s="188" t="s">
        <v>52</v>
      </c>
      <c r="Y71" s="2" t="s">
        <v>52</v>
      </c>
      <c r="Z71" s="2" t="s">
        <v>52</v>
      </c>
      <c r="AA71" s="24"/>
      <c r="AB71" s="2" t="s">
        <v>52</v>
      </c>
    </row>
    <row r="72" spans="1:28" ht="30" customHeight="1">
      <c r="A72" s="8" t="s">
        <v>116</v>
      </c>
      <c r="B72" s="188" t="s">
        <v>114</v>
      </c>
      <c r="C72" s="188" t="s">
        <v>115</v>
      </c>
      <c r="D72" s="189" t="s">
        <v>68</v>
      </c>
      <c r="E72" s="190">
        <v>0</v>
      </c>
      <c r="F72" s="188" t="s">
        <v>52</v>
      </c>
      <c r="G72" s="190">
        <v>0</v>
      </c>
      <c r="H72" s="188" t="s">
        <v>52</v>
      </c>
      <c r="I72" s="190">
        <v>0</v>
      </c>
      <c r="J72" s="188" t="s">
        <v>52</v>
      </c>
      <c r="K72" s="190">
        <v>0</v>
      </c>
      <c r="L72" s="188" t="s">
        <v>52</v>
      </c>
      <c r="M72" s="190">
        <v>9040000</v>
      </c>
      <c r="N72" s="188" t="s">
        <v>52</v>
      </c>
      <c r="O72" s="190">
        <f t="shared" si="1"/>
        <v>9040000</v>
      </c>
      <c r="P72" s="190">
        <v>0</v>
      </c>
      <c r="Q72" s="190">
        <v>0</v>
      </c>
      <c r="R72" s="190">
        <v>0</v>
      </c>
      <c r="S72" s="190">
        <v>0</v>
      </c>
      <c r="T72" s="190">
        <v>0</v>
      </c>
      <c r="U72" s="190">
        <v>0</v>
      </c>
      <c r="V72" s="190">
        <v>0</v>
      </c>
      <c r="W72" s="188" t="s">
        <v>1131</v>
      </c>
      <c r="X72" s="188" t="s">
        <v>52</v>
      </c>
      <c r="Y72" s="2" t="s">
        <v>52</v>
      </c>
      <c r="Z72" s="2" t="s">
        <v>52</v>
      </c>
      <c r="AA72" s="24"/>
      <c r="AB72" s="2" t="s">
        <v>52</v>
      </c>
    </row>
    <row r="73" spans="1:28" ht="30" customHeight="1">
      <c r="A73" s="8" t="s">
        <v>291</v>
      </c>
      <c r="B73" s="8" t="s">
        <v>289</v>
      </c>
      <c r="C73" s="8" t="s">
        <v>290</v>
      </c>
      <c r="D73" s="22" t="s">
        <v>215</v>
      </c>
      <c r="E73" s="23">
        <v>0</v>
      </c>
      <c r="F73" s="8" t="s">
        <v>52</v>
      </c>
      <c r="G73" s="23">
        <v>0</v>
      </c>
      <c r="H73" s="8" t="s">
        <v>52</v>
      </c>
      <c r="I73" s="23">
        <v>0</v>
      </c>
      <c r="J73" s="8" t="s">
        <v>52</v>
      </c>
      <c r="K73" s="23">
        <v>0</v>
      </c>
      <c r="L73" s="8" t="s">
        <v>52</v>
      </c>
      <c r="M73" s="23">
        <v>36000</v>
      </c>
      <c r="N73" s="8" t="s">
        <v>52</v>
      </c>
      <c r="O73" s="23">
        <f t="shared" si="1"/>
        <v>36000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0</v>
      </c>
      <c r="W73" s="8" t="s">
        <v>1132</v>
      </c>
      <c r="X73" s="8" t="s">
        <v>52</v>
      </c>
      <c r="Y73" s="2" t="s">
        <v>52</v>
      </c>
      <c r="Z73" s="2" t="s">
        <v>52</v>
      </c>
      <c r="AA73" s="24"/>
      <c r="AB73" s="2" t="s">
        <v>52</v>
      </c>
    </row>
    <row r="74" spans="1:28" ht="30" customHeight="1">
      <c r="A74" s="8" t="s">
        <v>295</v>
      </c>
      <c r="B74" s="8" t="s">
        <v>293</v>
      </c>
      <c r="C74" s="8" t="s">
        <v>294</v>
      </c>
      <c r="D74" s="22" t="s">
        <v>215</v>
      </c>
      <c r="E74" s="23">
        <v>0</v>
      </c>
      <c r="F74" s="8" t="s">
        <v>52</v>
      </c>
      <c r="G74" s="23">
        <v>0</v>
      </c>
      <c r="H74" s="8" t="s">
        <v>52</v>
      </c>
      <c r="I74" s="23">
        <v>0</v>
      </c>
      <c r="J74" s="8" t="s">
        <v>52</v>
      </c>
      <c r="K74" s="23">
        <v>0</v>
      </c>
      <c r="L74" s="8" t="s">
        <v>52</v>
      </c>
      <c r="M74" s="23">
        <v>11000</v>
      </c>
      <c r="N74" s="8" t="s">
        <v>52</v>
      </c>
      <c r="O74" s="23">
        <f t="shared" si="1"/>
        <v>11000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8" t="s">
        <v>1133</v>
      </c>
      <c r="X74" s="8" t="s">
        <v>52</v>
      </c>
      <c r="Y74" s="2" t="s">
        <v>52</v>
      </c>
      <c r="Z74" s="2" t="s">
        <v>52</v>
      </c>
      <c r="AA74" s="24"/>
      <c r="AB74" s="2" t="s">
        <v>52</v>
      </c>
    </row>
    <row r="75" spans="1:28" ht="30" customHeight="1">
      <c r="A75" s="8" t="s">
        <v>298</v>
      </c>
      <c r="B75" s="8" t="s">
        <v>297</v>
      </c>
      <c r="C75" s="8" t="s">
        <v>52</v>
      </c>
      <c r="D75" s="22" t="s">
        <v>68</v>
      </c>
      <c r="E75" s="23">
        <v>0</v>
      </c>
      <c r="F75" s="8" t="s">
        <v>52</v>
      </c>
      <c r="G75" s="23">
        <v>0</v>
      </c>
      <c r="H75" s="8" t="s">
        <v>52</v>
      </c>
      <c r="I75" s="23">
        <v>0</v>
      </c>
      <c r="J75" s="8" t="s">
        <v>52</v>
      </c>
      <c r="K75" s="23">
        <v>0</v>
      </c>
      <c r="L75" s="8" t="s">
        <v>52</v>
      </c>
      <c r="M75" s="23">
        <v>0</v>
      </c>
      <c r="N75" s="8" t="s">
        <v>52</v>
      </c>
      <c r="O75" s="23">
        <v>0</v>
      </c>
      <c r="P75" s="23">
        <v>0</v>
      </c>
      <c r="Q75" s="23">
        <v>25000</v>
      </c>
      <c r="R75" s="23">
        <v>0</v>
      </c>
      <c r="S75" s="23">
        <v>0</v>
      </c>
      <c r="T75" s="23">
        <v>0</v>
      </c>
      <c r="U75" s="23">
        <v>0</v>
      </c>
      <c r="V75" s="23">
        <f>SMALL(Q75:U75,COUNTIF(Q75:U75,0)+1)</f>
        <v>25000</v>
      </c>
      <c r="W75" s="8" t="s">
        <v>1134</v>
      </c>
      <c r="X75" s="8" t="s">
        <v>52</v>
      </c>
      <c r="Y75" s="2" t="s">
        <v>52</v>
      </c>
      <c r="Z75" s="2" t="s">
        <v>52</v>
      </c>
      <c r="AA75" s="24"/>
      <c r="AB75" s="2" t="s">
        <v>52</v>
      </c>
    </row>
    <row r="76" spans="1:28" ht="30" customHeight="1">
      <c r="A76" s="8" t="s">
        <v>502</v>
      </c>
      <c r="B76" s="8" t="s">
        <v>499</v>
      </c>
      <c r="C76" s="8" t="s">
        <v>500</v>
      </c>
      <c r="D76" s="22" t="s">
        <v>501</v>
      </c>
      <c r="E76" s="23">
        <v>7852</v>
      </c>
      <c r="F76" s="8" t="s">
        <v>52</v>
      </c>
      <c r="G76" s="23">
        <v>0</v>
      </c>
      <c r="H76" s="8" t="s">
        <v>52</v>
      </c>
      <c r="I76" s="23">
        <v>0</v>
      </c>
      <c r="J76" s="8" t="s">
        <v>52</v>
      </c>
      <c r="K76" s="23">
        <v>0</v>
      </c>
      <c r="L76" s="8" t="s">
        <v>52</v>
      </c>
      <c r="M76" s="23">
        <v>0</v>
      </c>
      <c r="N76" s="8" t="s">
        <v>52</v>
      </c>
      <c r="O76" s="23">
        <f>SMALL(E76:M76,COUNTIF(E76:M76,0)+1)</f>
        <v>7852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8" t="s">
        <v>1135</v>
      </c>
      <c r="X76" s="8" t="s">
        <v>52</v>
      </c>
      <c r="Y76" s="2" t="s">
        <v>52</v>
      </c>
      <c r="Z76" s="2" t="s">
        <v>52</v>
      </c>
      <c r="AA76" s="24"/>
      <c r="AB76" s="2" t="s">
        <v>52</v>
      </c>
    </row>
    <row r="77" spans="1:28" ht="30" customHeight="1">
      <c r="A77" s="8" t="s">
        <v>868</v>
      </c>
      <c r="B77" s="8" t="s">
        <v>865</v>
      </c>
      <c r="C77" s="8" t="s">
        <v>866</v>
      </c>
      <c r="D77" s="22" t="s">
        <v>501</v>
      </c>
      <c r="E77" s="23">
        <v>0</v>
      </c>
      <c r="F77" s="8" t="s">
        <v>52</v>
      </c>
      <c r="G77" s="23">
        <v>2139.7800000000002</v>
      </c>
      <c r="H77" s="8" t="s">
        <v>1136</v>
      </c>
      <c r="I77" s="23">
        <v>0</v>
      </c>
      <c r="J77" s="8" t="s">
        <v>52</v>
      </c>
      <c r="K77" s="23">
        <v>0</v>
      </c>
      <c r="L77" s="8" t="s">
        <v>52</v>
      </c>
      <c r="M77" s="23">
        <v>0</v>
      </c>
      <c r="N77" s="8" t="s">
        <v>52</v>
      </c>
      <c r="O77" s="23">
        <f>SMALL(E77:M77,COUNTIF(E77:M77,0)+1)</f>
        <v>2139.7800000000002</v>
      </c>
      <c r="P77" s="23">
        <v>0</v>
      </c>
      <c r="Q77" s="23">
        <v>0</v>
      </c>
      <c r="R77" s="23">
        <v>0</v>
      </c>
      <c r="S77" s="23">
        <v>0</v>
      </c>
      <c r="T77" s="23">
        <v>0</v>
      </c>
      <c r="U77" s="23">
        <v>0</v>
      </c>
      <c r="V77" s="23">
        <v>0</v>
      </c>
      <c r="W77" s="8" t="s">
        <v>1137</v>
      </c>
      <c r="X77" s="8" t="s">
        <v>867</v>
      </c>
      <c r="Y77" s="2" t="s">
        <v>52</v>
      </c>
      <c r="Z77" s="2" t="s">
        <v>52</v>
      </c>
      <c r="AA77" s="24"/>
      <c r="AB77" s="2" t="s">
        <v>52</v>
      </c>
    </row>
    <row r="78" spans="1:28" ht="30" customHeight="1">
      <c r="A78" s="8" t="s">
        <v>951</v>
      </c>
      <c r="B78" s="8" t="s">
        <v>949</v>
      </c>
      <c r="C78" s="8" t="s">
        <v>950</v>
      </c>
      <c r="D78" s="22" t="s">
        <v>738</v>
      </c>
      <c r="E78" s="23">
        <v>10469</v>
      </c>
      <c r="F78" s="8" t="s">
        <v>52</v>
      </c>
      <c r="G78" s="23">
        <v>11027.77</v>
      </c>
      <c r="H78" s="8" t="s">
        <v>1138</v>
      </c>
      <c r="I78" s="23">
        <v>11027.77</v>
      </c>
      <c r="J78" s="8" t="s">
        <v>1139</v>
      </c>
      <c r="K78" s="23">
        <v>0</v>
      </c>
      <c r="L78" s="8" t="s">
        <v>52</v>
      </c>
      <c r="M78" s="23">
        <v>0</v>
      </c>
      <c r="N78" s="8" t="s">
        <v>52</v>
      </c>
      <c r="O78" s="23">
        <f>SMALL(E78:M78,COUNTIF(E78:M78,0)+1)</f>
        <v>10469</v>
      </c>
      <c r="P78" s="23">
        <v>0</v>
      </c>
      <c r="Q78" s="23">
        <v>0</v>
      </c>
      <c r="R78" s="23">
        <v>0</v>
      </c>
      <c r="S78" s="23">
        <v>0</v>
      </c>
      <c r="T78" s="23">
        <v>0</v>
      </c>
      <c r="U78" s="23">
        <v>0</v>
      </c>
      <c r="V78" s="23">
        <v>0</v>
      </c>
      <c r="W78" s="8" t="s">
        <v>1140</v>
      </c>
      <c r="X78" s="8" t="s">
        <v>52</v>
      </c>
      <c r="Y78" s="2" t="s">
        <v>52</v>
      </c>
      <c r="Z78" s="2" t="s">
        <v>52</v>
      </c>
      <c r="AA78" s="24"/>
      <c r="AB78" s="2" t="s">
        <v>52</v>
      </c>
    </row>
    <row r="79" spans="1:28" ht="30" customHeight="1">
      <c r="A79" s="8" t="s">
        <v>859</v>
      </c>
      <c r="B79" s="8" t="s">
        <v>857</v>
      </c>
      <c r="C79" s="8" t="s">
        <v>858</v>
      </c>
      <c r="D79" s="22" t="s">
        <v>738</v>
      </c>
      <c r="E79" s="23">
        <v>0</v>
      </c>
      <c r="F79" s="8" t="s">
        <v>52</v>
      </c>
      <c r="G79" s="23">
        <v>0</v>
      </c>
      <c r="H79" s="8" t="s">
        <v>52</v>
      </c>
      <c r="I79" s="23">
        <v>0</v>
      </c>
      <c r="J79" s="8" t="s">
        <v>52</v>
      </c>
      <c r="K79" s="23">
        <v>0</v>
      </c>
      <c r="L79" s="8" t="s">
        <v>52</v>
      </c>
      <c r="M79" s="23">
        <v>0</v>
      </c>
      <c r="N79" s="8" t="s">
        <v>52</v>
      </c>
      <c r="O79" s="23">
        <v>0</v>
      </c>
      <c r="P79" s="23">
        <v>0</v>
      </c>
      <c r="Q79" s="23">
        <v>0</v>
      </c>
      <c r="R79" s="23">
        <v>0</v>
      </c>
      <c r="S79" s="23">
        <v>0</v>
      </c>
      <c r="T79" s="23">
        <v>0</v>
      </c>
      <c r="U79" s="23">
        <v>0</v>
      </c>
      <c r="V79" s="23">
        <v>0</v>
      </c>
      <c r="W79" s="8" t="s">
        <v>1141</v>
      </c>
      <c r="X79" s="8" t="s">
        <v>52</v>
      </c>
      <c r="Y79" s="2" t="s">
        <v>52</v>
      </c>
      <c r="Z79" s="2" t="s">
        <v>52</v>
      </c>
      <c r="AA79" s="24"/>
      <c r="AB79" s="2" t="s">
        <v>52</v>
      </c>
    </row>
    <row r="80" spans="1:28" ht="30" customHeight="1">
      <c r="A80" s="8" t="s">
        <v>739</v>
      </c>
      <c r="B80" s="8" t="s">
        <v>736</v>
      </c>
      <c r="C80" s="8" t="s">
        <v>737</v>
      </c>
      <c r="D80" s="22" t="s">
        <v>738</v>
      </c>
      <c r="E80" s="23">
        <v>9415</v>
      </c>
      <c r="F80" s="8" t="s">
        <v>52</v>
      </c>
      <c r="G80" s="23">
        <v>11665.5</v>
      </c>
      <c r="H80" s="8" t="s">
        <v>1142</v>
      </c>
      <c r="I80" s="23">
        <v>0</v>
      </c>
      <c r="J80" s="8" t="s">
        <v>52</v>
      </c>
      <c r="K80" s="23">
        <v>0</v>
      </c>
      <c r="L80" s="8" t="s">
        <v>52</v>
      </c>
      <c r="M80" s="23">
        <v>0</v>
      </c>
      <c r="N80" s="8" t="s">
        <v>52</v>
      </c>
      <c r="O80" s="23">
        <f t="shared" ref="O80:O85" si="2">SMALL(E80:M80,COUNTIF(E80:M80,0)+1)</f>
        <v>9415</v>
      </c>
      <c r="P80" s="23">
        <v>0</v>
      </c>
      <c r="Q80" s="23">
        <v>0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  <c r="W80" s="8" t="s">
        <v>1143</v>
      </c>
      <c r="X80" s="8" t="s">
        <v>52</v>
      </c>
      <c r="Y80" s="2" t="s">
        <v>52</v>
      </c>
      <c r="Z80" s="2" t="s">
        <v>52</v>
      </c>
      <c r="AA80" s="24"/>
      <c r="AB80" s="2" t="s">
        <v>52</v>
      </c>
    </row>
    <row r="81" spans="1:28" ht="30" customHeight="1">
      <c r="A81" s="8" t="s">
        <v>743</v>
      </c>
      <c r="B81" s="8" t="s">
        <v>736</v>
      </c>
      <c r="C81" s="8" t="s">
        <v>742</v>
      </c>
      <c r="D81" s="22" t="s">
        <v>738</v>
      </c>
      <c r="E81" s="23">
        <v>14743</v>
      </c>
      <c r="F81" s="8" t="s">
        <v>52</v>
      </c>
      <c r="G81" s="23">
        <v>17000</v>
      </c>
      <c r="H81" s="8" t="s">
        <v>1144</v>
      </c>
      <c r="I81" s="23">
        <v>0</v>
      </c>
      <c r="J81" s="8" t="s">
        <v>52</v>
      </c>
      <c r="K81" s="23">
        <v>0</v>
      </c>
      <c r="L81" s="8" t="s">
        <v>52</v>
      </c>
      <c r="M81" s="23">
        <v>0</v>
      </c>
      <c r="N81" s="8" t="s">
        <v>52</v>
      </c>
      <c r="O81" s="23">
        <f t="shared" si="2"/>
        <v>14743</v>
      </c>
      <c r="P81" s="23">
        <v>0</v>
      </c>
      <c r="Q81" s="23">
        <v>0</v>
      </c>
      <c r="R81" s="23">
        <v>0</v>
      </c>
      <c r="S81" s="23">
        <v>0</v>
      </c>
      <c r="T81" s="23">
        <v>0</v>
      </c>
      <c r="U81" s="23">
        <v>0</v>
      </c>
      <c r="V81" s="23">
        <v>0</v>
      </c>
      <c r="W81" s="8" t="s">
        <v>1145</v>
      </c>
      <c r="X81" s="8" t="s">
        <v>52</v>
      </c>
      <c r="Y81" s="2" t="s">
        <v>52</v>
      </c>
      <c r="Z81" s="2" t="s">
        <v>52</v>
      </c>
      <c r="AA81" s="24"/>
      <c r="AB81" s="2" t="s">
        <v>52</v>
      </c>
    </row>
    <row r="82" spans="1:28" ht="30" customHeight="1">
      <c r="A82" s="8" t="s">
        <v>954</v>
      </c>
      <c r="B82" s="8" t="s">
        <v>861</v>
      </c>
      <c r="C82" s="8" t="s">
        <v>953</v>
      </c>
      <c r="D82" s="22" t="s">
        <v>738</v>
      </c>
      <c r="E82" s="23">
        <v>0</v>
      </c>
      <c r="F82" s="8" t="s">
        <v>52</v>
      </c>
      <c r="G82" s="23">
        <v>3483.33</v>
      </c>
      <c r="H82" s="8" t="s">
        <v>1138</v>
      </c>
      <c r="I82" s="23">
        <v>3194.44</v>
      </c>
      <c r="J82" s="8" t="s">
        <v>1139</v>
      </c>
      <c r="K82" s="23">
        <v>0</v>
      </c>
      <c r="L82" s="8" t="s">
        <v>52</v>
      </c>
      <c r="M82" s="23">
        <v>0</v>
      </c>
      <c r="N82" s="8" t="s">
        <v>52</v>
      </c>
      <c r="O82" s="23">
        <f t="shared" si="2"/>
        <v>3194.44</v>
      </c>
      <c r="P82" s="23">
        <v>0</v>
      </c>
      <c r="Q82" s="23">
        <v>0</v>
      </c>
      <c r="R82" s="23">
        <v>0</v>
      </c>
      <c r="S82" s="23">
        <v>0</v>
      </c>
      <c r="T82" s="23">
        <v>0</v>
      </c>
      <c r="U82" s="23">
        <v>0</v>
      </c>
      <c r="V82" s="23">
        <v>0</v>
      </c>
      <c r="W82" s="8" t="s">
        <v>1146</v>
      </c>
      <c r="X82" s="8" t="s">
        <v>52</v>
      </c>
      <c r="Y82" s="2" t="s">
        <v>52</v>
      </c>
      <c r="Z82" s="2" t="s">
        <v>52</v>
      </c>
      <c r="AA82" s="24"/>
      <c r="AB82" s="2" t="s">
        <v>52</v>
      </c>
    </row>
    <row r="83" spans="1:28" ht="30" customHeight="1">
      <c r="A83" s="8" t="s">
        <v>863</v>
      </c>
      <c r="B83" s="8" t="s">
        <v>861</v>
      </c>
      <c r="C83" s="8" t="s">
        <v>862</v>
      </c>
      <c r="D83" s="22" t="s">
        <v>738</v>
      </c>
      <c r="E83" s="23">
        <v>0</v>
      </c>
      <c r="F83" s="8" t="s">
        <v>52</v>
      </c>
      <c r="G83" s="23">
        <v>3579.44</v>
      </c>
      <c r="H83" s="8" t="s">
        <v>1138</v>
      </c>
      <c r="I83" s="23">
        <v>3338.88</v>
      </c>
      <c r="J83" s="8" t="s">
        <v>1139</v>
      </c>
      <c r="K83" s="23">
        <v>0</v>
      </c>
      <c r="L83" s="8" t="s">
        <v>52</v>
      </c>
      <c r="M83" s="23">
        <v>0</v>
      </c>
      <c r="N83" s="8" t="s">
        <v>52</v>
      </c>
      <c r="O83" s="23">
        <f t="shared" si="2"/>
        <v>3338.88</v>
      </c>
      <c r="P83" s="23">
        <v>0</v>
      </c>
      <c r="Q83" s="23">
        <v>0</v>
      </c>
      <c r="R83" s="23">
        <v>0</v>
      </c>
      <c r="S83" s="23">
        <v>0</v>
      </c>
      <c r="T83" s="23">
        <v>0</v>
      </c>
      <c r="U83" s="23">
        <v>0</v>
      </c>
      <c r="V83" s="23">
        <v>0</v>
      </c>
      <c r="W83" s="8" t="s">
        <v>1147</v>
      </c>
      <c r="X83" s="8" t="s">
        <v>52</v>
      </c>
      <c r="Y83" s="2" t="s">
        <v>52</v>
      </c>
      <c r="Z83" s="2" t="s">
        <v>52</v>
      </c>
      <c r="AA83" s="24"/>
      <c r="AB83" s="2" t="s">
        <v>52</v>
      </c>
    </row>
    <row r="84" spans="1:28" ht="30" customHeight="1">
      <c r="A84" s="8" t="s">
        <v>659</v>
      </c>
      <c r="B84" s="8" t="s">
        <v>657</v>
      </c>
      <c r="C84" s="8" t="s">
        <v>658</v>
      </c>
      <c r="D84" s="22" t="s">
        <v>189</v>
      </c>
      <c r="E84" s="23">
        <v>0</v>
      </c>
      <c r="F84" s="8" t="s">
        <v>52</v>
      </c>
      <c r="G84" s="23">
        <v>5130</v>
      </c>
      <c r="H84" s="8" t="s">
        <v>1148</v>
      </c>
      <c r="I84" s="23">
        <v>0</v>
      </c>
      <c r="J84" s="8" t="s">
        <v>52</v>
      </c>
      <c r="K84" s="23">
        <v>0</v>
      </c>
      <c r="L84" s="8" t="s">
        <v>52</v>
      </c>
      <c r="M84" s="23">
        <v>0</v>
      </c>
      <c r="N84" s="8" t="s">
        <v>52</v>
      </c>
      <c r="O84" s="23">
        <f t="shared" si="2"/>
        <v>5130</v>
      </c>
      <c r="P84" s="23">
        <v>0</v>
      </c>
      <c r="Q84" s="23">
        <v>0</v>
      </c>
      <c r="R84" s="23">
        <v>0</v>
      </c>
      <c r="S84" s="23">
        <v>0</v>
      </c>
      <c r="T84" s="23">
        <v>0</v>
      </c>
      <c r="U84" s="23">
        <v>0</v>
      </c>
      <c r="V84" s="23">
        <v>0</v>
      </c>
      <c r="W84" s="8" t="s">
        <v>1149</v>
      </c>
      <c r="X84" s="8" t="s">
        <v>52</v>
      </c>
      <c r="Y84" s="2" t="s">
        <v>52</v>
      </c>
      <c r="Z84" s="2" t="s">
        <v>52</v>
      </c>
      <c r="AA84" s="24"/>
      <c r="AB84" s="2" t="s">
        <v>52</v>
      </c>
    </row>
    <row r="85" spans="1:28" ht="30" customHeight="1">
      <c r="A85" s="8" t="s">
        <v>639</v>
      </c>
      <c r="B85" s="8" t="s">
        <v>637</v>
      </c>
      <c r="C85" s="8" t="s">
        <v>638</v>
      </c>
      <c r="D85" s="22" t="s">
        <v>189</v>
      </c>
      <c r="E85" s="23">
        <v>27913</v>
      </c>
      <c r="F85" s="8" t="s">
        <v>52</v>
      </c>
      <c r="G85" s="23">
        <v>29790</v>
      </c>
      <c r="H85" s="8" t="s">
        <v>1150</v>
      </c>
      <c r="I85" s="23">
        <v>0</v>
      </c>
      <c r="J85" s="8" t="s">
        <v>52</v>
      </c>
      <c r="K85" s="23">
        <v>0</v>
      </c>
      <c r="L85" s="8" t="s">
        <v>52</v>
      </c>
      <c r="M85" s="23">
        <v>0</v>
      </c>
      <c r="N85" s="8" t="s">
        <v>52</v>
      </c>
      <c r="O85" s="23">
        <f t="shared" si="2"/>
        <v>27913</v>
      </c>
      <c r="P85" s="23">
        <v>0</v>
      </c>
      <c r="Q85" s="23">
        <v>0</v>
      </c>
      <c r="R85" s="23">
        <v>0</v>
      </c>
      <c r="S85" s="23">
        <v>0</v>
      </c>
      <c r="T85" s="23">
        <v>0</v>
      </c>
      <c r="U85" s="23">
        <v>0</v>
      </c>
      <c r="V85" s="23">
        <v>0</v>
      </c>
      <c r="W85" s="8" t="s">
        <v>1151</v>
      </c>
      <c r="X85" s="8" t="s">
        <v>52</v>
      </c>
      <c r="Y85" s="2" t="s">
        <v>52</v>
      </c>
      <c r="Z85" s="2" t="s">
        <v>52</v>
      </c>
      <c r="AA85" s="24"/>
      <c r="AB85" s="2" t="s">
        <v>52</v>
      </c>
    </row>
    <row r="86" spans="1:28" ht="30" customHeight="1">
      <c r="A86" s="8" t="s">
        <v>319</v>
      </c>
      <c r="B86" s="8" t="s">
        <v>316</v>
      </c>
      <c r="C86" s="8" t="s">
        <v>317</v>
      </c>
      <c r="D86" s="22" t="s">
        <v>318</v>
      </c>
      <c r="E86" s="23">
        <v>0</v>
      </c>
      <c r="F86" s="8" t="s">
        <v>52</v>
      </c>
      <c r="G86" s="23">
        <v>0</v>
      </c>
      <c r="H86" s="8" t="s">
        <v>52</v>
      </c>
      <c r="I86" s="23">
        <v>0</v>
      </c>
      <c r="J86" s="8" t="s">
        <v>52</v>
      </c>
      <c r="K86" s="23">
        <v>0</v>
      </c>
      <c r="L86" s="8" t="s">
        <v>52</v>
      </c>
      <c r="M86" s="23">
        <v>0</v>
      </c>
      <c r="N86" s="8" t="s">
        <v>52</v>
      </c>
      <c r="O86" s="23">
        <v>0</v>
      </c>
      <c r="P86" s="23">
        <v>0</v>
      </c>
      <c r="Q86" s="23">
        <v>0</v>
      </c>
      <c r="R86" s="23">
        <v>0</v>
      </c>
      <c r="S86" s="23">
        <v>0</v>
      </c>
      <c r="T86" s="23">
        <v>0</v>
      </c>
      <c r="U86" s="23">
        <v>24947</v>
      </c>
      <c r="V86" s="23">
        <f>SMALL(Q86:U86,COUNTIF(Q86:U86,0)+1)</f>
        <v>24947</v>
      </c>
      <c r="W86" s="8" t="s">
        <v>1152</v>
      </c>
      <c r="X86" s="8" t="s">
        <v>52</v>
      </c>
      <c r="Y86" s="2" t="s">
        <v>1153</v>
      </c>
      <c r="Z86" s="2" t="s">
        <v>52</v>
      </c>
      <c r="AA86" s="24"/>
      <c r="AB86" s="2" t="s">
        <v>52</v>
      </c>
    </row>
    <row r="87" spans="1:28" ht="30" customHeight="1">
      <c r="A87" s="8" t="s">
        <v>323</v>
      </c>
      <c r="B87" s="8" t="s">
        <v>321</v>
      </c>
      <c r="C87" s="8" t="s">
        <v>322</v>
      </c>
      <c r="D87" s="22" t="s">
        <v>318</v>
      </c>
      <c r="E87" s="23">
        <v>0</v>
      </c>
      <c r="F87" s="8" t="s">
        <v>52</v>
      </c>
      <c r="G87" s="23">
        <v>0</v>
      </c>
      <c r="H87" s="8" t="s">
        <v>52</v>
      </c>
      <c r="I87" s="23">
        <v>0</v>
      </c>
      <c r="J87" s="8" t="s">
        <v>52</v>
      </c>
      <c r="K87" s="23">
        <v>0</v>
      </c>
      <c r="L87" s="8" t="s">
        <v>52</v>
      </c>
      <c r="M87" s="23">
        <v>0</v>
      </c>
      <c r="N87" s="8" t="s">
        <v>52</v>
      </c>
      <c r="O87" s="23">
        <v>0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42608</v>
      </c>
      <c r="V87" s="23">
        <f>SMALL(Q87:U87,COUNTIF(Q87:U87,0)+1)</f>
        <v>42608</v>
      </c>
      <c r="W87" s="8" t="s">
        <v>1154</v>
      </c>
      <c r="X87" s="8" t="s">
        <v>52</v>
      </c>
      <c r="Y87" s="2" t="s">
        <v>1153</v>
      </c>
      <c r="Z87" s="2" t="s">
        <v>52</v>
      </c>
      <c r="AA87" s="24"/>
      <c r="AB87" s="2" t="s">
        <v>52</v>
      </c>
    </row>
    <row r="88" spans="1:28" ht="30" customHeight="1">
      <c r="A88" s="8" t="s">
        <v>327</v>
      </c>
      <c r="B88" s="8" t="s">
        <v>325</v>
      </c>
      <c r="C88" s="8" t="s">
        <v>326</v>
      </c>
      <c r="D88" s="22" t="s">
        <v>318</v>
      </c>
      <c r="E88" s="23">
        <v>0</v>
      </c>
      <c r="F88" s="8" t="s">
        <v>52</v>
      </c>
      <c r="G88" s="23">
        <v>0</v>
      </c>
      <c r="H88" s="8" t="s">
        <v>52</v>
      </c>
      <c r="I88" s="23">
        <v>0</v>
      </c>
      <c r="J88" s="8" t="s">
        <v>52</v>
      </c>
      <c r="K88" s="23">
        <v>0</v>
      </c>
      <c r="L88" s="8" t="s">
        <v>52</v>
      </c>
      <c r="M88" s="23">
        <v>0</v>
      </c>
      <c r="N88" s="8" t="s">
        <v>52</v>
      </c>
      <c r="O88" s="23">
        <v>0</v>
      </c>
      <c r="P88" s="23">
        <v>0</v>
      </c>
      <c r="Q88" s="23">
        <v>0</v>
      </c>
      <c r="R88" s="23">
        <v>0</v>
      </c>
      <c r="S88" s="23">
        <v>0</v>
      </c>
      <c r="T88" s="23">
        <v>0</v>
      </c>
      <c r="U88" s="23">
        <v>61197</v>
      </c>
      <c r="V88" s="23">
        <f>SMALL(Q88:U88,COUNTIF(Q88:U88,0)+1)</f>
        <v>61197</v>
      </c>
      <c r="W88" s="8" t="s">
        <v>1155</v>
      </c>
      <c r="X88" s="8" t="s">
        <v>52</v>
      </c>
      <c r="Y88" s="2" t="s">
        <v>1153</v>
      </c>
      <c r="Z88" s="2" t="s">
        <v>52</v>
      </c>
      <c r="AA88" s="24"/>
      <c r="AB88" s="2" t="s">
        <v>52</v>
      </c>
    </row>
    <row r="89" spans="1:28" ht="30" customHeight="1">
      <c r="A89" s="8" t="s">
        <v>331</v>
      </c>
      <c r="B89" s="8" t="s">
        <v>329</v>
      </c>
      <c r="C89" s="8" t="s">
        <v>330</v>
      </c>
      <c r="D89" s="22" t="s">
        <v>318</v>
      </c>
      <c r="E89" s="23">
        <v>0</v>
      </c>
      <c r="F89" s="8" t="s">
        <v>52</v>
      </c>
      <c r="G89" s="23">
        <v>0</v>
      </c>
      <c r="H89" s="8" t="s">
        <v>52</v>
      </c>
      <c r="I89" s="23">
        <v>0</v>
      </c>
      <c r="J89" s="8" t="s">
        <v>52</v>
      </c>
      <c r="K89" s="23">
        <v>0</v>
      </c>
      <c r="L89" s="8" t="s">
        <v>52</v>
      </c>
      <c r="M89" s="23">
        <v>0</v>
      </c>
      <c r="N89" s="8" t="s">
        <v>52</v>
      </c>
      <c r="O89" s="23">
        <v>0</v>
      </c>
      <c r="P89" s="23">
        <v>0</v>
      </c>
      <c r="Q89" s="23">
        <v>0</v>
      </c>
      <c r="R89" s="23">
        <v>0</v>
      </c>
      <c r="S89" s="23">
        <v>0</v>
      </c>
      <c r="T89" s="23">
        <v>0</v>
      </c>
      <c r="U89" s="23">
        <v>52496</v>
      </c>
      <c r="V89" s="23">
        <f>SMALL(Q89:U89,COUNTIF(Q89:U89,0)+1)</f>
        <v>52496</v>
      </c>
      <c r="W89" s="8" t="s">
        <v>1156</v>
      </c>
      <c r="X89" s="8" t="s">
        <v>52</v>
      </c>
      <c r="Y89" s="2" t="s">
        <v>1153</v>
      </c>
      <c r="Z89" s="2" t="s">
        <v>52</v>
      </c>
      <c r="AA89" s="24"/>
      <c r="AB89" s="2" t="s">
        <v>52</v>
      </c>
    </row>
    <row r="90" spans="1:28" ht="30" customHeight="1">
      <c r="A90" s="8" t="s">
        <v>979</v>
      </c>
      <c r="B90" s="8" t="s">
        <v>976</v>
      </c>
      <c r="C90" s="8" t="s">
        <v>977</v>
      </c>
      <c r="D90" s="22" t="s">
        <v>978</v>
      </c>
      <c r="E90" s="23">
        <v>0</v>
      </c>
      <c r="F90" s="8" t="s">
        <v>52</v>
      </c>
      <c r="G90" s="23">
        <v>0</v>
      </c>
      <c r="H90" s="8" t="s">
        <v>52</v>
      </c>
      <c r="I90" s="23">
        <v>0</v>
      </c>
      <c r="J90" s="8" t="s">
        <v>52</v>
      </c>
      <c r="K90" s="23">
        <v>0</v>
      </c>
      <c r="L90" s="8" t="s">
        <v>52</v>
      </c>
      <c r="M90" s="23">
        <v>0</v>
      </c>
      <c r="N90" s="8" t="s">
        <v>52</v>
      </c>
      <c r="O90" s="23">
        <v>0</v>
      </c>
      <c r="P90" s="23">
        <v>0</v>
      </c>
      <c r="Q90" s="23">
        <v>0</v>
      </c>
      <c r="R90" s="23">
        <v>0</v>
      </c>
      <c r="S90" s="23">
        <v>0</v>
      </c>
      <c r="T90" s="23">
        <v>0</v>
      </c>
      <c r="U90" s="23">
        <v>0</v>
      </c>
      <c r="V90" s="23">
        <v>0</v>
      </c>
      <c r="W90" s="8" t="s">
        <v>1157</v>
      </c>
      <c r="X90" s="8" t="s">
        <v>52</v>
      </c>
      <c r="Y90" s="2" t="s">
        <v>52</v>
      </c>
      <c r="Z90" s="2" t="s">
        <v>52</v>
      </c>
      <c r="AA90" s="24"/>
      <c r="AB90" s="2" t="s">
        <v>52</v>
      </c>
    </row>
    <row r="91" spans="1:28" ht="30" customHeight="1">
      <c r="A91" s="8" t="s">
        <v>374</v>
      </c>
      <c r="B91" s="8" t="s">
        <v>371</v>
      </c>
      <c r="C91" s="8" t="s">
        <v>372</v>
      </c>
      <c r="D91" s="22" t="s">
        <v>373</v>
      </c>
      <c r="E91" s="23">
        <v>0</v>
      </c>
      <c r="F91" s="8" t="s">
        <v>52</v>
      </c>
      <c r="G91" s="23">
        <v>0</v>
      </c>
      <c r="H91" s="8" t="s">
        <v>52</v>
      </c>
      <c r="I91" s="23">
        <v>0</v>
      </c>
      <c r="J91" s="8" t="s">
        <v>52</v>
      </c>
      <c r="K91" s="23">
        <v>0</v>
      </c>
      <c r="L91" s="8" t="s">
        <v>52</v>
      </c>
      <c r="M91" s="23">
        <v>0</v>
      </c>
      <c r="N91" s="8" t="s">
        <v>52</v>
      </c>
      <c r="O91" s="23">
        <v>0</v>
      </c>
      <c r="P91" s="23">
        <v>144481</v>
      </c>
      <c r="Q91" s="23">
        <v>0</v>
      </c>
      <c r="R91" s="23">
        <v>0</v>
      </c>
      <c r="S91" s="23">
        <v>0</v>
      </c>
      <c r="T91" s="23">
        <v>0</v>
      </c>
      <c r="U91" s="23">
        <v>0</v>
      </c>
      <c r="V91" s="23">
        <v>0</v>
      </c>
      <c r="W91" s="8" t="s">
        <v>1158</v>
      </c>
      <c r="X91" s="8" t="s">
        <v>52</v>
      </c>
      <c r="Y91" s="2" t="s">
        <v>1159</v>
      </c>
      <c r="Z91" s="2" t="s">
        <v>52</v>
      </c>
      <c r="AA91" s="24"/>
      <c r="AB91" s="2" t="s">
        <v>52</v>
      </c>
    </row>
    <row r="92" spans="1:28" ht="30" customHeight="1">
      <c r="A92" s="8" t="s">
        <v>772</v>
      </c>
      <c r="B92" s="8" t="s">
        <v>771</v>
      </c>
      <c r="C92" s="8" t="s">
        <v>372</v>
      </c>
      <c r="D92" s="22" t="s">
        <v>373</v>
      </c>
      <c r="E92" s="23">
        <v>0</v>
      </c>
      <c r="F92" s="8" t="s">
        <v>52</v>
      </c>
      <c r="G92" s="23">
        <v>0</v>
      </c>
      <c r="H92" s="8" t="s">
        <v>52</v>
      </c>
      <c r="I92" s="23">
        <v>0</v>
      </c>
      <c r="J92" s="8" t="s">
        <v>52</v>
      </c>
      <c r="K92" s="23">
        <v>0</v>
      </c>
      <c r="L92" s="8" t="s">
        <v>52</v>
      </c>
      <c r="M92" s="23">
        <v>0</v>
      </c>
      <c r="N92" s="8" t="s">
        <v>52</v>
      </c>
      <c r="O92" s="23">
        <v>0</v>
      </c>
      <c r="P92" s="23">
        <v>181293</v>
      </c>
      <c r="Q92" s="23">
        <v>0</v>
      </c>
      <c r="R92" s="23">
        <v>0</v>
      </c>
      <c r="S92" s="23">
        <v>0</v>
      </c>
      <c r="T92" s="23">
        <v>0</v>
      </c>
      <c r="U92" s="23">
        <v>0</v>
      </c>
      <c r="V92" s="23">
        <v>0</v>
      </c>
      <c r="W92" s="8" t="s">
        <v>1160</v>
      </c>
      <c r="X92" s="8" t="s">
        <v>52</v>
      </c>
      <c r="Y92" s="2" t="s">
        <v>1159</v>
      </c>
      <c r="Z92" s="2" t="s">
        <v>52</v>
      </c>
      <c r="AA92" s="24"/>
      <c r="AB92" s="2" t="s">
        <v>52</v>
      </c>
    </row>
    <row r="93" spans="1:28" ht="30" customHeight="1">
      <c r="A93" s="8" t="s">
        <v>759</v>
      </c>
      <c r="B93" s="8" t="s">
        <v>758</v>
      </c>
      <c r="C93" s="8" t="s">
        <v>372</v>
      </c>
      <c r="D93" s="22" t="s">
        <v>373</v>
      </c>
      <c r="E93" s="23">
        <v>0</v>
      </c>
      <c r="F93" s="8" t="s">
        <v>52</v>
      </c>
      <c r="G93" s="23">
        <v>0</v>
      </c>
      <c r="H93" s="8" t="s">
        <v>52</v>
      </c>
      <c r="I93" s="23">
        <v>0</v>
      </c>
      <c r="J93" s="8" t="s">
        <v>52</v>
      </c>
      <c r="K93" s="23">
        <v>0</v>
      </c>
      <c r="L93" s="8" t="s">
        <v>52</v>
      </c>
      <c r="M93" s="23">
        <v>0</v>
      </c>
      <c r="N93" s="8" t="s">
        <v>52</v>
      </c>
      <c r="O93" s="23">
        <v>0</v>
      </c>
      <c r="P93" s="23">
        <v>254117</v>
      </c>
      <c r="Q93" s="23">
        <v>0</v>
      </c>
      <c r="R93" s="23">
        <v>0</v>
      </c>
      <c r="S93" s="23">
        <v>0</v>
      </c>
      <c r="T93" s="23">
        <v>0</v>
      </c>
      <c r="U93" s="23">
        <v>0</v>
      </c>
      <c r="V93" s="23">
        <v>0</v>
      </c>
      <c r="W93" s="8" t="s">
        <v>1161</v>
      </c>
      <c r="X93" s="8" t="s">
        <v>52</v>
      </c>
      <c r="Y93" s="2" t="s">
        <v>1159</v>
      </c>
      <c r="Z93" s="2" t="s">
        <v>52</v>
      </c>
      <c r="AA93" s="24"/>
      <c r="AB93" s="2" t="s">
        <v>52</v>
      </c>
    </row>
    <row r="94" spans="1:28" ht="30" customHeight="1">
      <c r="A94" s="8" t="s">
        <v>928</v>
      </c>
      <c r="B94" s="8" t="s">
        <v>927</v>
      </c>
      <c r="C94" s="8" t="s">
        <v>372</v>
      </c>
      <c r="D94" s="22" t="s">
        <v>373</v>
      </c>
      <c r="E94" s="23">
        <v>0</v>
      </c>
      <c r="F94" s="8" t="s">
        <v>52</v>
      </c>
      <c r="G94" s="23">
        <v>0</v>
      </c>
      <c r="H94" s="8" t="s">
        <v>52</v>
      </c>
      <c r="I94" s="23">
        <v>0</v>
      </c>
      <c r="J94" s="8" t="s">
        <v>52</v>
      </c>
      <c r="K94" s="23">
        <v>0</v>
      </c>
      <c r="L94" s="8" t="s">
        <v>52</v>
      </c>
      <c r="M94" s="23">
        <v>0</v>
      </c>
      <c r="N94" s="8" t="s">
        <v>52</v>
      </c>
      <c r="O94" s="23">
        <v>0</v>
      </c>
      <c r="P94" s="23">
        <v>202032</v>
      </c>
      <c r="Q94" s="23">
        <v>0</v>
      </c>
      <c r="R94" s="23">
        <v>0</v>
      </c>
      <c r="S94" s="23">
        <v>0</v>
      </c>
      <c r="T94" s="23">
        <v>0</v>
      </c>
      <c r="U94" s="23">
        <v>0</v>
      </c>
      <c r="V94" s="23">
        <v>0</v>
      </c>
      <c r="W94" s="8" t="s">
        <v>1162</v>
      </c>
      <c r="X94" s="8" t="s">
        <v>52</v>
      </c>
      <c r="Y94" s="2" t="s">
        <v>1159</v>
      </c>
      <c r="Z94" s="2" t="s">
        <v>52</v>
      </c>
      <c r="AA94" s="24"/>
      <c r="AB94" s="2" t="s">
        <v>52</v>
      </c>
    </row>
    <row r="95" spans="1:28" ht="30" customHeight="1">
      <c r="A95" s="8" t="s">
        <v>925</v>
      </c>
      <c r="B95" s="8" t="s">
        <v>924</v>
      </c>
      <c r="C95" s="8" t="s">
        <v>372</v>
      </c>
      <c r="D95" s="22" t="s">
        <v>373</v>
      </c>
      <c r="E95" s="23">
        <v>0</v>
      </c>
      <c r="F95" s="8" t="s">
        <v>52</v>
      </c>
      <c r="G95" s="23">
        <v>0</v>
      </c>
      <c r="H95" s="8" t="s">
        <v>52</v>
      </c>
      <c r="I95" s="23">
        <v>0</v>
      </c>
      <c r="J95" s="8" t="s">
        <v>52</v>
      </c>
      <c r="K95" s="23">
        <v>0</v>
      </c>
      <c r="L95" s="8" t="s">
        <v>52</v>
      </c>
      <c r="M95" s="23">
        <v>0</v>
      </c>
      <c r="N95" s="8" t="s">
        <v>52</v>
      </c>
      <c r="O95" s="23">
        <v>0</v>
      </c>
      <c r="P95" s="23">
        <v>230706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8" t="s">
        <v>1163</v>
      </c>
      <c r="X95" s="8" t="s">
        <v>52</v>
      </c>
      <c r="Y95" s="2" t="s">
        <v>1159</v>
      </c>
      <c r="Z95" s="2" t="s">
        <v>52</v>
      </c>
      <c r="AA95" s="24"/>
      <c r="AB95" s="2" t="s">
        <v>52</v>
      </c>
    </row>
    <row r="96" spans="1:28" ht="30" customHeight="1">
      <c r="A96" s="8" t="s">
        <v>409</v>
      </c>
      <c r="B96" s="8" t="s">
        <v>408</v>
      </c>
      <c r="C96" s="8" t="s">
        <v>372</v>
      </c>
      <c r="D96" s="22" t="s">
        <v>373</v>
      </c>
      <c r="E96" s="23">
        <v>0</v>
      </c>
      <c r="F96" s="8" t="s">
        <v>52</v>
      </c>
      <c r="G96" s="23">
        <v>0</v>
      </c>
      <c r="H96" s="8" t="s">
        <v>52</v>
      </c>
      <c r="I96" s="23">
        <v>0</v>
      </c>
      <c r="J96" s="8" t="s">
        <v>52</v>
      </c>
      <c r="K96" s="23">
        <v>0</v>
      </c>
      <c r="L96" s="8" t="s">
        <v>52</v>
      </c>
      <c r="M96" s="23">
        <v>0</v>
      </c>
      <c r="N96" s="8" t="s">
        <v>52</v>
      </c>
      <c r="O96" s="23">
        <v>0</v>
      </c>
      <c r="P96" s="23">
        <v>225210</v>
      </c>
      <c r="Q96" s="23">
        <v>0</v>
      </c>
      <c r="R96" s="23">
        <v>0</v>
      </c>
      <c r="S96" s="23">
        <v>0</v>
      </c>
      <c r="T96" s="23">
        <v>0</v>
      </c>
      <c r="U96" s="23">
        <v>0</v>
      </c>
      <c r="V96" s="23">
        <v>0</v>
      </c>
      <c r="W96" s="8" t="s">
        <v>1164</v>
      </c>
      <c r="X96" s="8" t="s">
        <v>52</v>
      </c>
      <c r="Y96" s="2" t="s">
        <v>1159</v>
      </c>
      <c r="Z96" s="2" t="s">
        <v>52</v>
      </c>
      <c r="AA96" s="24"/>
      <c r="AB96" s="2" t="s">
        <v>52</v>
      </c>
    </row>
    <row r="97" spans="1:28" ht="30" customHeight="1">
      <c r="A97" s="8" t="s">
        <v>730</v>
      </c>
      <c r="B97" s="8" t="s">
        <v>729</v>
      </c>
      <c r="C97" s="8" t="s">
        <v>372</v>
      </c>
      <c r="D97" s="22" t="s">
        <v>373</v>
      </c>
      <c r="E97" s="23">
        <v>0</v>
      </c>
      <c r="F97" s="8" t="s">
        <v>52</v>
      </c>
      <c r="G97" s="23">
        <v>0</v>
      </c>
      <c r="H97" s="8" t="s">
        <v>52</v>
      </c>
      <c r="I97" s="23">
        <v>0</v>
      </c>
      <c r="J97" s="8" t="s">
        <v>52</v>
      </c>
      <c r="K97" s="23">
        <v>0</v>
      </c>
      <c r="L97" s="8" t="s">
        <v>52</v>
      </c>
      <c r="M97" s="23">
        <v>0</v>
      </c>
      <c r="N97" s="8" t="s">
        <v>52</v>
      </c>
      <c r="O97" s="23">
        <v>0</v>
      </c>
      <c r="P97" s="23">
        <v>219260</v>
      </c>
      <c r="Q97" s="23">
        <v>0</v>
      </c>
      <c r="R97" s="23">
        <v>0</v>
      </c>
      <c r="S97" s="23">
        <v>0</v>
      </c>
      <c r="T97" s="23">
        <v>0</v>
      </c>
      <c r="U97" s="23">
        <v>0</v>
      </c>
      <c r="V97" s="23">
        <v>0</v>
      </c>
      <c r="W97" s="8" t="s">
        <v>1165</v>
      </c>
      <c r="X97" s="8" t="s">
        <v>52</v>
      </c>
      <c r="Y97" s="2" t="s">
        <v>1159</v>
      </c>
      <c r="Z97" s="2" t="s">
        <v>52</v>
      </c>
      <c r="AA97" s="24"/>
      <c r="AB97" s="2" t="s">
        <v>52</v>
      </c>
    </row>
    <row r="98" spans="1:28" ht="30" customHeight="1">
      <c r="A98" s="8" t="s">
        <v>725</v>
      </c>
      <c r="B98" s="8" t="s">
        <v>724</v>
      </c>
      <c r="C98" s="8" t="s">
        <v>372</v>
      </c>
      <c r="D98" s="22" t="s">
        <v>373</v>
      </c>
      <c r="E98" s="23">
        <v>0</v>
      </c>
      <c r="F98" s="8" t="s">
        <v>52</v>
      </c>
      <c r="G98" s="23">
        <v>0</v>
      </c>
      <c r="H98" s="8" t="s">
        <v>52</v>
      </c>
      <c r="I98" s="23">
        <v>0</v>
      </c>
      <c r="J98" s="8" t="s">
        <v>52</v>
      </c>
      <c r="K98" s="23">
        <v>0</v>
      </c>
      <c r="L98" s="8" t="s">
        <v>52</v>
      </c>
      <c r="M98" s="23">
        <v>0</v>
      </c>
      <c r="N98" s="8" t="s">
        <v>52</v>
      </c>
      <c r="O98" s="23">
        <v>0</v>
      </c>
      <c r="P98" s="23">
        <v>211036</v>
      </c>
      <c r="Q98" s="23">
        <v>0</v>
      </c>
      <c r="R98" s="23">
        <v>0</v>
      </c>
      <c r="S98" s="23">
        <v>0</v>
      </c>
      <c r="T98" s="23">
        <v>0</v>
      </c>
      <c r="U98" s="23">
        <v>0</v>
      </c>
      <c r="V98" s="23">
        <v>0</v>
      </c>
      <c r="W98" s="8" t="s">
        <v>1166</v>
      </c>
      <c r="X98" s="8" t="s">
        <v>52</v>
      </c>
      <c r="Y98" s="2" t="s">
        <v>1159</v>
      </c>
      <c r="Z98" s="2" t="s">
        <v>52</v>
      </c>
      <c r="AA98" s="24"/>
      <c r="AB98" s="2" t="s">
        <v>52</v>
      </c>
    </row>
    <row r="99" spans="1:28" ht="30" customHeight="1">
      <c r="A99" s="8" t="s">
        <v>754</v>
      </c>
      <c r="B99" s="8" t="s">
        <v>753</v>
      </c>
      <c r="C99" s="8" t="s">
        <v>372</v>
      </c>
      <c r="D99" s="22" t="s">
        <v>373</v>
      </c>
      <c r="E99" s="23">
        <v>0</v>
      </c>
      <c r="F99" s="8" t="s">
        <v>52</v>
      </c>
      <c r="G99" s="23">
        <v>0</v>
      </c>
      <c r="H99" s="8" t="s">
        <v>52</v>
      </c>
      <c r="I99" s="23">
        <v>0</v>
      </c>
      <c r="J99" s="8" t="s">
        <v>52</v>
      </c>
      <c r="K99" s="23">
        <v>0</v>
      </c>
      <c r="L99" s="8" t="s">
        <v>52</v>
      </c>
      <c r="M99" s="23">
        <v>0</v>
      </c>
      <c r="N99" s="8" t="s">
        <v>52</v>
      </c>
      <c r="O99" s="23">
        <v>0</v>
      </c>
      <c r="P99" s="23">
        <v>228820</v>
      </c>
      <c r="Q99" s="23">
        <v>0</v>
      </c>
      <c r="R99" s="23">
        <v>0</v>
      </c>
      <c r="S99" s="23">
        <v>0</v>
      </c>
      <c r="T99" s="23">
        <v>0</v>
      </c>
      <c r="U99" s="23">
        <v>0</v>
      </c>
      <c r="V99" s="23">
        <v>0</v>
      </c>
      <c r="W99" s="8" t="s">
        <v>1167</v>
      </c>
      <c r="X99" s="8" t="s">
        <v>52</v>
      </c>
      <c r="Y99" s="2" t="s">
        <v>1159</v>
      </c>
      <c r="Z99" s="2" t="s">
        <v>52</v>
      </c>
      <c r="AA99" s="24"/>
      <c r="AB99" s="2" t="s">
        <v>52</v>
      </c>
    </row>
    <row r="100" spans="1:28" ht="30" customHeight="1">
      <c r="A100" s="8" t="s">
        <v>872</v>
      </c>
      <c r="B100" s="8" t="s">
        <v>871</v>
      </c>
      <c r="C100" s="8" t="s">
        <v>372</v>
      </c>
      <c r="D100" s="22" t="s">
        <v>373</v>
      </c>
      <c r="E100" s="23">
        <v>0</v>
      </c>
      <c r="F100" s="8" t="s">
        <v>52</v>
      </c>
      <c r="G100" s="23">
        <v>0</v>
      </c>
      <c r="H100" s="8" t="s">
        <v>52</v>
      </c>
      <c r="I100" s="23">
        <v>0</v>
      </c>
      <c r="J100" s="8" t="s">
        <v>52</v>
      </c>
      <c r="K100" s="23">
        <v>0</v>
      </c>
      <c r="L100" s="8" t="s">
        <v>52</v>
      </c>
      <c r="M100" s="23">
        <v>0</v>
      </c>
      <c r="N100" s="8" t="s">
        <v>52</v>
      </c>
      <c r="O100" s="23">
        <v>0</v>
      </c>
      <c r="P100" s="23">
        <v>217123</v>
      </c>
      <c r="Q100" s="23">
        <v>0</v>
      </c>
      <c r="R100" s="23">
        <v>0</v>
      </c>
      <c r="S100" s="23">
        <v>0</v>
      </c>
      <c r="T100" s="23">
        <v>0</v>
      </c>
      <c r="U100" s="23">
        <v>0</v>
      </c>
      <c r="V100" s="23">
        <v>0</v>
      </c>
      <c r="W100" s="8" t="s">
        <v>1168</v>
      </c>
      <c r="X100" s="8" t="s">
        <v>52</v>
      </c>
      <c r="Y100" s="2" t="s">
        <v>1159</v>
      </c>
      <c r="Z100" s="2" t="s">
        <v>52</v>
      </c>
      <c r="AA100" s="24"/>
      <c r="AB100" s="2" t="s">
        <v>52</v>
      </c>
    </row>
    <row r="101" spans="1:28" ht="30" customHeight="1">
      <c r="A101" s="8" t="s">
        <v>879</v>
      </c>
      <c r="B101" s="8" t="s">
        <v>878</v>
      </c>
      <c r="C101" s="8" t="s">
        <v>372</v>
      </c>
      <c r="D101" s="22" t="s">
        <v>373</v>
      </c>
      <c r="E101" s="23">
        <v>0</v>
      </c>
      <c r="F101" s="8" t="s">
        <v>52</v>
      </c>
      <c r="G101" s="23">
        <v>0</v>
      </c>
      <c r="H101" s="8" t="s">
        <v>52</v>
      </c>
      <c r="I101" s="23">
        <v>0</v>
      </c>
      <c r="J101" s="8" t="s">
        <v>52</v>
      </c>
      <c r="K101" s="23">
        <v>0</v>
      </c>
      <c r="L101" s="8" t="s">
        <v>52</v>
      </c>
      <c r="M101" s="23">
        <v>0</v>
      </c>
      <c r="N101" s="8" t="s">
        <v>52</v>
      </c>
      <c r="O101" s="23">
        <v>0</v>
      </c>
      <c r="P101" s="23">
        <v>211250</v>
      </c>
      <c r="Q101" s="23">
        <v>0</v>
      </c>
      <c r="R101" s="23">
        <v>0</v>
      </c>
      <c r="S101" s="23">
        <v>0</v>
      </c>
      <c r="T101" s="23">
        <v>0</v>
      </c>
      <c r="U101" s="23">
        <v>0</v>
      </c>
      <c r="V101" s="23">
        <v>0</v>
      </c>
      <c r="W101" s="8" t="s">
        <v>1169</v>
      </c>
      <c r="X101" s="8" t="s">
        <v>52</v>
      </c>
      <c r="Y101" s="2" t="s">
        <v>1159</v>
      </c>
      <c r="Z101" s="2" t="s">
        <v>52</v>
      </c>
      <c r="AA101" s="24"/>
      <c r="AB101" s="2" t="s">
        <v>52</v>
      </c>
    </row>
    <row r="102" spans="1:28" ht="30" customHeight="1">
      <c r="A102" s="8" t="s">
        <v>837</v>
      </c>
      <c r="B102" s="8" t="s">
        <v>836</v>
      </c>
      <c r="C102" s="8" t="s">
        <v>372</v>
      </c>
      <c r="D102" s="22" t="s">
        <v>373</v>
      </c>
      <c r="E102" s="23">
        <v>0</v>
      </c>
      <c r="F102" s="8" t="s">
        <v>52</v>
      </c>
      <c r="G102" s="23">
        <v>0</v>
      </c>
      <c r="H102" s="8" t="s">
        <v>52</v>
      </c>
      <c r="I102" s="23">
        <v>0</v>
      </c>
      <c r="J102" s="8" t="s">
        <v>52</v>
      </c>
      <c r="K102" s="23">
        <v>0</v>
      </c>
      <c r="L102" s="8" t="s">
        <v>52</v>
      </c>
      <c r="M102" s="23">
        <v>0</v>
      </c>
      <c r="N102" s="8" t="s">
        <v>52</v>
      </c>
      <c r="O102" s="23">
        <v>0</v>
      </c>
      <c r="P102" s="23">
        <v>187839</v>
      </c>
      <c r="Q102" s="23">
        <v>0</v>
      </c>
      <c r="R102" s="23">
        <v>0</v>
      </c>
      <c r="S102" s="23">
        <v>0</v>
      </c>
      <c r="T102" s="23">
        <v>0</v>
      </c>
      <c r="U102" s="23">
        <v>0</v>
      </c>
      <c r="V102" s="23">
        <v>0</v>
      </c>
      <c r="W102" s="8" t="s">
        <v>1170</v>
      </c>
      <c r="X102" s="8" t="s">
        <v>52</v>
      </c>
      <c r="Y102" s="2" t="s">
        <v>1159</v>
      </c>
      <c r="Z102" s="2" t="s">
        <v>52</v>
      </c>
      <c r="AA102" s="24"/>
      <c r="AB102" s="2" t="s">
        <v>52</v>
      </c>
    </row>
    <row r="103" spans="1:28" ht="30" customHeight="1">
      <c r="A103" s="8" t="s">
        <v>799</v>
      </c>
      <c r="B103" s="8" t="s">
        <v>798</v>
      </c>
      <c r="C103" s="8" t="s">
        <v>372</v>
      </c>
      <c r="D103" s="22" t="s">
        <v>373</v>
      </c>
      <c r="E103" s="23">
        <v>0</v>
      </c>
      <c r="F103" s="8" t="s">
        <v>52</v>
      </c>
      <c r="G103" s="23">
        <v>0</v>
      </c>
      <c r="H103" s="8" t="s">
        <v>52</v>
      </c>
      <c r="I103" s="23">
        <v>0</v>
      </c>
      <c r="J103" s="8" t="s">
        <v>52</v>
      </c>
      <c r="K103" s="23">
        <v>0</v>
      </c>
      <c r="L103" s="8" t="s">
        <v>52</v>
      </c>
      <c r="M103" s="23">
        <v>0</v>
      </c>
      <c r="N103" s="8" t="s">
        <v>52</v>
      </c>
      <c r="O103" s="23">
        <v>0</v>
      </c>
      <c r="P103" s="23">
        <v>215834</v>
      </c>
      <c r="Q103" s="23">
        <v>0</v>
      </c>
      <c r="R103" s="23">
        <v>0</v>
      </c>
      <c r="S103" s="23">
        <v>0</v>
      </c>
      <c r="T103" s="23">
        <v>0</v>
      </c>
      <c r="U103" s="23">
        <v>0</v>
      </c>
      <c r="V103" s="23">
        <v>0</v>
      </c>
      <c r="W103" s="8" t="s">
        <v>1171</v>
      </c>
      <c r="X103" s="8" t="s">
        <v>52</v>
      </c>
      <c r="Y103" s="2" t="s">
        <v>1159</v>
      </c>
      <c r="Z103" s="2" t="s">
        <v>52</v>
      </c>
      <c r="AA103" s="24"/>
      <c r="AB103" s="2" t="s">
        <v>52</v>
      </c>
    </row>
    <row r="104" spans="1:28" ht="30" customHeight="1">
      <c r="A104" s="8" t="s">
        <v>1016</v>
      </c>
      <c r="B104" s="8" t="s">
        <v>1014</v>
      </c>
      <c r="C104" s="8" t="s">
        <v>1015</v>
      </c>
      <c r="D104" s="22" t="s">
        <v>373</v>
      </c>
      <c r="E104" s="23">
        <v>0</v>
      </c>
      <c r="F104" s="8" t="s">
        <v>52</v>
      </c>
      <c r="G104" s="23">
        <v>0</v>
      </c>
      <c r="H104" s="8" t="s">
        <v>52</v>
      </c>
      <c r="I104" s="23">
        <v>0</v>
      </c>
      <c r="J104" s="8" t="s">
        <v>52</v>
      </c>
      <c r="K104" s="23">
        <v>0</v>
      </c>
      <c r="L104" s="8" t="s">
        <v>52</v>
      </c>
      <c r="M104" s="23">
        <v>0</v>
      </c>
      <c r="N104" s="8" t="s">
        <v>52</v>
      </c>
      <c r="O104" s="23">
        <v>0</v>
      </c>
      <c r="P104" s="23">
        <v>186456</v>
      </c>
      <c r="Q104" s="23">
        <v>0</v>
      </c>
      <c r="R104" s="23">
        <v>0</v>
      </c>
      <c r="S104" s="23">
        <v>0</v>
      </c>
      <c r="T104" s="23">
        <v>0</v>
      </c>
      <c r="U104" s="23">
        <v>0</v>
      </c>
      <c r="V104" s="23">
        <v>0</v>
      </c>
      <c r="W104" s="8" t="s">
        <v>1172</v>
      </c>
      <c r="X104" s="8" t="s">
        <v>52</v>
      </c>
      <c r="Y104" s="2" t="s">
        <v>1159</v>
      </c>
      <c r="Z104" s="2" t="s">
        <v>52</v>
      </c>
      <c r="AA104" s="24"/>
      <c r="AB104" s="2" t="s">
        <v>52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" type="noConversion"/>
  <pageMargins left="0.78740157480314954" right="0" top="0.39370078740157477" bottom="0.39370078740157477" header="0" footer="0"/>
  <pageSetup paperSize="9" scale="4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30"/>
  <sheetViews>
    <sheetView workbookViewId="0"/>
  </sheetViews>
  <sheetFormatPr defaultRowHeight="16.5"/>
  <sheetData>
    <row r="1" spans="1:7">
      <c r="A1" t="s">
        <v>1173</v>
      </c>
    </row>
    <row r="2" spans="1:7">
      <c r="A2" s="1" t="s">
        <v>1174</v>
      </c>
      <c r="B2" t="s">
        <v>788</v>
      </c>
      <c r="C2" s="1" t="s">
        <v>1175</v>
      </c>
    </row>
    <row r="3" spans="1:7">
      <c r="A3" s="1" t="s">
        <v>1176</v>
      </c>
      <c r="B3" t="s">
        <v>1177</v>
      </c>
    </row>
    <row r="4" spans="1:7">
      <c r="A4" s="1" t="s">
        <v>1178</v>
      </c>
      <c r="B4">
        <v>5</v>
      </c>
    </row>
    <row r="5" spans="1:7">
      <c r="A5" s="1" t="s">
        <v>1179</v>
      </c>
      <c r="B5">
        <v>5</v>
      </c>
    </row>
    <row r="6" spans="1:7">
      <c r="A6" s="1" t="s">
        <v>1180</v>
      </c>
      <c r="B6" t="s">
        <v>1181</v>
      </c>
    </row>
    <row r="7" spans="1:7">
      <c r="A7" s="1" t="s">
        <v>1182</v>
      </c>
      <c r="B7" t="s">
        <v>1153</v>
      </c>
      <c r="C7" t="s">
        <v>63</v>
      </c>
    </row>
    <row r="8" spans="1:7">
      <c r="A8" s="1" t="s">
        <v>1183</v>
      </c>
      <c r="B8" t="s">
        <v>1153</v>
      </c>
      <c r="C8">
        <v>2</v>
      </c>
    </row>
    <row r="9" spans="1:7">
      <c r="A9" s="1" t="s">
        <v>1184</v>
      </c>
      <c r="B9" t="s">
        <v>1029</v>
      </c>
      <c r="C9" t="s">
        <v>1031</v>
      </c>
      <c r="D9" t="s">
        <v>1032</v>
      </c>
      <c r="E9" t="s">
        <v>1033</v>
      </c>
      <c r="F9" t="s">
        <v>1034</v>
      </c>
      <c r="G9" t="s">
        <v>1185</v>
      </c>
    </row>
    <row r="10" spans="1:7">
      <c r="A10" s="1" t="s">
        <v>1186</v>
      </c>
      <c r="B10">
        <v>1088</v>
      </c>
      <c r="C10">
        <v>0</v>
      </c>
      <c r="D10">
        <v>0</v>
      </c>
    </row>
    <row r="11" spans="1:7">
      <c r="A11" s="1" t="s">
        <v>1187</v>
      </c>
      <c r="B11" t="s">
        <v>1188</v>
      </c>
      <c r="C11">
        <v>4</v>
      </c>
    </row>
    <row r="12" spans="1:7">
      <c r="A12" s="1" t="s">
        <v>1189</v>
      </c>
      <c r="B12" t="s">
        <v>1188</v>
      </c>
      <c r="C12">
        <v>4</v>
      </c>
    </row>
    <row r="13" spans="1:7">
      <c r="A13" s="1" t="s">
        <v>1190</v>
      </c>
      <c r="B13" t="s">
        <v>1188</v>
      </c>
      <c r="C13">
        <v>3</v>
      </c>
    </row>
    <row r="14" spans="1:7">
      <c r="A14" s="1" t="s">
        <v>1191</v>
      </c>
      <c r="B14" t="s">
        <v>1153</v>
      </c>
      <c r="C14">
        <v>5</v>
      </c>
    </row>
    <row r="15" spans="1:7">
      <c r="A15" s="1" t="s">
        <v>1192</v>
      </c>
      <c r="B15" t="s">
        <v>788</v>
      </c>
      <c r="C15" t="s">
        <v>1193</v>
      </c>
      <c r="D15" t="s">
        <v>1193</v>
      </c>
      <c r="E15" t="s">
        <v>1193</v>
      </c>
      <c r="F15">
        <v>1</v>
      </c>
    </row>
    <row r="16" spans="1:7">
      <c r="A16" s="1" t="s">
        <v>1194</v>
      </c>
      <c r="B16">
        <v>1.1100000000000001</v>
      </c>
      <c r="C16">
        <v>1.1200000000000001</v>
      </c>
    </row>
    <row r="17" spans="1:13">
      <c r="A17" s="1" t="s">
        <v>1195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>
      <c r="A18" s="1" t="s">
        <v>1196</v>
      </c>
      <c r="B18">
        <v>1.25</v>
      </c>
      <c r="C18">
        <v>1.071</v>
      </c>
    </row>
    <row r="19" spans="1:13">
      <c r="A19" s="1" t="s">
        <v>1197</v>
      </c>
    </row>
    <row r="20" spans="1:13">
      <c r="A20" s="1" t="s">
        <v>1198</v>
      </c>
      <c r="B20" s="1" t="s">
        <v>1153</v>
      </c>
      <c r="C20">
        <v>1</v>
      </c>
    </row>
    <row r="21" spans="1:13">
      <c r="A21" t="s">
        <v>1023</v>
      </c>
      <c r="B21" t="s">
        <v>1199</v>
      </c>
      <c r="C21" t="s">
        <v>1200</v>
      </c>
    </row>
    <row r="22" spans="1:13">
      <c r="A22">
        <v>1</v>
      </c>
      <c r="B22" s="1" t="s">
        <v>1201</v>
      </c>
      <c r="C22" s="1" t="s">
        <v>1202</v>
      </c>
    </row>
    <row r="23" spans="1:13">
      <c r="A23">
        <v>2</v>
      </c>
      <c r="B23" s="1" t="s">
        <v>1203</v>
      </c>
      <c r="C23" s="1" t="s">
        <v>1204</v>
      </c>
    </row>
    <row r="24" spans="1:13">
      <c r="A24">
        <v>3</v>
      </c>
      <c r="B24" s="1" t="s">
        <v>1205</v>
      </c>
      <c r="C24" s="1" t="s">
        <v>1206</v>
      </c>
    </row>
    <row r="25" spans="1:13">
      <c r="A25">
        <v>4</v>
      </c>
      <c r="B25" s="1" t="s">
        <v>1207</v>
      </c>
      <c r="C25" s="1" t="s">
        <v>1208</v>
      </c>
    </row>
    <row r="26" spans="1:13">
      <c r="A26">
        <v>5</v>
      </c>
      <c r="B26" s="1" t="s">
        <v>1209</v>
      </c>
      <c r="C26" s="1" t="s">
        <v>52</v>
      </c>
    </row>
    <row r="27" spans="1:13">
      <c r="A27">
        <v>6</v>
      </c>
      <c r="B27" s="1" t="s">
        <v>1210</v>
      </c>
      <c r="C27" s="1" t="s">
        <v>52</v>
      </c>
    </row>
    <row r="28" spans="1:13">
      <c r="A28">
        <v>7</v>
      </c>
      <c r="B28" s="1" t="s">
        <v>1210</v>
      </c>
      <c r="C28" s="1" t="s">
        <v>52</v>
      </c>
    </row>
    <row r="29" spans="1:13">
      <c r="A29">
        <v>8</v>
      </c>
      <c r="B29" s="1" t="s">
        <v>1210</v>
      </c>
      <c r="C29" s="1" t="s">
        <v>52</v>
      </c>
    </row>
    <row r="30" spans="1:13">
      <c r="A30">
        <v>9</v>
      </c>
      <c r="B30" s="1" t="s">
        <v>1210</v>
      </c>
      <c r="C30" s="1" t="s">
        <v>52</v>
      </c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N40"/>
  <sheetViews>
    <sheetView view="pageBreakPreview" zoomScaleNormal="100" workbookViewId="0">
      <selection activeCell="N25" sqref="N25:O25"/>
    </sheetView>
  </sheetViews>
  <sheetFormatPr defaultColWidth="8" defaultRowHeight="16.5"/>
  <cols>
    <col min="1" max="3" width="11.875" style="30" customWidth="1"/>
    <col min="4" max="5" width="10.875" style="30" customWidth="1"/>
    <col min="6" max="6" width="11.875" style="30" customWidth="1"/>
    <col min="7" max="7" width="5.875" style="30" customWidth="1"/>
    <col min="8" max="8" width="7.875" style="30" customWidth="1"/>
    <col min="9" max="9" width="9.875" style="30" customWidth="1"/>
    <col min="10" max="10" width="6.625" style="30" customWidth="1"/>
    <col min="11" max="12" width="8.375" style="30" customWidth="1"/>
    <col min="13" max="13" width="8" style="30" customWidth="1"/>
    <col min="14" max="14" width="14.875" style="30" bestFit="1" customWidth="1"/>
    <col min="15" max="256" width="8" style="30"/>
    <col min="257" max="259" width="11.875" style="30" customWidth="1"/>
    <col min="260" max="261" width="10.875" style="30" customWidth="1"/>
    <col min="262" max="262" width="11.875" style="30" customWidth="1"/>
    <col min="263" max="263" width="5.875" style="30" customWidth="1"/>
    <col min="264" max="264" width="7.875" style="30" customWidth="1"/>
    <col min="265" max="265" width="9.875" style="30" customWidth="1"/>
    <col min="266" max="266" width="6.625" style="30" customWidth="1"/>
    <col min="267" max="268" width="8.375" style="30" customWidth="1"/>
    <col min="269" max="269" width="8" style="30" customWidth="1"/>
    <col min="270" max="270" width="14.875" style="30" bestFit="1" customWidth="1"/>
    <col min="271" max="512" width="8" style="30"/>
    <col min="513" max="515" width="11.875" style="30" customWidth="1"/>
    <col min="516" max="517" width="10.875" style="30" customWidth="1"/>
    <col min="518" max="518" width="11.875" style="30" customWidth="1"/>
    <col min="519" max="519" width="5.875" style="30" customWidth="1"/>
    <col min="520" max="520" width="7.875" style="30" customWidth="1"/>
    <col min="521" max="521" width="9.875" style="30" customWidth="1"/>
    <col min="522" max="522" width="6.625" style="30" customWidth="1"/>
    <col min="523" max="524" width="8.375" style="30" customWidth="1"/>
    <col min="525" max="525" width="8" style="30" customWidth="1"/>
    <col min="526" max="526" width="14.875" style="30" bestFit="1" customWidth="1"/>
    <col min="527" max="768" width="8" style="30"/>
    <col min="769" max="771" width="11.875" style="30" customWidth="1"/>
    <col min="772" max="773" width="10.875" style="30" customWidth="1"/>
    <col min="774" max="774" width="11.875" style="30" customWidth="1"/>
    <col min="775" max="775" width="5.875" style="30" customWidth="1"/>
    <col min="776" max="776" width="7.875" style="30" customWidth="1"/>
    <col min="777" max="777" width="9.875" style="30" customWidth="1"/>
    <col min="778" max="778" width="6.625" style="30" customWidth="1"/>
    <col min="779" max="780" width="8.375" style="30" customWidth="1"/>
    <col min="781" max="781" width="8" style="30" customWidth="1"/>
    <col min="782" max="782" width="14.875" style="30" bestFit="1" customWidth="1"/>
    <col min="783" max="1024" width="8" style="30"/>
    <col min="1025" max="1027" width="11.875" style="30" customWidth="1"/>
    <col min="1028" max="1029" width="10.875" style="30" customWidth="1"/>
    <col min="1030" max="1030" width="11.875" style="30" customWidth="1"/>
    <col min="1031" max="1031" width="5.875" style="30" customWidth="1"/>
    <col min="1032" max="1032" width="7.875" style="30" customWidth="1"/>
    <col min="1033" max="1033" width="9.875" style="30" customWidth="1"/>
    <col min="1034" max="1034" width="6.625" style="30" customWidth="1"/>
    <col min="1035" max="1036" width="8.375" style="30" customWidth="1"/>
    <col min="1037" max="1037" width="8" style="30" customWidth="1"/>
    <col min="1038" max="1038" width="14.875" style="30" bestFit="1" customWidth="1"/>
    <col min="1039" max="1280" width="8" style="30"/>
    <col min="1281" max="1283" width="11.875" style="30" customWidth="1"/>
    <col min="1284" max="1285" width="10.875" style="30" customWidth="1"/>
    <col min="1286" max="1286" width="11.875" style="30" customWidth="1"/>
    <col min="1287" max="1287" width="5.875" style="30" customWidth="1"/>
    <col min="1288" max="1288" width="7.875" style="30" customWidth="1"/>
    <col min="1289" max="1289" width="9.875" style="30" customWidth="1"/>
    <col min="1290" max="1290" width="6.625" style="30" customWidth="1"/>
    <col min="1291" max="1292" width="8.375" style="30" customWidth="1"/>
    <col min="1293" max="1293" width="8" style="30" customWidth="1"/>
    <col min="1294" max="1294" width="14.875" style="30" bestFit="1" customWidth="1"/>
    <col min="1295" max="1536" width="8" style="30"/>
    <col min="1537" max="1539" width="11.875" style="30" customWidth="1"/>
    <col min="1540" max="1541" width="10.875" style="30" customWidth="1"/>
    <col min="1542" max="1542" width="11.875" style="30" customWidth="1"/>
    <col min="1543" max="1543" width="5.875" style="30" customWidth="1"/>
    <col min="1544" max="1544" width="7.875" style="30" customWidth="1"/>
    <col min="1545" max="1545" width="9.875" style="30" customWidth="1"/>
    <col min="1546" max="1546" width="6.625" style="30" customWidth="1"/>
    <col min="1547" max="1548" width="8.375" style="30" customWidth="1"/>
    <col min="1549" max="1549" width="8" style="30" customWidth="1"/>
    <col min="1550" max="1550" width="14.875" style="30" bestFit="1" customWidth="1"/>
    <col min="1551" max="1792" width="8" style="30"/>
    <col min="1793" max="1795" width="11.875" style="30" customWidth="1"/>
    <col min="1796" max="1797" width="10.875" style="30" customWidth="1"/>
    <col min="1798" max="1798" width="11.875" style="30" customWidth="1"/>
    <col min="1799" max="1799" width="5.875" style="30" customWidth="1"/>
    <col min="1800" max="1800" width="7.875" style="30" customWidth="1"/>
    <col min="1801" max="1801" width="9.875" style="30" customWidth="1"/>
    <col min="1802" max="1802" width="6.625" style="30" customWidth="1"/>
    <col min="1803" max="1804" width="8.375" style="30" customWidth="1"/>
    <col min="1805" max="1805" width="8" style="30" customWidth="1"/>
    <col min="1806" max="1806" width="14.875" style="30" bestFit="1" customWidth="1"/>
    <col min="1807" max="2048" width="8" style="30"/>
    <col min="2049" max="2051" width="11.875" style="30" customWidth="1"/>
    <col min="2052" max="2053" width="10.875" style="30" customWidth="1"/>
    <col min="2054" max="2054" width="11.875" style="30" customWidth="1"/>
    <col min="2055" max="2055" width="5.875" style="30" customWidth="1"/>
    <col min="2056" max="2056" width="7.875" style="30" customWidth="1"/>
    <col min="2057" max="2057" width="9.875" style="30" customWidth="1"/>
    <col min="2058" max="2058" width="6.625" style="30" customWidth="1"/>
    <col min="2059" max="2060" width="8.375" style="30" customWidth="1"/>
    <col min="2061" max="2061" width="8" style="30" customWidth="1"/>
    <col min="2062" max="2062" width="14.875" style="30" bestFit="1" customWidth="1"/>
    <col min="2063" max="2304" width="8" style="30"/>
    <col min="2305" max="2307" width="11.875" style="30" customWidth="1"/>
    <col min="2308" max="2309" width="10.875" style="30" customWidth="1"/>
    <col min="2310" max="2310" width="11.875" style="30" customWidth="1"/>
    <col min="2311" max="2311" width="5.875" style="30" customWidth="1"/>
    <col min="2312" max="2312" width="7.875" style="30" customWidth="1"/>
    <col min="2313" max="2313" width="9.875" style="30" customWidth="1"/>
    <col min="2314" max="2314" width="6.625" style="30" customWidth="1"/>
    <col min="2315" max="2316" width="8.375" style="30" customWidth="1"/>
    <col min="2317" max="2317" width="8" style="30" customWidth="1"/>
    <col min="2318" max="2318" width="14.875" style="30" bestFit="1" customWidth="1"/>
    <col min="2319" max="2560" width="8" style="30"/>
    <col min="2561" max="2563" width="11.875" style="30" customWidth="1"/>
    <col min="2564" max="2565" width="10.875" style="30" customWidth="1"/>
    <col min="2566" max="2566" width="11.875" style="30" customWidth="1"/>
    <col min="2567" max="2567" width="5.875" style="30" customWidth="1"/>
    <col min="2568" max="2568" width="7.875" style="30" customWidth="1"/>
    <col min="2569" max="2569" width="9.875" style="30" customWidth="1"/>
    <col min="2570" max="2570" width="6.625" style="30" customWidth="1"/>
    <col min="2571" max="2572" width="8.375" style="30" customWidth="1"/>
    <col min="2573" max="2573" width="8" style="30" customWidth="1"/>
    <col min="2574" max="2574" width="14.875" style="30" bestFit="1" customWidth="1"/>
    <col min="2575" max="2816" width="8" style="30"/>
    <col min="2817" max="2819" width="11.875" style="30" customWidth="1"/>
    <col min="2820" max="2821" width="10.875" style="30" customWidth="1"/>
    <col min="2822" max="2822" width="11.875" style="30" customWidth="1"/>
    <col min="2823" max="2823" width="5.875" style="30" customWidth="1"/>
    <col min="2824" max="2824" width="7.875" style="30" customWidth="1"/>
    <col min="2825" max="2825" width="9.875" style="30" customWidth="1"/>
    <col min="2826" max="2826" width="6.625" style="30" customWidth="1"/>
    <col min="2827" max="2828" width="8.375" style="30" customWidth="1"/>
    <col min="2829" max="2829" width="8" style="30" customWidth="1"/>
    <col min="2830" max="2830" width="14.875" style="30" bestFit="1" customWidth="1"/>
    <col min="2831" max="3072" width="8" style="30"/>
    <col min="3073" max="3075" width="11.875" style="30" customWidth="1"/>
    <col min="3076" max="3077" width="10.875" style="30" customWidth="1"/>
    <col min="3078" max="3078" width="11.875" style="30" customWidth="1"/>
    <col min="3079" max="3079" width="5.875" style="30" customWidth="1"/>
    <col min="3080" max="3080" width="7.875" style="30" customWidth="1"/>
    <col min="3081" max="3081" width="9.875" style="30" customWidth="1"/>
    <col min="3082" max="3082" width="6.625" style="30" customWidth="1"/>
    <col min="3083" max="3084" width="8.375" style="30" customWidth="1"/>
    <col min="3085" max="3085" width="8" style="30" customWidth="1"/>
    <col min="3086" max="3086" width="14.875" style="30" bestFit="1" customWidth="1"/>
    <col min="3087" max="3328" width="8" style="30"/>
    <col min="3329" max="3331" width="11.875" style="30" customWidth="1"/>
    <col min="3332" max="3333" width="10.875" style="30" customWidth="1"/>
    <col min="3334" max="3334" width="11.875" style="30" customWidth="1"/>
    <col min="3335" max="3335" width="5.875" style="30" customWidth="1"/>
    <col min="3336" max="3336" width="7.875" style="30" customWidth="1"/>
    <col min="3337" max="3337" width="9.875" style="30" customWidth="1"/>
    <col min="3338" max="3338" width="6.625" style="30" customWidth="1"/>
    <col min="3339" max="3340" width="8.375" style="30" customWidth="1"/>
    <col min="3341" max="3341" width="8" style="30" customWidth="1"/>
    <col min="3342" max="3342" width="14.875" style="30" bestFit="1" customWidth="1"/>
    <col min="3343" max="3584" width="8" style="30"/>
    <col min="3585" max="3587" width="11.875" style="30" customWidth="1"/>
    <col min="3588" max="3589" width="10.875" style="30" customWidth="1"/>
    <col min="3590" max="3590" width="11.875" style="30" customWidth="1"/>
    <col min="3591" max="3591" width="5.875" style="30" customWidth="1"/>
    <col min="3592" max="3592" width="7.875" style="30" customWidth="1"/>
    <col min="3593" max="3593" width="9.875" style="30" customWidth="1"/>
    <col min="3594" max="3594" width="6.625" style="30" customWidth="1"/>
    <col min="3595" max="3596" width="8.375" style="30" customWidth="1"/>
    <col min="3597" max="3597" width="8" style="30" customWidth="1"/>
    <col min="3598" max="3598" width="14.875" style="30" bestFit="1" customWidth="1"/>
    <col min="3599" max="3840" width="8" style="30"/>
    <col min="3841" max="3843" width="11.875" style="30" customWidth="1"/>
    <col min="3844" max="3845" width="10.875" style="30" customWidth="1"/>
    <col min="3846" max="3846" width="11.875" style="30" customWidth="1"/>
    <col min="3847" max="3847" width="5.875" style="30" customWidth="1"/>
    <col min="3848" max="3848" width="7.875" style="30" customWidth="1"/>
    <col min="3849" max="3849" width="9.875" style="30" customWidth="1"/>
    <col min="3850" max="3850" width="6.625" style="30" customWidth="1"/>
    <col min="3851" max="3852" width="8.375" style="30" customWidth="1"/>
    <col min="3853" max="3853" width="8" style="30" customWidth="1"/>
    <col min="3854" max="3854" width="14.875" style="30" bestFit="1" customWidth="1"/>
    <col min="3855" max="4096" width="8" style="30"/>
    <col min="4097" max="4099" width="11.875" style="30" customWidth="1"/>
    <col min="4100" max="4101" width="10.875" style="30" customWidth="1"/>
    <col min="4102" max="4102" width="11.875" style="30" customWidth="1"/>
    <col min="4103" max="4103" width="5.875" style="30" customWidth="1"/>
    <col min="4104" max="4104" width="7.875" style="30" customWidth="1"/>
    <col min="4105" max="4105" width="9.875" style="30" customWidth="1"/>
    <col min="4106" max="4106" width="6.625" style="30" customWidth="1"/>
    <col min="4107" max="4108" width="8.375" style="30" customWidth="1"/>
    <col min="4109" max="4109" width="8" style="30" customWidth="1"/>
    <col min="4110" max="4110" width="14.875" style="30" bestFit="1" customWidth="1"/>
    <col min="4111" max="4352" width="8" style="30"/>
    <col min="4353" max="4355" width="11.875" style="30" customWidth="1"/>
    <col min="4356" max="4357" width="10.875" style="30" customWidth="1"/>
    <col min="4358" max="4358" width="11.875" style="30" customWidth="1"/>
    <col min="4359" max="4359" width="5.875" style="30" customWidth="1"/>
    <col min="4360" max="4360" width="7.875" style="30" customWidth="1"/>
    <col min="4361" max="4361" width="9.875" style="30" customWidth="1"/>
    <col min="4362" max="4362" width="6.625" style="30" customWidth="1"/>
    <col min="4363" max="4364" width="8.375" style="30" customWidth="1"/>
    <col min="4365" max="4365" width="8" style="30" customWidth="1"/>
    <col min="4366" max="4366" width="14.875" style="30" bestFit="1" customWidth="1"/>
    <col min="4367" max="4608" width="8" style="30"/>
    <col min="4609" max="4611" width="11.875" style="30" customWidth="1"/>
    <col min="4612" max="4613" width="10.875" style="30" customWidth="1"/>
    <col min="4614" max="4614" width="11.875" style="30" customWidth="1"/>
    <col min="4615" max="4615" width="5.875" style="30" customWidth="1"/>
    <col min="4616" max="4616" width="7.875" style="30" customWidth="1"/>
    <col min="4617" max="4617" width="9.875" style="30" customWidth="1"/>
    <col min="4618" max="4618" width="6.625" style="30" customWidth="1"/>
    <col min="4619" max="4620" width="8.375" style="30" customWidth="1"/>
    <col min="4621" max="4621" width="8" style="30" customWidth="1"/>
    <col min="4622" max="4622" width="14.875" style="30" bestFit="1" customWidth="1"/>
    <col min="4623" max="4864" width="8" style="30"/>
    <col min="4865" max="4867" width="11.875" style="30" customWidth="1"/>
    <col min="4868" max="4869" width="10.875" style="30" customWidth="1"/>
    <col min="4870" max="4870" width="11.875" style="30" customWidth="1"/>
    <col min="4871" max="4871" width="5.875" style="30" customWidth="1"/>
    <col min="4872" max="4872" width="7.875" style="30" customWidth="1"/>
    <col min="4873" max="4873" width="9.875" style="30" customWidth="1"/>
    <col min="4874" max="4874" width="6.625" style="30" customWidth="1"/>
    <col min="4875" max="4876" width="8.375" style="30" customWidth="1"/>
    <col min="4877" max="4877" width="8" style="30" customWidth="1"/>
    <col min="4878" max="4878" width="14.875" style="30" bestFit="1" customWidth="1"/>
    <col min="4879" max="5120" width="8" style="30"/>
    <col min="5121" max="5123" width="11.875" style="30" customWidth="1"/>
    <col min="5124" max="5125" width="10.875" style="30" customWidth="1"/>
    <col min="5126" max="5126" width="11.875" style="30" customWidth="1"/>
    <col min="5127" max="5127" width="5.875" style="30" customWidth="1"/>
    <col min="5128" max="5128" width="7.875" style="30" customWidth="1"/>
    <col min="5129" max="5129" width="9.875" style="30" customWidth="1"/>
    <col min="5130" max="5130" width="6.625" style="30" customWidth="1"/>
    <col min="5131" max="5132" width="8.375" style="30" customWidth="1"/>
    <col min="5133" max="5133" width="8" style="30" customWidth="1"/>
    <col min="5134" max="5134" width="14.875" style="30" bestFit="1" customWidth="1"/>
    <col min="5135" max="5376" width="8" style="30"/>
    <col min="5377" max="5379" width="11.875" style="30" customWidth="1"/>
    <col min="5380" max="5381" width="10.875" style="30" customWidth="1"/>
    <col min="5382" max="5382" width="11.875" style="30" customWidth="1"/>
    <col min="5383" max="5383" width="5.875" style="30" customWidth="1"/>
    <col min="5384" max="5384" width="7.875" style="30" customWidth="1"/>
    <col min="5385" max="5385" width="9.875" style="30" customWidth="1"/>
    <col min="5386" max="5386" width="6.625" style="30" customWidth="1"/>
    <col min="5387" max="5388" width="8.375" style="30" customWidth="1"/>
    <col min="5389" max="5389" width="8" style="30" customWidth="1"/>
    <col min="5390" max="5390" width="14.875" style="30" bestFit="1" customWidth="1"/>
    <col min="5391" max="5632" width="8" style="30"/>
    <col min="5633" max="5635" width="11.875" style="30" customWidth="1"/>
    <col min="5636" max="5637" width="10.875" style="30" customWidth="1"/>
    <col min="5638" max="5638" width="11.875" style="30" customWidth="1"/>
    <col min="5639" max="5639" width="5.875" style="30" customWidth="1"/>
    <col min="5640" max="5640" width="7.875" style="30" customWidth="1"/>
    <col min="5641" max="5641" width="9.875" style="30" customWidth="1"/>
    <col min="5642" max="5642" width="6.625" style="30" customWidth="1"/>
    <col min="5643" max="5644" width="8.375" style="30" customWidth="1"/>
    <col min="5645" max="5645" width="8" style="30" customWidth="1"/>
    <col min="5646" max="5646" width="14.875" style="30" bestFit="1" customWidth="1"/>
    <col min="5647" max="5888" width="8" style="30"/>
    <col min="5889" max="5891" width="11.875" style="30" customWidth="1"/>
    <col min="5892" max="5893" width="10.875" style="30" customWidth="1"/>
    <col min="5894" max="5894" width="11.875" style="30" customWidth="1"/>
    <col min="5895" max="5895" width="5.875" style="30" customWidth="1"/>
    <col min="5896" max="5896" width="7.875" style="30" customWidth="1"/>
    <col min="5897" max="5897" width="9.875" style="30" customWidth="1"/>
    <col min="5898" max="5898" width="6.625" style="30" customWidth="1"/>
    <col min="5899" max="5900" width="8.375" style="30" customWidth="1"/>
    <col min="5901" max="5901" width="8" style="30" customWidth="1"/>
    <col min="5902" max="5902" width="14.875" style="30" bestFit="1" customWidth="1"/>
    <col min="5903" max="6144" width="8" style="30"/>
    <col min="6145" max="6147" width="11.875" style="30" customWidth="1"/>
    <col min="6148" max="6149" width="10.875" style="30" customWidth="1"/>
    <col min="6150" max="6150" width="11.875" style="30" customWidth="1"/>
    <col min="6151" max="6151" width="5.875" style="30" customWidth="1"/>
    <col min="6152" max="6152" width="7.875" style="30" customWidth="1"/>
    <col min="6153" max="6153" width="9.875" style="30" customWidth="1"/>
    <col min="6154" max="6154" width="6.625" style="30" customWidth="1"/>
    <col min="6155" max="6156" width="8.375" style="30" customWidth="1"/>
    <col min="6157" max="6157" width="8" style="30" customWidth="1"/>
    <col min="6158" max="6158" width="14.875" style="30" bestFit="1" customWidth="1"/>
    <col min="6159" max="6400" width="8" style="30"/>
    <col min="6401" max="6403" width="11.875" style="30" customWidth="1"/>
    <col min="6404" max="6405" width="10.875" style="30" customWidth="1"/>
    <col min="6406" max="6406" width="11.875" style="30" customWidth="1"/>
    <col min="6407" max="6407" width="5.875" style="30" customWidth="1"/>
    <col min="6408" max="6408" width="7.875" style="30" customWidth="1"/>
    <col min="6409" max="6409" width="9.875" style="30" customWidth="1"/>
    <col min="6410" max="6410" width="6.625" style="30" customWidth="1"/>
    <col min="6411" max="6412" width="8.375" style="30" customWidth="1"/>
    <col min="6413" max="6413" width="8" style="30" customWidth="1"/>
    <col min="6414" max="6414" width="14.875" style="30" bestFit="1" customWidth="1"/>
    <col min="6415" max="6656" width="8" style="30"/>
    <col min="6657" max="6659" width="11.875" style="30" customWidth="1"/>
    <col min="6660" max="6661" width="10.875" style="30" customWidth="1"/>
    <col min="6662" max="6662" width="11.875" style="30" customWidth="1"/>
    <col min="6663" max="6663" width="5.875" style="30" customWidth="1"/>
    <col min="6664" max="6664" width="7.875" style="30" customWidth="1"/>
    <col min="6665" max="6665" width="9.875" style="30" customWidth="1"/>
    <col min="6666" max="6666" width="6.625" style="30" customWidth="1"/>
    <col min="6667" max="6668" width="8.375" style="30" customWidth="1"/>
    <col min="6669" max="6669" width="8" style="30" customWidth="1"/>
    <col min="6670" max="6670" width="14.875" style="30" bestFit="1" customWidth="1"/>
    <col min="6671" max="6912" width="8" style="30"/>
    <col min="6913" max="6915" width="11.875" style="30" customWidth="1"/>
    <col min="6916" max="6917" width="10.875" style="30" customWidth="1"/>
    <col min="6918" max="6918" width="11.875" style="30" customWidth="1"/>
    <col min="6919" max="6919" width="5.875" style="30" customWidth="1"/>
    <col min="6920" max="6920" width="7.875" style="30" customWidth="1"/>
    <col min="6921" max="6921" width="9.875" style="30" customWidth="1"/>
    <col min="6922" max="6922" width="6.625" style="30" customWidth="1"/>
    <col min="6923" max="6924" width="8.375" style="30" customWidth="1"/>
    <col min="6925" max="6925" width="8" style="30" customWidth="1"/>
    <col min="6926" max="6926" width="14.875" style="30" bestFit="1" customWidth="1"/>
    <col min="6927" max="7168" width="8" style="30"/>
    <col min="7169" max="7171" width="11.875" style="30" customWidth="1"/>
    <col min="7172" max="7173" width="10.875" style="30" customWidth="1"/>
    <col min="7174" max="7174" width="11.875" style="30" customWidth="1"/>
    <col min="7175" max="7175" width="5.875" style="30" customWidth="1"/>
    <col min="7176" max="7176" width="7.875" style="30" customWidth="1"/>
    <col min="7177" max="7177" width="9.875" style="30" customWidth="1"/>
    <col min="7178" max="7178" width="6.625" style="30" customWidth="1"/>
    <col min="7179" max="7180" width="8.375" style="30" customWidth="1"/>
    <col min="7181" max="7181" width="8" style="30" customWidth="1"/>
    <col min="7182" max="7182" width="14.875" style="30" bestFit="1" customWidth="1"/>
    <col min="7183" max="7424" width="8" style="30"/>
    <col min="7425" max="7427" width="11.875" style="30" customWidth="1"/>
    <col min="7428" max="7429" width="10.875" style="30" customWidth="1"/>
    <col min="7430" max="7430" width="11.875" style="30" customWidth="1"/>
    <col min="7431" max="7431" width="5.875" style="30" customWidth="1"/>
    <col min="7432" max="7432" width="7.875" style="30" customWidth="1"/>
    <col min="7433" max="7433" width="9.875" style="30" customWidth="1"/>
    <col min="7434" max="7434" width="6.625" style="30" customWidth="1"/>
    <col min="7435" max="7436" width="8.375" style="30" customWidth="1"/>
    <col min="7437" max="7437" width="8" style="30" customWidth="1"/>
    <col min="7438" max="7438" width="14.875" style="30" bestFit="1" customWidth="1"/>
    <col min="7439" max="7680" width="8" style="30"/>
    <col min="7681" max="7683" width="11.875" style="30" customWidth="1"/>
    <col min="7684" max="7685" width="10.875" style="30" customWidth="1"/>
    <col min="7686" max="7686" width="11.875" style="30" customWidth="1"/>
    <col min="7687" max="7687" width="5.875" style="30" customWidth="1"/>
    <col min="7688" max="7688" width="7.875" style="30" customWidth="1"/>
    <col min="7689" max="7689" width="9.875" style="30" customWidth="1"/>
    <col min="7690" max="7690" width="6.625" style="30" customWidth="1"/>
    <col min="7691" max="7692" width="8.375" style="30" customWidth="1"/>
    <col min="7693" max="7693" width="8" style="30" customWidth="1"/>
    <col min="7694" max="7694" width="14.875" style="30" bestFit="1" customWidth="1"/>
    <col min="7695" max="7936" width="8" style="30"/>
    <col min="7937" max="7939" width="11.875" style="30" customWidth="1"/>
    <col min="7940" max="7941" width="10.875" style="30" customWidth="1"/>
    <col min="7942" max="7942" width="11.875" style="30" customWidth="1"/>
    <col min="7943" max="7943" width="5.875" style="30" customWidth="1"/>
    <col min="7944" max="7944" width="7.875" style="30" customWidth="1"/>
    <col min="7945" max="7945" width="9.875" style="30" customWidth="1"/>
    <col min="7946" max="7946" width="6.625" style="30" customWidth="1"/>
    <col min="7947" max="7948" width="8.375" style="30" customWidth="1"/>
    <col min="7949" max="7949" width="8" style="30" customWidth="1"/>
    <col min="7950" max="7950" width="14.875" style="30" bestFit="1" customWidth="1"/>
    <col min="7951" max="8192" width="8" style="30"/>
    <col min="8193" max="8195" width="11.875" style="30" customWidth="1"/>
    <col min="8196" max="8197" width="10.875" style="30" customWidth="1"/>
    <col min="8198" max="8198" width="11.875" style="30" customWidth="1"/>
    <col min="8199" max="8199" width="5.875" style="30" customWidth="1"/>
    <col min="8200" max="8200" width="7.875" style="30" customWidth="1"/>
    <col min="8201" max="8201" width="9.875" style="30" customWidth="1"/>
    <col min="8202" max="8202" width="6.625" style="30" customWidth="1"/>
    <col min="8203" max="8204" width="8.375" style="30" customWidth="1"/>
    <col min="8205" max="8205" width="8" style="30" customWidth="1"/>
    <col min="8206" max="8206" width="14.875" style="30" bestFit="1" customWidth="1"/>
    <col min="8207" max="8448" width="8" style="30"/>
    <col min="8449" max="8451" width="11.875" style="30" customWidth="1"/>
    <col min="8452" max="8453" width="10.875" style="30" customWidth="1"/>
    <col min="8454" max="8454" width="11.875" style="30" customWidth="1"/>
    <col min="8455" max="8455" width="5.875" style="30" customWidth="1"/>
    <col min="8456" max="8456" width="7.875" style="30" customWidth="1"/>
    <col min="8457" max="8457" width="9.875" style="30" customWidth="1"/>
    <col min="8458" max="8458" width="6.625" style="30" customWidth="1"/>
    <col min="8459" max="8460" width="8.375" style="30" customWidth="1"/>
    <col min="8461" max="8461" width="8" style="30" customWidth="1"/>
    <col min="8462" max="8462" width="14.875" style="30" bestFit="1" customWidth="1"/>
    <col min="8463" max="8704" width="8" style="30"/>
    <col min="8705" max="8707" width="11.875" style="30" customWidth="1"/>
    <col min="8708" max="8709" width="10.875" style="30" customWidth="1"/>
    <col min="8710" max="8710" width="11.875" style="30" customWidth="1"/>
    <col min="8711" max="8711" width="5.875" style="30" customWidth="1"/>
    <col min="8712" max="8712" width="7.875" style="30" customWidth="1"/>
    <col min="8713" max="8713" width="9.875" style="30" customWidth="1"/>
    <col min="8714" max="8714" width="6.625" style="30" customWidth="1"/>
    <col min="8715" max="8716" width="8.375" style="30" customWidth="1"/>
    <col min="8717" max="8717" width="8" style="30" customWidth="1"/>
    <col min="8718" max="8718" width="14.875" style="30" bestFit="1" customWidth="1"/>
    <col min="8719" max="8960" width="8" style="30"/>
    <col min="8961" max="8963" width="11.875" style="30" customWidth="1"/>
    <col min="8964" max="8965" width="10.875" style="30" customWidth="1"/>
    <col min="8966" max="8966" width="11.875" style="30" customWidth="1"/>
    <col min="8967" max="8967" width="5.875" style="30" customWidth="1"/>
    <col min="8968" max="8968" width="7.875" style="30" customWidth="1"/>
    <col min="8969" max="8969" width="9.875" style="30" customWidth="1"/>
    <col min="8970" max="8970" width="6.625" style="30" customWidth="1"/>
    <col min="8971" max="8972" width="8.375" style="30" customWidth="1"/>
    <col min="8973" max="8973" width="8" style="30" customWidth="1"/>
    <col min="8974" max="8974" width="14.875" style="30" bestFit="1" customWidth="1"/>
    <col min="8975" max="9216" width="8" style="30"/>
    <col min="9217" max="9219" width="11.875" style="30" customWidth="1"/>
    <col min="9220" max="9221" width="10.875" style="30" customWidth="1"/>
    <col min="9222" max="9222" width="11.875" style="30" customWidth="1"/>
    <col min="9223" max="9223" width="5.875" style="30" customWidth="1"/>
    <col min="9224" max="9224" width="7.875" style="30" customWidth="1"/>
    <col min="9225" max="9225" width="9.875" style="30" customWidth="1"/>
    <col min="9226" max="9226" width="6.625" style="30" customWidth="1"/>
    <col min="9227" max="9228" width="8.375" style="30" customWidth="1"/>
    <col min="9229" max="9229" width="8" style="30" customWidth="1"/>
    <col min="9230" max="9230" width="14.875" style="30" bestFit="1" customWidth="1"/>
    <col min="9231" max="9472" width="8" style="30"/>
    <col min="9473" max="9475" width="11.875" style="30" customWidth="1"/>
    <col min="9476" max="9477" width="10.875" style="30" customWidth="1"/>
    <col min="9478" max="9478" width="11.875" style="30" customWidth="1"/>
    <col min="9479" max="9479" width="5.875" style="30" customWidth="1"/>
    <col min="9480" max="9480" width="7.875" style="30" customWidth="1"/>
    <col min="9481" max="9481" width="9.875" style="30" customWidth="1"/>
    <col min="9482" max="9482" width="6.625" style="30" customWidth="1"/>
    <col min="9483" max="9484" width="8.375" style="30" customWidth="1"/>
    <col min="9485" max="9485" width="8" style="30" customWidth="1"/>
    <col min="9486" max="9486" width="14.875" style="30" bestFit="1" customWidth="1"/>
    <col min="9487" max="9728" width="8" style="30"/>
    <col min="9729" max="9731" width="11.875" style="30" customWidth="1"/>
    <col min="9732" max="9733" width="10.875" style="30" customWidth="1"/>
    <col min="9734" max="9734" width="11.875" style="30" customWidth="1"/>
    <col min="9735" max="9735" width="5.875" style="30" customWidth="1"/>
    <col min="9736" max="9736" width="7.875" style="30" customWidth="1"/>
    <col min="9737" max="9737" width="9.875" style="30" customWidth="1"/>
    <col min="9738" max="9738" width="6.625" style="30" customWidth="1"/>
    <col min="9739" max="9740" width="8.375" style="30" customWidth="1"/>
    <col min="9741" max="9741" width="8" style="30" customWidth="1"/>
    <col min="9742" max="9742" width="14.875" style="30" bestFit="1" customWidth="1"/>
    <col min="9743" max="9984" width="8" style="30"/>
    <col min="9985" max="9987" width="11.875" style="30" customWidth="1"/>
    <col min="9988" max="9989" width="10.875" style="30" customWidth="1"/>
    <col min="9990" max="9990" width="11.875" style="30" customWidth="1"/>
    <col min="9991" max="9991" width="5.875" style="30" customWidth="1"/>
    <col min="9992" max="9992" width="7.875" style="30" customWidth="1"/>
    <col min="9993" max="9993" width="9.875" style="30" customWidth="1"/>
    <col min="9994" max="9994" width="6.625" style="30" customWidth="1"/>
    <col min="9995" max="9996" width="8.375" style="30" customWidth="1"/>
    <col min="9997" max="9997" width="8" style="30" customWidth="1"/>
    <col min="9998" max="9998" width="14.875" style="30" bestFit="1" customWidth="1"/>
    <col min="9999" max="10240" width="8" style="30"/>
    <col min="10241" max="10243" width="11.875" style="30" customWidth="1"/>
    <col min="10244" max="10245" width="10.875" style="30" customWidth="1"/>
    <col min="10246" max="10246" width="11.875" style="30" customWidth="1"/>
    <col min="10247" max="10247" width="5.875" style="30" customWidth="1"/>
    <col min="10248" max="10248" width="7.875" style="30" customWidth="1"/>
    <col min="10249" max="10249" width="9.875" style="30" customWidth="1"/>
    <col min="10250" max="10250" width="6.625" style="30" customWidth="1"/>
    <col min="10251" max="10252" width="8.375" style="30" customWidth="1"/>
    <col min="10253" max="10253" width="8" style="30" customWidth="1"/>
    <col min="10254" max="10254" width="14.875" style="30" bestFit="1" customWidth="1"/>
    <col min="10255" max="10496" width="8" style="30"/>
    <col min="10497" max="10499" width="11.875" style="30" customWidth="1"/>
    <col min="10500" max="10501" width="10.875" style="30" customWidth="1"/>
    <col min="10502" max="10502" width="11.875" style="30" customWidth="1"/>
    <col min="10503" max="10503" width="5.875" style="30" customWidth="1"/>
    <col min="10504" max="10504" width="7.875" style="30" customWidth="1"/>
    <col min="10505" max="10505" width="9.875" style="30" customWidth="1"/>
    <col min="10506" max="10506" width="6.625" style="30" customWidth="1"/>
    <col min="10507" max="10508" width="8.375" style="30" customWidth="1"/>
    <col min="10509" max="10509" width="8" style="30" customWidth="1"/>
    <col min="10510" max="10510" width="14.875" style="30" bestFit="1" customWidth="1"/>
    <col min="10511" max="10752" width="8" style="30"/>
    <col min="10753" max="10755" width="11.875" style="30" customWidth="1"/>
    <col min="10756" max="10757" width="10.875" style="30" customWidth="1"/>
    <col min="10758" max="10758" width="11.875" style="30" customWidth="1"/>
    <col min="10759" max="10759" width="5.875" style="30" customWidth="1"/>
    <col min="10760" max="10760" width="7.875" style="30" customWidth="1"/>
    <col min="10761" max="10761" width="9.875" style="30" customWidth="1"/>
    <col min="10762" max="10762" width="6.625" style="30" customWidth="1"/>
    <col min="10763" max="10764" width="8.375" style="30" customWidth="1"/>
    <col min="10765" max="10765" width="8" style="30" customWidth="1"/>
    <col min="10766" max="10766" width="14.875" style="30" bestFit="1" customWidth="1"/>
    <col min="10767" max="11008" width="8" style="30"/>
    <col min="11009" max="11011" width="11.875" style="30" customWidth="1"/>
    <col min="11012" max="11013" width="10.875" style="30" customWidth="1"/>
    <col min="11014" max="11014" width="11.875" style="30" customWidth="1"/>
    <col min="11015" max="11015" width="5.875" style="30" customWidth="1"/>
    <col min="11016" max="11016" width="7.875" style="30" customWidth="1"/>
    <col min="11017" max="11017" width="9.875" style="30" customWidth="1"/>
    <col min="11018" max="11018" width="6.625" style="30" customWidth="1"/>
    <col min="11019" max="11020" width="8.375" style="30" customWidth="1"/>
    <col min="11021" max="11021" width="8" style="30" customWidth="1"/>
    <col min="11022" max="11022" width="14.875" style="30" bestFit="1" customWidth="1"/>
    <col min="11023" max="11264" width="8" style="30"/>
    <col min="11265" max="11267" width="11.875" style="30" customWidth="1"/>
    <col min="11268" max="11269" width="10.875" style="30" customWidth="1"/>
    <col min="11270" max="11270" width="11.875" style="30" customWidth="1"/>
    <col min="11271" max="11271" width="5.875" style="30" customWidth="1"/>
    <col min="11272" max="11272" width="7.875" style="30" customWidth="1"/>
    <col min="11273" max="11273" width="9.875" style="30" customWidth="1"/>
    <col min="11274" max="11274" width="6.625" style="30" customWidth="1"/>
    <col min="11275" max="11276" width="8.375" style="30" customWidth="1"/>
    <col min="11277" max="11277" width="8" style="30" customWidth="1"/>
    <col min="11278" max="11278" width="14.875" style="30" bestFit="1" customWidth="1"/>
    <col min="11279" max="11520" width="8" style="30"/>
    <col min="11521" max="11523" width="11.875" style="30" customWidth="1"/>
    <col min="11524" max="11525" width="10.875" style="30" customWidth="1"/>
    <col min="11526" max="11526" width="11.875" style="30" customWidth="1"/>
    <col min="11527" max="11527" width="5.875" style="30" customWidth="1"/>
    <col min="11528" max="11528" width="7.875" style="30" customWidth="1"/>
    <col min="11529" max="11529" width="9.875" style="30" customWidth="1"/>
    <col min="11530" max="11530" width="6.625" style="30" customWidth="1"/>
    <col min="11531" max="11532" width="8.375" style="30" customWidth="1"/>
    <col min="11533" max="11533" width="8" style="30" customWidth="1"/>
    <col min="11534" max="11534" width="14.875" style="30" bestFit="1" customWidth="1"/>
    <col min="11535" max="11776" width="8" style="30"/>
    <col min="11777" max="11779" width="11.875" style="30" customWidth="1"/>
    <col min="11780" max="11781" width="10.875" style="30" customWidth="1"/>
    <col min="11782" max="11782" width="11.875" style="30" customWidth="1"/>
    <col min="11783" max="11783" width="5.875" style="30" customWidth="1"/>
    <col min="11784" max="11784" width="7.875" style="30" customWidth="1"/>
    <col min="11785" max="11785" width="9.875" style="30" customWidth="1"/>
    <col min="11786" max="11786" width="6.625" style="30" customWidth="1"/>
    <col min="11787" max="11788" width="8.375" style="30" customWidth="1"/>
    <col min="11789" max="11789" width="8" style="30" customWidth="1"/>
    <col min="11790" max="11790" width="14.875" style="30" bestFit="1" customWidth="1"/>
    <col min="11791" max="12032" width="8" style="30"/>
    <col min="12033" max="12035" width="11.875" style="30" customWidth="1"/>
    <col min="12036" max="12037" width="10.875" style="30" customWidth="1"/>
    <col min="12038" max="12038" width="11.875" style="30" customWidth="1"/>
    <col min="12039" max="12039" width="5.875" style="30" customWidth="1"/>
    <col min="12040" max="12040" width="7.875" style="30" customWidth="1"/>
    <col min="12041" max="12041" width="9.875" style="30" customWidth="1"/>
    <col min="12042" max="12042" width="6.625" style="30" customWidth="1"/>
    <col min="12043" max="12044" width="8.375" style="30" customWidth="1"/>
    <col min="12045" max="12045" width="8" style="30" customWidth="1"/>
    <col min="12046" max="12046" width="14.875" style="30" bestFit="1" customWidth="1"/>
    <col min="12047" max="12288" width="8" style="30"/>
    <col min="12289" max="12291" width="11.875" style="30" customWidth="1"/>
    <col min="12292" max="12293" width="10.875" style="30" customWidth="1"/>
    <col min="12294" max="12294" width="11.875" style="30" customWidth="1"/>
    <col min="12295" max="12295" width="5.875" style="30" customWidth="1"/>
    <col min="12296" max="12296" width="7.875" style="30" customWidth="1"/>
    <col min="12297" max="12297" width="9.875" style="30" customWidth="1"/>
    <col min="12298" max="12298" width="6.625" style="30" customWidth="1"/>
    <col min="12299" max="12300" width="8.375" style="30" customWidth="1"/>
    <col min="12301" max="12301" width="8" style="30" customWidth="1"/>
    <col min="12302" max="12302" width="14.875" style="30" bestFit="1" customWidth="1"/>
    <col min="12303" max="12544" width="8" style="30"/>
    <col min="12545" max="12547" width="11.875" style="30" customWidth="1"/>
    <col min="12548" max="12549" width="10.875" style="30" customWidth="1"/>
    <col min="12550" max="12550" width="11.875" style="30" customWidth="1"/>
    <col min="12551" max="12551" width="5.875" style="30" customWidth="1"/>
    <col min="12552" max="12552" width="7.875" style="30" customWidth="1"/>
    <col min="12553" max="12553" width="9.875" style="30" customWidth="1"/>
    <col min="12554" max="12554" width="6.625" style="30" customWidth="1"/>
    <col min="12555" max="12556" width="8.375" style="30" customWidth="1"/>
    <col min="12557" max="12557" width="8" style="30" customWidth="1"/>
    <col min="12558" max="12558" width="14.875" style="30" bestFit="1" customWidth="1"/>
    <col min="12559" max="12800" width="8" style="30"/>
    <col min="12801" max="12803" width="11.875" style="30" customWidth="1"/>
    <col min="12804" max="12805" width="10.875" style="30" customWidth="1"/>
    <col min="12806" max="12806" width="11.875" style="30" customWidth="1"/>
    <col min="12807" max="12807" width="5.875" style="30" customWidth="1"/>
    <col min="12808" max="12808" width="7.875" style="30" customWidth="1"/>
    <col min="12809" max="12809" width="9.875" style="30" customWidth="1"/>
    <col min="12810" max="12810" width="6.625" style="30" customWidth="1"/>
    <col min="12811" max="12812" width="8.375" style="30" customWidth="1"/>
    <col min="12813" max="12813" width="8" style="30" customWidth="1"/>
    <col min="12814" max="12814" width="14.875" style="30" bestFit="1" customWidth="1"/>
    <col min="12815" max="13056" width="8" style="30"/>
    <col min="13057" max="13059" width="11.875" style="30" customWidth="1"/>
    <col min="13060" max="13061" width="10.875" style="30" customWidth="1"/>
    <col min="13062" max="13062" width="11.875" style="30" customWidth="1"/>
    <col min="13063" max="13063" width="5.875" style="30" customWidth="1"/>
    <col min="13064" max="13064" width="7.875" style="30" customWidth="1"/>
    <col min="13065" max="13065" width="9.875" style="30" customWidth="1"/>
    <col min="13066" max="13066" width="6.625" style="30" customWidth="1"/>
    <col min="13067" max="13068" width="8.375" style="30" customWidth="1"/>
    <col min="13069" max="13069" width="8" style="30" customWidth="1"/>
    <col min="13070" max="13070" width="14.875" style="30" bestFit="1" customWidth="1"/>
    <col min="13071" max="13312" width="8" style="30"/>
    <col min="13313" max="13315" width="11.875" style="30" customWidth="1"/>
    <col min="13316" max="13317" width="10.875" style="30" customWidth="1"/>
    <col min="13318" max="13318" width="11.875" style="30" customWidth="1"/>
    <col min="13319" max="13319" width="5.875" style="30" customWidth="1"/>
    <col min="13320" max="13320" width="7.875" style="30" customWidth="1"/>
    <col min="13321" max="13321" width="9.875" style="30" customWidth="1"/>
    <col min="13322" max="13322" width="6.625" style="30" customWidth="1"/>
    <col min="13323" max="13324" width="8.375" style="30" customWidth="1"/>
    <col min="13325" max="13325" width="8" style="30" customWidth="1"/>
    <col min="13326" max="13326" width="14.875" style="30" bestFit="1" customWidth="1"/>
    <col min="13327" max="13568" width="8" style="30"/>
    <col min="13569" max="13571" width="11.875" style="30" customWidth="1"/>
    <col min="13572" max="13573" width="10.875" style="30" customWidth="1"/>
    <col min="13574" max="13574" width="11.875" style="30" customWidth="1"/>
    <col min="13575" max="13575" width="5.875" style="30" customWidth="1"/>
    <col min="13576" max="13576" width="7.875" style="30" customWidth="1"/>
    <col min="13577" max="13577" width="9.875" style="30" customWidth="1"/>
    <col min="13578" max="13578" width="6.625" style="30" customWidth="1"/>
    <col min="13579" max="13580" width="8.375" style="30" customWidth="1"/>
    <col min="13581" max="13581" width="8" style="30" customWidth="1"/>
    <col min="13582" max="13582" width="14.875" style="30" bestFit="1" customWidth="1"/>
    <col min="13583" max="13824" width="8" style="30"/>
    <col min="13825" max="13827" width="11.875" style="30" customWidth="1"/>
    <col min="13828" max="13829" width="10.875" style="30" customWidth="1"/>
    <col min="13830" max="13830" width="11.875" style="30" customWidth="1"/>
    <col min="13831" max="13831" width="5.875" style="30" customWidth="1"/>
    <col min="13832" max="13832" width="7.875" style="30" customWidth="1"/>
    <col min="13833" max="13833" width="9.875" style="30" customWidth="1"/>
    <col min="13834" max="13834" width="6.625" style="30" customWidth="1"/>
    <col min="13835" max="13836" width="8.375" style="30" customWidth="1"/>
    <col min="13837" max="13837" width="8" style="30" customWidth="1"/>
    <col min="13838" max="13838" width="14.875" style="30" bestFit="1" customWidth="1"/>
    <col min="13839" max="14080" width="8" style="30"/>
    <col min="14081" max="14083" width="11.875" style="30" customWidth="1"/>
    <col min="14084" max="14085" width="10.875" style="30" customWidth="1"/>
    <col min="14086" max="14086" width="11.875" style="30" customWidth="1"/>
    <col min="14087" max="14087" width="5.875" style="30" customWidth="1"/>
    <col min="14088" max="14088" width="7.875" style="30" customWidth="1"/>
    <col min="14089" max="14089" width="9.875" style="30" customWidth="1"/>
    <col min="14090" max="14090" width="6.625" style="30" customWidth="1"/>
    <col min="14091" max="14092" width="8.375" style="30" customWidth="1"/>
    <col min="14093" max="14093" width="8" style="30" customWidth="1"/>
    <col min="14094" max="14094" width="14.875" style="30" bestFit="1" customWidth="1"/>
    <col min="14095" max="14336" width="8" style="30"/>
    <col min="14337" max="14339" width="11.875" style="30" customWidth="1"/>
    <col min="14340" max="14341" width="10.875" style="30" customWidth="1"/>
    <col min="14342" max="14342" width="11.875" style="30" customWidth="1"/>
    <col min="14343" max="14343" width="5.875" style="30" customWidth="1"/>
    <col min="14344" max="14344" width="7.875" style="30" customWidth="1"/>
    <col min="14345" max="14345" width="9.875" style="30" customWidth="1"/>
    <col min="14346" max="14346" width="6.625" style="30" customWidth="1"/>
    <col min="14347" max="14348" width="8.375" style="30" customWidth="1"/>
    <col min="14349" max="14349" width="8" style="30" customWidth="1"/>
    <col min="14350" max="14350" width="14.875" style="30" bestFit="1" customWidth="1"/>
    <col min="14351" max="14592" width="8" style="30"/>
    <col min="14593" max="14595" width="11.875" style="30" customWidth="1"/>
    <col min="14596" max="14597" width="10.875" style="30" customWidth="1"/>
    <col min="14598" max="14598" width="11.875" style="30" customWidth="1"/>
    <col min="14599" max="14599" width="5.875" style="30" customWidth="1"/>
    <col min="14600" max="14600" width="7.875" style="30" customWidth="1"/>
    <col min="14601" max="14601" width="9.875" style="30" customWidth="1"/>
    <col min="14602" max="14602" width="6.625" style="30" customWidth="1"/>
    <col min="14603" max="14604" width="8.375" style="30" customWidth="1"/>
    <col min="14605" max="14605" width="8" style="30" customWidth="1"/>
    <col min="14606" max="14606" width="14.875" style="30" bestFit="1" customWidth="1"/>
    <col min="14607" max="14848" width="8" style="30"/>
    <col min="14849" max="14851" width="11.875" style="30" customWidth="1"/>
    <col min="14852" max="14853" width="10.875" style="30" customWidth="1"/>
    <col min="14854" max="14854" width="11.875" style="30" customWidth="1"/>
    <col min="14855" max="14855" width="5.875" style="30" customWidth="1"/>
    <col min="14856" max="14856" width="7.875" style="30" customWidth="1"/>
    <col min="14857" max="14857" width="9.875" style="30" customWidth="1"/>
    <col min="14858" max="14858" width="6.625" style="30" customWidth="1"/>
    <col min="14859" max="14860" width="8.375" style="30" customWidth="1"/>
    <col min="14861" max="14861" width="8" style="30" customWidth="1"/>
    <col min="14862" max="14862" width="14.875" style="30" bestFit="1" customWidth="1"/>
    <col min="14863" max="15104" width="8" style="30"/>
    <col min="15105" max="15107" width="11.875" style="30" customWidth="1"/>
    <col min="15108" max="15109" width="10.875" style="30" customWidth="1"/>
    <col min="15110" max="15110" width="11.875" style="30" customWidth="1"/>
    <col min="15111" max="15111" width="5.875" style="30" customWidth="1"/>
    <col min="15112" max="15112" width="7.875" style="30" customWidth="1"/>
    <col min="15113" max="15113" width="9.875" style="30" customWidth="1"/>
    <col min="15114" max="15114" width="6.625" style="30" customWidth="1"/>
    <col min="15115" max="15116" width="8.375" style="30" customWidth="1"/>
    <col min="15117" max="15117" width="8" style="30" customWidth="1"/>
    <col min="15118" max="15118" width="14.875" style="30" bestFit="1" customWidth="1"/>
    <col min="15119" max="15360" width="8" style="30"/>
    <col min="15361" max="15363" width="11.875" style="30" customWidth="1"/>
    <col min="15364" max="15365" width="10.875" style="30" customWidth="1"/>
    <col min="15366" max="15366" width="11.875" style="30" customWidth="1"/>
    <col min="15367" max="15367" width="5.875" style="30" customWidth="1"/>
    <col min="15368" max="15368" width="7.875" style="30" customWidth="1"/>
    <col min="15369" max="15369" width="9.875" style="30" customWidth="1"/>
    <col min="15370" max="15370" width="6.625" style="30" customWidth="1"/>
    <col min="15371" max="15372" width="8.375" style="30" customWidth="1"/>
    <col min="15373" max="15373" width="8" style="30" customWidth="1"/>
    <col min="15374" max="15374" width="14.875" style="30" bestFit="1" customWidth="1"/>
    <col min="15375" max="15616" width="8" style="30"/>
    <col min="15617" max="15619" width="11.875" style="30" customWidth="1"/>
    <col min="15620" max="15621" width="10.875" style="30" customWidth="1"/>
    <col min="15622" max="15622" width="11.875" style="30" customWidth="1"/>
    <col min="15623" max="15623" width="5.875" style="30" customWidth="1"/>
    <col min="15624" max="15624" width="7.875" style="30" customWidth="1"/>
    <col min="15625" max="15625" width="9.875" style="30" customWidth="1"/>
    <col min="15626" max="15626" width="6.625" style="30" customWidth="1"/>
    <col min="15627" max="15628" width="8.375" style="30" customWidth="1"/>
    <col min="15629" max="15629" width="8" style="30" customWidth="1"/>
    <col min="15630" max="15630" width="14.875" style="30" bestFit="1" customWidth="1"/>
    <col min="15631" max="15872" width="8" style="30"/>
    <col min="15873" max="15875" width="11.875" style="30" customWidth="1"/>
    <col min="15876" max="15877" width="10.875" style="30" customWidth="1"/>
    <col min="15878" max="15878" width="11.875" style="30" customWidth="1"/>
    <col min="15879" max="15879" width="5.875" style="30" customWidth="1"/>
    <col min="15880" max="15880" width="7.875" style="30" customWidth="1"/>
    <col min="15881" max="15881" width="9.875" style="30" customWidth="1"/>
    <col min="15882" max="15882" width="6.625" style="30" customWidth="1"/>
    <col min="15883" max="15884" width="8.375" style="30" customWidth="1"/>
    <col min="15885" max="15885" width="8" style="30" customWidth="1"/>
    <col min="15886" max="15886" width="14.875" style="30" bestFit="1" customWidth="1"/>
    <col min="15887" max="16128" width="8" style="30"/>
    <col min="16129" max="16131" width="11.875" style="30" customWidth="1"/>
    <col min="16132" max="16133" width="10.875" style="30" customWidth="1"/>
    <col min="16134" max="16134" width="11.875" style="30" customWidth="1"/>
    <col min="16135" max="16135" width="5.875" style="30" customWidth="1"/>
    <col min="16136" max="16136" width="7.875" style="30" customWidth="1"/>
    <col min="16137" max="16137" width="9.875" style="30" customWidth="1"/>
    <col min="16138" max="16138" width="6.625" style="30" customWidth="1"/>
    <col min="16139" max="16140" width="8.375" style="30" customWidth="1"/>
    <col min="16141" max="16141" width="8" style="30" customWidth="1"/>
    <col min="16142" max="16142" width="14.875" style="30" bestFit="1" customWidth="1"/>
    <col min="16143" max="16384" width="8" style="30"/>
  </cols>
  <sheetData>
    <row r="1" spans="1:14" ht="30" customHeight="1">
      <c r="A1" s="236" t="s">
        <v>1222</v>
      </c>
      <c r="B1" s="238"/>
      <c r="C1" s="240" t="s">
        <v>1223</v>
      </c>
      <c r="D1" s="241"/>
      <c r="E1" s="234" t="s">
        <v>1224</v>
      </c>
      <c r="F1" s="234"/>
      <c r="G1" s="226" t="s">
        <v>1225</v>
      </c>
      <c r="H1" s="227"/>
      <c r="I1" s="228" t="str">
        <f>건축원가!I1</f>
        <v>2021년  10월   일</v>
      </c>
      <c r="J1" s="229"/>
      <c r="K1" s="226" t="s">
        <v>1226</v>
      </c>
      <c r="L1" s="223"/>
    </row>
    <row r="2" spans="1:14" ht="30" customHeight="1" thickBot="1">
      <c r="A2" s="237"/>
      <c r="B2" s="239"/>
      <c r="C2" s="239"/>
      <c r="D2" s="242"/>
      <c r="E2" s="235"/>
      <c r="F2" s="235"/>
      <c r="G2" s="230" t="s">
        <v>1227</v>
      </c>
      <c r="H2" s="231"/>
      <c r="I2" s="232" t="str">
        <f>I1</f>
        <v>2021년  10월   일</v>
      </c>
      <c r="J2" s="233"/>
      <c r="K2" s="232" t="str">
        <f>I1</f>
        <v>2021년  10월   일</v>
      </c>
      <c r="L2" s="200"/>
    </row>
    <row r="3" spans="1:14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4" ht="31.5">
      <c r="A4" s="31"/>
      <c r="B4" s="216" t="s">
        <v>1228</v>
      </c>
      <c r="C4" s="216"/>
      <c r="D4" s="216"/>
      <c r="E4" s="216"/>
      <c r="F4" s="216"/>
      <c r="G4" s="216"/>
      <c r="H4" s="216"/>
      <c r="I4" s="216"/>
      <c r="J4" s="216"/>
      <c r="K4" s="34"/>
      <c r="L4" s="33"/>
    </row>
    <row r="5" spans="1:14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14" ht="30" customHeight="1">
      <c r="A6" s="31"/>
      <c r="B6" s="217" t="str">
        <f>☞①공사명입력표지출력!A12</f>
        <v>공사명 : 국화도공공예술프로젝트(섬속에섬)</v>
      </c>
      <c r="C6" s="217"/>
      <c r="D6" s="217"/>
      <c r="E6" s="217"/>
      <c r="F6" s="217"/>
      <c r="G6" s="217"/>
      <c r="H6" s="217"/>
      <c r="I6" s="217"/>
      <c r="J6" s="217"/>
      <c r="K6" s="35"/>
      <c r="L6" s="33"/>
    </row>
    <row r="7" spans="1:14" ht="20.25" thickBot="1">
      <c r="A7" s="36"/>
      <c r="B7" s="32"/>
      <c r="C7" s="32"/>
      <c r="D7" s="32"/>
      <c r="E7" s="32"/>
      <c r="F7" s="32"/>
      <c r="G7" s="32"/>
      <c r="H7" s="32"/>
      <c r="I7" s="32"/>
      <c r="J7" s="32"/>
      <c r="K7" s="32"/>
      <c r="L7" s="33"/>
    </row>
    <row r="8" spans="1:14" ht="27" customHeight="1">
      <c r="A8" s="31"/>
      <c r="B8" s="218" t="s">
        <v>1229</v>
      </c>
      <c r="C8" s="219"/>
      <c r="D8" s="220" t="s">
        <v>1230</v>
      </c>
      <c r="E8" s="221"/>
      <c r="F8" s="221"/>
      <c r="G8" s="222"/>
      <c r="H8" s="220" t="s">
        <v>1231</v>
      </c>
      <c r="I8" s="221"/>
      <c r="J8" s="221"/>
      <c r="K8" s="223"/>
      <c r="L8" s="37"/>
      <c r="N8" s="38"/>
    </row>
    <row r="9" spans="1:14" ht="27" customHeight="1">
      <c r="A9" s="31"/>
      <c r="B9" s="224" t="s">
        <v>1232</v>
      </c>
      <c r="C9" s="225"/>
      <c r="D9" s="206">
        <f>D15+D16+D17</f>
        <v>225000000</v>
      </c>
      <c r="E9" s="207"/>
      <c r="F9" s="208"/>
      <c r="G9" s="209"/>
      <c r="H9" s="202"/>
      <c r="I9" s="210"/>
      <c r="J9" s="204"/>
      <c r="K9" s="205"/>
      <c r="L9" s="37"/>
      <c r="N9" s="39"/>
    </row>
    <row r="10" spans="1:14" ht="27" customHeight="1">
      <c r="A10" s="31"/>
      <c r="B10" s="213" t="s">
        <v>1233</v>
      </c>
      <c r="C10" s="40" t="s">
        <v>1234</v>
      </c>
      <c r="D10" s="206">
        <f>건축원가!E30</f>
        <v>204545455</v>
      </c>
      <c r="E10" s="207"/>
      <c r="F10" s="208"/>
      <c r="G10" s="209"/>
      <c r="H10" s="202"/>
      <c r="I10" s="210"/>
      <c r="J10" s="204"/>
      <c r="K10" s="205"/>
      <c r="L10" s="37"/>
    </row>
    <row r="11" spans="1:14" ht="27" customHeight="1">
      <c r="A11" s="31"/>
      <c r="B11" s="214"/>
      <c r="C11" s="40" t="s">
        <v>1235</v>
      </c>
      <c r="D11" s="206">
        <f>건축원가!E31</f>
        <v>20454545</v>
      </c>
      <c r="E11" s="207"/>
      <c r="F11" s="208"/>
      <c r="G11" s="209"/>
      <c r="H11" s="202"/>
      <c r="I11" s="210"/>
      <c r="J11" s="204"/>
      <c r="K11" s="205"/>
      <c r="L11" s="37"/>
      <c r="N11" s="38"/>
    </row>
    <row r="12" spans="1:14" ht="27" customHeight="1">
      <c r="A12" s="31"/>
      <c r="B12" s="214"/>
      <c r="C12" s="40" t="s">
        <v>1236</v>
      </c>
      <c r="D12" s="206">
        <v>0</v>
      </c>
      <c r="E12" s="207"/>
      <c r="F12" s="208"/>
      <c r="G12" s="209"/>
      <c r="H12" s="202"/>
      <c r="I12" s="203"/>
      <c r="J12" s="204"/>
      <c r="K12" s="205"/>
      <c r="L12" s="37"/>
      <c r="N12" s="38"/>
    </row>
    <row r="13" spans="1:14" ht="27" customHeight="1">
      <c r="A13" s="31"/>
      <c r="B13" s="214"/>
      <c r="C13" s="40" t="s">
        <v>1237</v>
      </c>
      <c r="D13" s="206">
        <v>0</v>
      </c>
      <c r="E13" s="207"/>
      <c r="F13" s="208"/>
      <c r="G13" s="209"/>
      <c r="H13" s="202"/>
      <c r="I13" s="210"/>
      <c r="J13" s="204"/>
      <c r="K13" s="205"/>
      <c r="L13" s="37"/>
      <c r="N13" s="38"/>
    </row>
    <row r="14" spans="1:14" ht="27" customHeight="1">
      <c r="A14" s="31"/>
      <c r="B14" s="214"/>
      <c r="C14" s="40" t="s">
        <v>1238</v>
      </c>
      <c r="D14" s="206">
        <v>0</v>
      </c>
      <c r="E14" s="207"/>
      <c r="F14" s="208"/>
      <c r="G14" s="209"/>
      <c r="H14" s="202"/>
      <c r="I14" s="203"/>
      <c r="J14" s="204"/>
      <c r="K14" s="205"/>
      <c r="L14" s="37"/>
      <c r="N14" s="38"/>
    </row>
    <row r="15" spans="1:14" ht="27" customHeight="1">
      <c r="A15" s="31"/>
      <c r="B15" s="215"/>
      <c r="C15" s="40" t="s">
        <v>1239</v>
      </c>
      <c r="D15" s="206">
        <f>SUM(D10:G14)</f>
        <v>225000000</v>
      </c>
      <c r="E15" s="207"/>
      <c r="F15" s="208"/>
      <c r="G15" s="209"/>
      <c r="H15" s="202"/>
      <c r="I15" s="210"/>
      <c r="J15" s="204"/>
      <c r="K15" s="205"/>
      <c r="L15" s="37"/>
    </row>
    <row r="16" spans="1:14" ht="27" customHeight="1">
      <c r="A16" s="31"/>
      <c r="B16" s="211" t="s">
        <v>1240</v>
      </c>
      <c r="C16" s="212"/>
      <c r="D16" s="206">
        <v>0</v>
      </c>
      <c r="E16" s="207"/>
      <c r="F16" s="208"/>
      <c r="G16" s="209"/>
      <c r="H16" s="202"/>
      <c r="I16" s="210"/>
      <c r="J16" s="204"/>
      <c r="K16" s="205"/>
      <c r="L16" s="37"/>
    </row>
    <row r="17" spans="1:14" ht="27" customHeight="1" thickBot="1">
      <c r="A17" s="31"/>
      <c r="B17" s="191" t="s">
        <v>1241</v>
      </c>
      <c r="C17" s="192"/>
      <c r="D17" s="193">
        <v>0</v>
      </c>
      <c r="E17" s="194"/>
      <c r="F17" s="195"/>
      <c r="G17" s="196"/>
      <c r="H17" s="197"/>
      <c r="I17" s="198"/>
      <c r="J17" s="199"/>
      <c r="K17" s="200"/>
      <c r="L17" s="37"/>
      <c r="N17" s="38"/>
    </row>
    <row r="18" spans="1:14">
      <c r="A18" s="31"/>
      <c r="B18" s="201"/>
      <c r="C18" s="201"/>
      <c r="D18" s="41"/>
      <c r="E18" s="41"/>
      <c r="F18" s="41"/>
      <c r="G18" s="41"/>
      <c r="H18" s="32"/>
      <c r="I18" s="32"/>
      <c r="J18" s="32"/>
      <c r="K18" s="32"/>
      <c r="L18" s="33"/>
    </row>
    <row r="19" spans="1:14" ht="18.75">
      <c r="A19" s="31"/>
      <c r="B19" s="42"/>
      <c r="C19" s="43"/>
      <c r="D19" s="44"/>
      <c r="E19" s="44"/>
      <c r="F19" s="44"/>
      <c r="G19" s="41"/>
      <c r="H19" s="45"/>
      <c r="I19" s="46"/>
      <c r="J19" s="45"/>
      <c r="K19" s="45"/>
      <c r="L19" s="33"/>
    </row>
    <row r="20" spans="1:14" ht="19.5">
      <c r="A20" s="31"/>
      <c r="B20" s="47"/>
      <c r="C20" s="48"/>
      <c r="D20" s="49"/>
      <c r="E20" s="49"/>
      <c r="F20" s="41"/>
      <c r="G20" s="41"/>
      <c r="H20" s="50"/>
      <c r="I20" s="51"/>
      <c r="J20" s="50"/>
      <c r="K20" s="50"/>
      <c r="L20" s="33"/>
    </row>
    <row r="21" spans="1:14" ht="20.25" thickBot="1">
      <c r="A21" s="52"/>
      <c r="B21" s="53"/>
      <c r="C21" s="54"/>
      <c r="D21" s="55"/>
      <c r="E21" s="55"/>
      <c r="F21" s="55"/>
      <c r="G21" s="55"/>
      <c r="H21" s="53"/>
      <c r="I21" s="53"/>
      <c r="J21" s="53"/>
      <c r="K21" s="53"/>
      <c r="L21" s="56"/>
    </row>
    <row r="22" spans="1:14">
      <c r="I22" s="57"/>
    </row>
    <row r="40" spans="5:5">
      <c r="E40" s="58"/>
    </row>
  </sheetData>
  <mergeCells count="40">
    <mergeCell ref="F1:F2"/>
    <mergeCell ref="A1:A2"/>
    <mergeCell ref="B1:B2"/>
    <mergeCell ref="C1:C2"/>
    <mergeCell ref="D1:D2"/>
    <mergeCell ref="E1:E2"/>
    <mergeCell ref="G1:H1"/>
    <mergeCell ref="I1:J1"/>
    <mergeCell ref="K1:L1"/>
    <mergeCell ref="G2:H2"/>
    <mergeCell ref="I2:J2"/>
    <mergeCell ref="K2:L2"/>
    <mergeCell ref="H12:K12"/>
    <mergeCell ref="D13:G13"/>
    <mergeCell ref="H13:K13"/>
    <mergeCell ref="D14:G14"/>
    <mergeCell ref="B4:J4"/>
    <mergeCell ref="B6:J6"/>
    <mergeCell ref="B8:C8"/>
    <mergeCell ref="D8:G8"/>
    <mergeCell ref="H8:K8"/>
    <mergeCell ref="B9:C9"/>
    <mergeCell ref="D9:G9"/>
    <mergeCell ref="H9:K9"/>
    <mergeCell ref="B17:C17"/>
    <mergeCell ref="D17:G17"/>
    <mergeCell ref="H17:K17"/>
    <mergeCell ref="B18:C18"/>
    <mergeCell ref="H14:K14"/>
    <mergeCell ref="D15:G15"/>
    <mergeCell ref="H15:K15"/>
    <mergeCell ref="B16:C16"/>
    <mergeCell ref="D16:G16"/>
    <mergeCell ref="H16:K16"/>
    <mergeCell ref="B10:B15"/>
    <mergeCell ref="D10:G10"/>
    <mergeCell ref="H10:K10"/>
    <mergeCell ref="D11:G11"/>
    <mergeCell ref="H11:K11"/>
    <mergeCell ref="D12:G12"/>
  </mergeCells>
  <phoneticPr fontId="1" type="noConversion"/>
  <pageMargins left="0.98" right="0.24" top="0.97" bottom="0.43" header="0.5" footer="0.2"/>
  <pageSetup paperSize="9" scale="93" orientation="landscape" r:id="rId1"/>
  <headerFooter alignWithMargins="0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Q54"/>
  <sheetViews>
    <sheetView tabSelected="1" view="pageBreakPreview" zoomScale="90" zoomScaleNormal="100" zoomScaleSheetLayoutView="90" workbookViewId="0">
      <pane xSplit="3" ySplit="2" topLeftCell="D3" activePane="bottomRight" state="frozen"/>
      <selection activeCell="N25" sqref="N25:O25"/>
      <selection pane="topRight" activeCell="N25" sqref="N25:O25"/>
      <selection pane="bottomLeft" activeCell="N25" sqref="N25:O25"/>
      <selection pane="bottomRight" activeCell="B1" sqref="B1"/>
    </sheetView>
  </sheetViews>
  <sheetFormatPr defaultColWidth="8.875" defaultRowHeight="13.5"/>
  <cols>
    <col min="1" max="2" width="5.125" style="60" customWidth="1"/>
    <col min="3" max="3" width="33.875" style="60" customWidth="1"/>
    <col min="4" max="4" width="2.875" style="60" customWidth="1"/>
    <col min="5" max="5" width="19.875" style="60" customWidth="1"/>
    <col min="6" max="6" width="2.875" style="60" customWidth="1"/>
    <col min="7" max="7" width="17" style="60" customWidth="1"/>
    <col min="8" max="8" width="3.125" style="60" customWidth="1"/>
    <col min="9" max="9" width="6.875" style="60" customWidth="1"/>
    <col min="10" max="10" width="3.125" style="60" customWidth="1"/>
    <col min="11" max="11" width="8.875" style="60"/>
    <col min="12" max="12" width="3.125" style="60" customWidth="1"/>
    <col min="13" max="13" width="5" style="60" customWidth="1"/>
    <col min="14" max="14" width="14.875" style="60" customWidth="1"/>
    <col min="15" max="15" width="4.625" style="60" customWidth="1"/>
    <col min="16" max="16" width="13.375" style="64" customWidth="1"/>
    <col min="17" max="256" width="8.875" style="60"/>
    <col min="257" max="258" width="5.125" style="60" customWidth="1"/>
    <col min="259" max="259" width="33.875" style="60" customWidth="1"/>
    <col min="260" max="260" width="2.875" style="60" customWidth="1"/>
    <col min="261" max="261" width="19.875" style="60" customWidth="1"/>
    <col min="262" max="262" width="2.875" style="60" customWidth="1"/>
    <col min="263" max="263" width="17" style="60" customWidth="1"/>
    <col min="264" max="264" width="3.125" style="60" customWidth="1"/>
    <col min="265" max="265" width="6.875" style="60" customWidth="1"/>
    <col min="266" max="266" width="3.125" style="60" customWidth="1"/>
    <col min="267" max="267" width="8.875" style="60"/>
    <col min="268" max="268" width="3.125" style="60" customWidth="1"/>
    <col min="269" max="269" width="5" style="60" customWidth="1"/>
    <col min="270" max="270" width="14.875" style="60" customWidth="1"/>
    <col min="271" max="271" width="4.625" style="60" customWidth="1"/>
    <col min="272" max="272" width="13.375" style="60" customWidth="1"/>
    <col min="273" max="512" width="8.875" style="60"/>
    <col min="513" max="514" width="5.125" style="60" customWidth="1"/>
    <col min="515" max="515" width="33.875" style="60" customWidth="1"/>
    <col min="516" max="516" width="2.875" style="60" customWidth="1"/>
    <col min="517" max="517" width="19.875" style="60" customWidth="1"/>
    <col min="518" max="518" width="2.875" style="60" customWidth="1"/>
    <col min="519" max="519" width="17" style="60" customWidth="1"/>
    <col min="520" max="520" width="3.125" style="60" customWidth="1"/>
    <col min="521" max="521" width="6.875" style="60" customWidth="1"/>
    <col min="522" max="522" width="3.125" style="60" customWidth="1"/>
    <col min="523" max="523" width="8.875" style="60"/>
    <col min="524" max="524" width="3.125" style="60" customWidth="1"/>
    <col min="525" max="525" width="5" style="60" customWidth="1"/>
    <col min="526" max="526" width="14.875" style="60" customWidth="1"/>
    <col min="527" max="527" width="4.625" style="60" customWidth="1"/>
    <col min="528" max="528" width="13.375" style="60" customWidth="1"/>
    <col min="529" max="768" width="8.875" style="60"/>
    <col min="769" max="770" width="5.125" style="60" customWidth="1"/>
    <col min="771" max="771" width="33.875" style="60" customWidth="1"/>
    <col min="772" max="772" width="2.875" style="60" customWidth="1"/>
    <col min="773" max="773" width="19.875" style="60" customWidth="1"/>
    <col min="774" max="774" width="2.875" style="60" customWidth="1"/>
    <col min="775" max="775" width="17" style="60" customWidth="1"/>
    <col min="776" max="776" width="3.125" style="60" customWidth="1"/>
    <col min="777" max="777" width="6.875" style="60" customWidth="1"/>
    <col min="778" max="778" width="3.125" style="60" customWidth="1"/>
    <col min="779" max="779" width="8.875" style="60"/>
    <col min="780" max="780" width="3.125" style="60" customWidth="1"/>
    <col min="781" max="781" width="5" style="60" customWidth="1"/>
    <col min="782" max="782" width="14.875" style="60" customWidth="1"/>
    <col min="783" max="783" width="4.625" style="60" customWidth="1"/>
    <col min="784" max="784" width="13.375" style="60" customWidth="1"/>
    <col min="785" max="1024" width="8.875" style="60"/>
    <col min="1025" max="1026" width="5.125" style="60" customWidth="1"/>
    <col min="1027" max="1027" width="33.875" style="60" customWidth="1"/>
    <col min="1028" max="1028" width="2.875" style="60" customWidth="1"/>
    <col min="1029" max="1029" width="19.875" style="60" customWidth="1"/>
    <col min="1030" max="1030" width="2.875" style="60" customWidth="1"/>
    <col min="1031" max="1031" width="17" style="60" customWidth="1"/>
    <col min="1032" max="1032" width="3.125" style="60" customWidth="1"/>
    <col min="1033" max="1033" width="6.875" style="60" customWidth="1"/>
    <col min="1034" max="1034" width="3.125" style="60" customWidth="1"/>
    <col min="1035" max="1035" width="8.875" style="60"/>
    <col min="1036" max="1036" width="3.125" style="60" customWidth="1"/>
    <col min="1037" max="1037" width="5" style="60" customWidth="1"/>
    <col min="1038" max="1038" width="14.875" style="60" customWidth="1"/>
    <col min="1039" max="1039" width="4.625" style="60" customWidth="1"/>
    <col min="1040" max="1040" width="13.375" style="60" customWidth="1"/>
    <col min="1041" max="1280" width="8.875" style="60"/>
    <col min="1281" max="1282" width="5.125" style="60" customWidth="1"/>
    <col min="1283" max="1283" width="33.875" style="60" customWidth="1"/>
    <col min="1284" max="1284" width="2.875" style="60" customWidth="1"/>
    <col min="1285" max="1285" width="19.875" style="60" customWidth="1"/>
    <col min="1286" max="1286" width="2.875" style="60" customWidth="1"/>
    <col min="1287" max="1287" width="17" style="60" customWidth="1"/>
    <col min="1288" max="1288" width="3.125" style="60" customWidth="1"/>
    <col min="1289" max="1289" width="6.875" style="60" customWidth="1"/>
    <col min="1290" max="1290" width="3.125" style="60" customWidth="1"/>
    <col min="1291" max="1291" width="8.875" style="60"/>
    <col min="1292" max="1292" width="3.125" style="60" customWidth="1"/>
    <col min="1293" max="1293" width="5" style="60" customWidth="1"/>
    <col min="1294" max="1294" width="14.875" style="60" customWidth="1"/>
    <col min="1295" max="1295" width="4.625" style="60" customWidth="1"/>
    <col min="1296" max="1296" width="13.375" style="60" customWidth="1"/>
    <col min="1297" max="1536" width="8.875" style="60"/>
    <col min="1537" max="1538" width="5.125" style="60" customWidth="1"/>
    <col min="1539" max="1539" width="33.875" style="60" customWidth="1"/>
    <col min="1540" max="1540" width="2.875" style="60" customWidth="1"/>
    <col min="1541" max="1541" width="19.875" style="60" customWidth="1"/>
    <col min="1542" max="1542" width="2.875" style="60" customWidth="1"/>
    <col min="1543" max="1543" width="17" style="60" customWidth="1"/>
    <col min="1544" max="1544" width="3.125" style="60" customWidth="1"/>
    <col min="1545" max="1545" width="6.875" style="60" customWidth="1"/>
    <col min="1546" max="1546" width="3.125" style="60" customWidth="1"/>
    <col min="1547" max="1547" width="8.875" style="60"/>
    <col min="1548" max="1548" width="3.125" style="60" customWidth="1"/>
    <col min="1549" max="1549" width="5" style="60" customWidth="1"/>
    <col min="1550" max="1550" width="14.875" style="60" customWidth="1"/>
    <col min="1551" max="1551" width="4.625" style="60" customWidth="1"/>
    <col min="1552" max="1552" width="13.375" style="60" customWidth="1"/>
    <col min="1553" max="1792" width="8.875" style="60"/>
    <col min="1793" max="1794" width="5.125" style="60" customWidth="1"/>
    <col min="1795" max="1795" width="33.875" style="60" customWidth="1"/>
    <col min="1796" max="1796" width="2.875" style="60" customWidth="1"/>
    <col min="1797" max="1797" width="19.875" style="60" customWidth="1"/>
    <col min="1798" max="1798" width="2.875" style="60" customWidth="1"/>
    <col min="1799" max="1799" width="17" style="60" customWidth="1"/>
    <col min="1800" max="1800" width="3.125" style="60" customWidth="1"/>
    <col min="1801" max="1801" width="6.875" style="60" customWidth="1"/>
    <col min="1802" max="1802" width="3.125" style="60" customWidth="1"/>
    <col min="1803" max="1803" width="8.875" style="60"/>
    <col min="1804" max="1804" width="3.125" style="60" customWidth="1"/>
    <col min="1805" max="1805" width="5" style="60" customWidth="1"/>
    <col min="1806" max="1806" width="14.875" style="60" customWidth="1"/>
    <col min="1807" max="1807" width="4.625" style="60" customWidth="1"/>
    <col min="1808" max="1808" width="13.375" style="60" customWidth="1"/>
    <col min="1809" max="2048" width="8.875" style="60"/>
    <col min="2049" max="2050" width="5.125" style="60" customWidth="1"/>
    <col min="2051" max="2051" width="33.875" style="60" customWidth="1"/>
    <col min="2052" max="2052" width="2.875" style="60" customWidth="1"/>
    <col min="2053" max="2053" width="19.875" style="60" customWidth="1"/>
    <col min="2054" max="2054" width="2.875" style="60" customWidth="1"/>
    <col min="2055" max="2055" width="17" style="60" customWidth="1"/>
    <col min="2056" max="2056" width="3.125" style="60" customWidth="1"/>
    <col min="2057" max="2057" width="6.875" style="60" customWidth="1"/>
    <col min="2058" max="2058" width="3.125" style="60" customWidth="1"/>
    <col min="2059" max="2059" width="8.875" style="60"/>
    <col min="2060" max="2060" width="3.125" style="60" customWidth="1"/>
    <col min="2061" max="2061" width="5" style="60" customWidth="1"/>
    <col min="2062" max="2062" width="14.875" style="60" customWidth="1"/>
    <col min="2063" max="2063" width="4.625" style="60" customWidth="1"/>
    <col min="2064" max="2064" width="13.375" style="60" customWidth="1"/>
    <col min="2065" max="2304" width="8.875" style="60"/>
    <col min="2305" max="2306" width="5.125" style="60" customWidth="1"/>
    <col min="2307" max="2307" width="33.875" style="60" customWidth="1"/>
    <col min="2308" max="2308" width="2.875" style="60" customWidth="1"/>
    <col min="2309" max="2309" width="19.875" style="60" customWidth="1"/>
    <col min="2310" max="2310" width="2.875" style="60" customWidth="1"/>
    <col min="2311" max="2311" width="17" style="60" customWidth="1"/>
    <col min="2312" max="2312" width="3.125" style="60" customWidth="1"/>
    <col min="2313" max="2313" width="6.875" style="60" customWidth="1"/>
    <col min="2314" max="2314" width="3.125" style="60" customWidth="1"/>
    <col min="2315" max="2315" width="8.875" style="60"/>
    <col min="2316" max="2316" width="3.125" style="60" customWidth="1"/>
    <col min="2317" max="2317" width="5" style="60" customWidth="1"/>
    <col min="2318" max="2318" width="14.875" style="60" customWidth="1"/>
    <col min="2319" max="2319" width="4.625" style="60" customWidth="1"/>
    <col min="2320" max="2320" width="13.375" style="60" customWidth="1"/>
    <col min="2321" max="2560" width="8.875" style="60"/>
    <col min="2561" max="2562" width="5.125" style="60" customWidth="1"/>
    <col min="2563" max="2563" width="33.875" style="60" customWidth="1"/>
    <col min="2564" max="2564" width="2.875" style="60" customWidth="1"/>
    <col min="2565" max="2565" width="19.875" style="60" customWidth="1"/>
    <col min="2566" max="2566" width="2.875" style="60" customWidth="1"/>
    <col min="2567" max="2567" width="17" style="60" customWidth="1"/>
    <col min="2568" max="2568" width="3.125" style="60" customWidth="1"/>
    <col min="2569" max="2569" width="6.875" style="60" customWidth="1"/>
    <col min="2570" max="2570" width="3.125" style="60" customWidth="1"/>
    <col min="2571" max="2571" width="8.875" style="60"/>
    <col min="2572" max="2572" width="3.125" style="60" customWidth="1"/>
    <col min="2573" max="2573" width="5" style="60" customWidth="1"/>
    <col min="2574" max="2574" width="14.875" style="60" customWidth="1"/>
    <col min="2575" max="2575" width="4.625" style="60" customWidth="1"/>
    <col min="2576" max="2576" width="13.375" style="60" customWidth="1"/>
    <col min="2577" max="2816" width="8.875" style="60"/>
    <col min="2817" max="2818" width="5.125" style="60" customWidth="1"/>
    <col min="2819" max="2819" width="33.875" style="60" customWidth="1"/>
    <col min="2820" max="2820" width="2.875" style="60" customWidth="1"/>
    <col min="2821" max="2821" width="19.875" style="60" customWidth="1"/>
    <col min="2822" max="2822" width="2.875" style="60" customWidth="1"/>
    <col min="2823" max="2823" width="17" style="60" customWidth="1"/>
    <col min="2824" max="2824" width="3.125" style="60" customWidth="1"/>
    <col min="2825" max="2825" width="6.875" style="60" customWidth="1"/>
    <col min="2826" max="2826" width="3.125" style="60" customWidth="1"/>
    <col min="2827" max="2827" width="8.875" style="60"/>
    <col min="2828" max="2828" width="3.125" style="60" customWidth="1"/>
    <col min="2829" max="2829" width="5" style="60" customWidth="1"/>
    <col min="2830" max="2830" width="14.875" style="60" customWidth="1"/>
    <col min="2831" max="2831" width="4.625" style="60" customWidth="1"/>
    <col min="2832" max="2832" width="13.375" style="60" customWidth="1"/>
    <col min="2833" max="3072" width="8.875" style="60"/>
    <col min="3073" max="3074" width="5.125" style="60" customWidth="1"/>
    <col min="3075" max="3075" width="33.875" style="60" customWidth="1"/>
    <col min="3076" max="3076" width="2.875" style="60" customWidth="1"/>
    <col min="3077" max="3077" width="19.875" style="60" customWidth="1"/>
    <col min="3078" max="3078" width="2.875" style="60" customWidth="1"/>
    <col min="3079" max="3079" width="17" style="60" customWidth="1"/>
    <col min="3080" max="3080" width="3.125" style="60" customWidth="1"/>
    <col min="3081" max="3081" width="6.875" style="60" customWidth="1"/>
    <col min="3082" max="3082" width="3.125" style="60" customWidth="1"/>
    <col min="3083" max="3083" width="8.875" style="60"/>
    <col min="3084" max="3084" width="3.125" style="60" customWidth="1"/>
    <col min="3085" max="3085" width="5" style="60" customWidth="1"/>
    <col min="3086" max="3086" width="14.875" style="60" customWidth="1"/>
    <col min="3087" max="3087" width="4.625" style="60" customWidth="1"/>
    <col min="3088" max="3088" width="13.375" style="60" customWidth="1"/>
    <col min="3089" max="3328" width="8.875" style="60"/>
    <col min="3329" max="3330" width="5.125" style="60" customWidth="1"/>
    <col min="3331" max="3331" width="33.875" style="60" customWidth="1"/>
    <col min="3332" max="3332" width="2.875" style="60" customWidth="1"/>
    <col min="3333" max="3333" width="19.875" style="60" customWidth="1"/>
    <col min="3334" max="3334" width="2.875" style="60" customWidth="1"/>
    <col min="3335" max="3335" width="17" style="60" customWidth="1"/>
    <col min="3336" max="3336" width="3.125" style="60" customWidth="1"/>
    <col min="3337" max="3337" width="6.875" style="60" customWidth="1"/>
    <col min="3338" max="3338" width="3.125" style="60" customWidth="1"/>
    <col min="3339" max="3339" width="8.875" style="60"/>
    <col min="3340" max="3340" width="3.125" style="60" customWidth="1"/>
    <col min="3341" max="3341" width="5" style="60" customWidth="1"/>
    <col min="3342" max="3342" width="14.875" style="60" customWidth="1"/>
    <col min="3343" max="3343" width="4.625" style="60" customWidth="1"/>
    <col min="3344" max="3344" width="13.375" style="60" customWidth="1"/>
    <col min="3345" max="3584" width="8.875" style="60"/>
    <col min="3585" max="3586" width="5.125" style="60" customWidth="1"/>
    <col min="3587" max="3587" width="33.875" style="60" customWidth="1"/>
    <col min="3588" max="3588" width="2.875" style="60" customWidth="1"/>
    <col min="3589" max="3589" width="19.875" style="60" customWidth="1"/>
    <col min="3590" max="3590" width="2.875" style="60" customWidth="1"/>
    <col min="3591" max="3591" width="17" style="60" customWidth="1"/>
    <col min="3592" max="3592" width="3.125" style="60" customWidth="1"/>
    <col min="3593" max="3593" width="6.875" style="60" customWidth="1"/>
    <col min="3594" max="3594" width="3.125" style="60" customWidth="1"/>
    <col min="3595" max="3595" width="8.875" style="60"/>
    <col min="3596" max="3596" width="3.125" style="60" customWidth="1"/>
    <col min="3597" max="3597" width="5" style="60" customWidth="1"/>
    <col min="3598" max="3598" width="14.875" style="60" customWidth="1"/>
    <col min="3599" max="3599" width="4.625" style="60" customWidth="1"/>
    <col min="3600" max="3600" width="13.375" style="60" customWidth="1"/>
    <col min="3601" max="3840" width="8.875" style="60"/>
    <col min="3841" max="3842" width="5.125" style="60" customWidth="1"/>
    <col min="3843" max="3843" width="33.875" style="60" customWidth="1"/>
    <col min="3844" max="3844" width="2.875" style="60" customWidth="1"/>
    <col min="3845" max="3845" width="19.875" style="60" customWidth="1"/>
    <col min="3846" max="3846" width="2.875" style="60" customWidth="1"/>
    <col min="3847" max="3847" width="17" style="60" customWidth="1"/>
    <col min="3848" max="3848" width="3.125" style="60" customWidth="1"/>
    <col min="3849" max="3849" width="6.875" style="60" customWidth="1"/>
    <col min="3850" max="3850" width="3.125" style="60" customWidth="1"/>
    <col min="3851" max="3851" width="8.875" style="60"/>
    <col min="3852" max="3852" width="3.125" style="60" customWidth="1"/>
    <col min="3853" max="3853" width="5" style="60" customWidth="1"/>
    <col min="3854" max="3854" width="14.875" style="60" customWidth="1"/>
    <col min="3855" max="3855" width="4.625" style="60" customWidth="1"/>
    <col min="3856" max="3856" width="13.375" style="60" customWidth="1"/>
    <col min="3857" max="4096" width="8.875" style="60"/>
    <col min="4097" max="4098" width="5.125" style="60" customWidth="1"/>
    <col min="4099" max="4099" width="33.875" style="60" customWidth="1"/>
    <col min="4100" max="4100" width="2.875" style="60" customWidth="1"/>
    <col min="4101" max="4101" width="19.875" style="60" customWidth="1"/>
    <col min="4102" max="4102" width="2.875" style="60" customWidth="1"/>
    <col min="4103" max="4103" width="17" style="60" customWidth="1"/>
    <col min="4104" max="4104" width="3.125" style="60" customWidth="1"/>
    <col min="4105" max="4105" width="6.875" style="60" customWidth="1"/>
    <col min="4106" max="4106" width="3.125" style="60" customWidth="1"/>
    <col min="4107" max="4107" width="8.875" style="60"/>
    <col min="4108" max="4108" width="3.125" style="60" customWidth="1"/>
    <col min="4109" max="4109" width="5" style="60" customWidth="1"/>
    <col min="4110" max="4110" width="14.875" style="60" customWidth="1"/>
    <col min="4111" max="4111" width="4.625" style="60" customWidth="1"/>
    <col min="4112" max="4112" width="13.375" style="60" customWidth="1"/>
    <col min="4113" max="4352" width="8.875" style="60"/>
    <col min="4353" max="4354" width="5.125" style="60" customWidth="1"/>
    <col min="4355" max="4355" width="33.875" style="60" customWidth="1"/>
    <col min="4356" max="4356" width="2.875" style="60" customWidth="1"/>
    <col min="4357" max="4357" width="19.875" style="60" customWidth="1"/>
    <col min="4358" max="4358" width="2.875" style="60" customWidth="1"/>
    <col min="4359" max="4359" width="17" style="60" customWidth="1"/>
    <col min="4360" max="4360" width="3.125" style="60" customWidth="1"/>
    <col min="4361" max="4361" width="6.875" style="60" customWidth="1"/>
    <col min="4362" max="4362" width="3.125" style="60" customWidth="1"/>
    <col min="4363" max="4363" width="8.875" style="60"/>
    <col min="4364" max="4364" width="3.125" style="60" customWidth="1"/>
    <col min="4365" max="4365" width="5" style="60" customWidth="1"/>
    <col min="4366" max="4366" width="14.875" style="60" customWidth="1"/>
    <col min="4367" max="4367" width="4.625" style="60" customWidth="1"/>
    <col min="4368" max="4368" width="13.375" style="60" customWidth="1"/>
    <col min="4369" max="4608" width="8.875" style="60"/>
    <col min="4609" max="4610" width="5.125" style="60" customWidth="1"/>
    <col min="4611" max="4611" width="33.875" style="60" customWidth="1"/>
    <col min="4612" max="4612" width="2.875" style="60" customWidth="1"/>
    <col min="4613" max="4613" width="19.875" style="60" customWidth="1"/>
    <col min="4614" max="4614" width="2.875" style="60" customWidth="1"/>
    <col min="4615" max="4615" width="17" style="60" customWidth="1"/>
    <col min="4616" max="4616" width="3.125" style="60" customWidth="1"/>
    <col min="4617" max="4617" width="6.875" style="60" customWidth="1"/>
    <col min="4618" max="4618" width="3.125" style="60" customWidth="1"/>
    <col min="4619" max="4619" width="8.875" style="60"/>
    <col min="4620" max="4620" width="3.125" style="60" customWidth="1"/>
    <col min="4621" max="4621" width="5" style="60" customWidth="1"/>
    <col min="4622" max="4622" width="14.875" style="60" customWidth="1"/>
    <col min="4623" max="4623" width="4.625" style="60" customWidth="1"/>
    <col min="4624" max="4624" width="13.375" style="60" customWidth="1"/>
    <col min="4625" max="4864" width="8.875" style="60"/>
    <col min="4865" max="4866" width="5.125" style="60" customWidth="1"/>
    <col min="4867" max="4867" width="33.875" style="60" customWidth="1"/>
    <col min="4868" max="4868" width="2.875" style="60" customWidth="1"/>
    <col min="4869" max="4869" width="19.875" style="60" customWidth="1"/>
    <col min="4870" max="4870" width="2.875" style="60" customWidth="1"/>
    <col min="4871" max="4871" width="17" style="60" customWidth="1"/>
    <col min="4872" max="4872" width="3.125" style="60" customWidth="1"/>
    <col min="4873" max="4873" width="6.875" style="60" customWidth="1"/>
    <col min="4874" max="4874" width="3.125" style="60" customWidth="1"/>
    <col min="4875" max="4875" width="8.875" style="60"/>
    <col min="4876" max="4876" width="3.125" style="60" customWidth="1"/>
    <col min="4877" max="4877" width="5" style="60" customWidth="1"/>
    <col min="4878" max="4878" width="14.875" style="60" customWidth="1"/>
    <col min="4879" max="4879" width="4.625" style="60" customWidth="1"/>
    <col min="4880" max="4880" width="13.375" style="60" customWidth="1"/>
    <col min="4881" max="5120" width="8.875" style="60"/>
    <col min="5121" max="5122" width="5.125" style="60" customWidth="1"/>
    <col min="5123" max="5123" width="33.875" style="60" customWidth="1"/>
    <col min="5124" max="5124" width="2.875" style="60" customWidth="1"/>
    <col min="5125" max="5125" width="19.875" style="60" customWidth="1"/>
    <col min="5126" max="5126" width="2.875" style="60" customWidth="1"/>
    <col min="5127" max="5127" width="17" style="60" customWidth="1"/>
    <col min="5128" max="5128" width="3.125" style="60" customWidth="1"/>
    <col min="5129" max="5129" width="6.875" style="60" customWidth="1"/>
    <col min="5130" max="5130" width="3.125" style="60" customWidth="1"/>
    <col min="5131" max="5131" width="8.875" style="60"/>
    <col min="5132" max="5132" width="3.125" style="60" customWidth="1"/>
    <col min="5133" max="5133" width="5" style="60" customWidth="1"/>
    <col min="5134" max="5134" width="14.875" style="60" customWidth="1"/>
    <col min="5135" max="5135" width="4.625" style="60" customWidth="1"/>
    <col min="5136" max="5136" width="13.375" style="60" customWidth="1"/>
    <col min="5137" max="5376" width="8.875" style="60"/>
    <col min="5377" max="5378" width="5.125" style="60" customWidth="1"/>
    <col min="5379" max="5379" width="33.875" style="60" customWidth="1"/>
    <col min="5380" max="5380" width="2.875" style="60" customWidth="1"/>
    <col min="5381" max="5381" width="19.875" style="60" customWidth="1"/>
    <col min="5382" max="5382" width="2.875" style="60" customWidth="1"/>
    <col min="5383" max="5383" width="17" style="60" customWidth="1"/>
    <col min="5384" max="5384" width="3.125" style="60" customWidth="1"/>
    <col min="5385" max="5385" width="6.875" style="60" customWidth="1"/>
    <col min="5386" max="5386" width="3.125" style="60" customWidth="1"/>
    <col min="5387" max="5387" width="8.875" style="60"/>
    <col min="5388" max="5388" width="3.125" style="60" customWidth="1"/>
    <col min="5389" max="5389" width="5" style="60" customWidth="1"/>
    <col min="5390" max="5390" width="14.875" style="60" customWidth="1"/>
    <col min="5391" max="5391" width="4.625" style="60" customWidth="1"/>
    <col min="5392" max="5392" width="13.375" style="60" customWidth="1"/>
    <col min="5393" max="5632" width="8.875" style="60"/>
    <col min="5633" max="5634" width="5.125" style="60" customWidth="1"/>
    <col min="5635" max="5635" width="33.875" style="60" customWidth="1"/>
    <col min="5636" max="5636" width="2.875" style="60" customWidth="1"/>
    <col min="5637" max="5637" width="19.875" style="60" customWidth="1"/>
    <col min="5638" max="5638" width="2.875" style="60" customWidth="1"/>
    <col min="5639" max="5639" width="17" style="60" customWidth="1"/>
    <col min="5640" max="5640" width="3.125" style="60" customWidth="1"/>
    <col min="5641" max="5641" width="6.875" style="60" customWidth="1"/>
    <col min="5642" max="5642" width="3.125" style="60" customWidth="1"/>
    <col min="5643" max="5643" width="8.875" style="60"/>
    <col min="5644" max="5644" width="3.125" style="60" customWidth="1"/>
    <col min="5645" max="5645" width="5" style="60" customWidth="1"/>
    <col min="5646" max="5646" width="14.875" style="60" customWidth="1"/>
    <col min="5647" max="5647" width="4.625" style="60" customWidth="1"/>
    <col min="5648" max="5648" width="13.375" style="60" customWidth="1"/>
    <col min="5649" max="5888" width="8.875" style="60"/>
    <col min="5889" max="5890" width="5.125" style="60" customWidth="1"/>
    <col min="5891" max="5891" width="33.875" style="60" customWidth="1"/>
    <col min="5892" max="5892" width="2.875" style="60" customWidth="1"/>
    <col min="5893" max="5893" width="19.875" style="60" customWidth="1"/>
    <col min="5894" max="5894" width="2.875" style="60" customWidth="1"/>
    <col min="5895" max="5895" width="17" style="60" customWidth="1"/>
    <col min="5896" max="5896" width="3.125" style="60" customWidth="1"/>
    <col min="5897" max="5897" width="6.875" style="60" customWidth="1"/>
    <col min="5898" max="5898" width="3.125" style="60" customWidth="1"/>
    <col min="5899" max="5899" width="8.875" style="60"/>
    <col min="5900" max="5900" width="3.125" style="60" customWidth="1"/>
    <col min="5901" max="5901" width="5" style="60" customWidth="1"/>
    <col min="5902" max="5902" width="14.875" style="60" customWidth="1"/>
    <col min="5903" max="5903" width="4.625" style="60" customWidth="1"/>
    <col min="5904" max="5904" width="13.375" style="60" customWidth="1"/>
    <col min="5905" max="6144" width="8.875" style="60"/>
    <col min="6145" max="6146" width="5.125" style="60" customWidth="1"/>
    <col min="6147" max="6147" width="33.875" style="60" customWidth="1"/>
    <col min="6148" max="6148" width="2.875" style="60" customWidth="1"/>
    <col min="6149" max="6149" width="19.875" style="60" customWidth="1"/>
    <col min="6150" max="6150" width="2.875" style="60" customWidth="1"/>
    <col min="6151" max="6151" width="17" style="60" customWidth="1"/>
    <col min="6152" max="6152" width="3.125" style="60" customWidth="1"/>
    <col min="6153" max="6153" width="6.875" style="60" customWidth="1"/>
    <col min="6154" max="6154" width="3.125" style="60" customWidth="1"/>
    <col min="6155" max="6155" width="8.875" style="60"/>
    <col min="6156" max="6156" width="3.125" style="60" customWidth="1"/>
    <col min="6157" max="6157" width="5" style="60" customWidth="1"/>
    <col min="6158" max="6158" width="14.875" style="60" customWidth="1"/>
    <col min="6159" max="6159" width="4.625" style="60" customWidth="1"/>
    <col min="6160" max="6160" width="13.375" style="60" customWidth="1"/>
    <col min="6161" max="6400" width="8.875" style="60"/>
    <col min="6401" max="6402" width="5.125" style="60" customWidth="1"/>
    <col min="6403" max="6403" width="33.875" style="60" customWidth="1"/>
    <col min="6404" max="6404" width="2.875" style="60" customWidth="1"/>
    <col min="6405" max="6405" width="19.875" style="60" customWidth="1"/>
    <col min="6406" max="6406" width="2.875" style="60" customWidth="1"/>
    <col min="6407" max="6407" width="17" style="60" customWidth="1"/>
    <col min="6408" max="6408" width="3.125" style="60" customWidth="1"/>
    <col min="6409" max="6409" width="6.875" style="60" customWidth="1"/>
    <col min="6410" max="6410" width="3.125" style="60" customWidth="1"/>
    <col min="6411" max="6411" width="8.875" style="60"/>
    <col min="6412" max="6412" width="3.125" style="60" customWidth="1"/>
    <col min="6413" max="6413" width="5" style="60" customWidth="1"/>
    <col min="6414" max="6414" width="14.875" style="60" customWidth="1"/>
    <col min="6415" max="6415" width="4.625" style="60" customWidth="1"/>
    <col min="6416" max="6416" width="13.375" style="60" customWidth="1"/>
    <col min="6417" max="6656" width="8.875" style="60"/>
    <col min="6657" max="6658" width="5.125" style="60" customWidth="1"/>
    <col min="6659" max="6659" width="33.875" style="60" customWidth="1"/>
    <col min="6660" max="6660" width="2.875" style="60" customWidth="1"/>
    <col min="6661" max="6661" width="19.875" style="60" customWidth="1"/>
    <col min="6662" max="6662" width="2.875" style="60" customWidth="1"/>
    <col min="6663" max="6663" width="17" style="60" customWidth="1"/>
    <col min="6664" max="6664" width="3.125" style="60" customWidth="1"/>
    <col min="6665" max="6665" width="6.875" style="60" customWidth="1"/>
    <col min="6666" max="6666" width="3.125" style="60" customWidth="1"/>
    <col min="6667" max="6667" width="8.875" style="60"/>
    <col min="6668" max="6668" width="3.125" style="60" customWidth="1"/>
    <col min="6669" max="6669" width="5" style="60" customWidth="1"/>
    <col min="6670" max="6670" width="14.875" style="60" customWidth="1"/>
    <col min="6671" max="6671" width="4.625" style="60" customWidth="1"/>
    <col min="6672" max="6672" width="13.375" style="60" customWidth="1"/>
    <col min="6673" max="6912" width="8.875" style="60"/>
    <col min="6913" max="6914" width="5.125" style="60" customWidth="1"/>
    <col min="6915" max="6915" width="33.875" style="60" customWidth="1"/>
    <col min="6916" max="6916" width="2.875" style="60" customWidth="1"/>
    <col min="6917" max="6917" width="19.875" style="60" customWidth="1"/>
    <col min="6918" max="6918" width="2.875" style="60" customWidth="1"/>
    <col min="6919" max="6919" width="17" style="60" customWidth="1"/>
    <col min="6920" max="6920" width="3.125" style="60" customWidth="1"/>
    <col min="6921" max="6921" width="6.875" style="60" customWidth="1"/>
    <col min="6922" max="6922" width="3.125" style="60" customWidth="1"/>
    <col min="6923" max="6923" width="8.875" style="60"/>
    <col min="6924" max="6924" width="3.125" style="60" customWidth="1"/>
    <col min="6925" max="6925" width="5" style="60" customWidth="1"/>
    <col min="6926" max="6926" width="14.875" style="60" customWidth="1"/>
    <col min="6927" max="6927" width="4.625" style="60" customWidth="1"/>
    <col min="6928" max="6928" width="13.375" style="60" customWidth="1"/>
    <col min="6929" max="7168" width="8.875" style="60"/>
    <col min="7169" max="7170" width="5.125" style="60" customWidth="1"/>
    <col min="7171" max="7171" width="33.875" style="60" customWidth="1"/>
    <col min="7172" max="7172" width="2.875" style="60" customWidth="1"/>
    <col min="7173" max="7173" width="19.875" style="60" customWidth="1"/>
    <col min="7174" max="7174" width="2.875" style="60" customWidth="1"/>
    <col min="7175" max="7175" width="17" style="60" customWidth="1"/>
    <col min="7176" max="7176" width="3.125" style="60" customWidth="1"/>
    <col min="7177" max="7177" width="6.875" style="60" customWidth="1"/>
    <col min="7178" max="7178" width="3.125" style="60" customWidth="1"/>
    <col min="7179" max="7179" width="8.875" style="60"/>
    <col min="7180" max="7180" width="3.125" style="60" customWidth="1"/>
    <col min="7181" max="7181" width="5" style="60" customWidth="1"/>
    <col min="7182" max="7182" width="14.875" style="60" customWidth="1"/>
    <col min="7183" max="7183" width="4.625" style="60" customWidth="1"/>
    <col min="7184" max="7184" width="13.375" style="60" customWidth="1"/>
    <col min="7185" max="7424" width="8.875" style="60"/>
    <col min="7425" max="7426" width="5.125" style="60" customWidth="1"/>
    <col min="7427" max="7427" width="33.875" style="60" customWidth="1"/>
    <col min="7428" max="7428" width="2.875" style="60" customWidth="1"/>
    <col min="7429" max="7429" width="19.875" style="60" customWidth="1"/>
    <col min="7430" max="7430" width="2.875" style="60" customWidth="1"/>
    <col min="7431" max="7431" width="17" style="60" customWidth="1"/>
    <col min="7432" max="7432" width="3.125" style="60" customWidth="1"/>
    <col min="7433" max="7433" width="6.875" style="60" customWidth="1"/>
    <col min="7434" max="7434" width="3.125" style="60" customWidth="1"/>
    <col min="7435" max="7435" width="8.875" style="60"/>
    <col min="7436" max="7436" width="3.125" style="60" customWidth="1"/>
    <col min="7437" max="7437" width="5" style="60" customWidth="1"/>
    <col min="7438" max="7438" width="14.875" style="60" customWidth="1"/>
    <col min="7439" max="7439" width="4.625" style="60" customWidth="1"/>
    <col min="7440" max="7440" width="13.375" style="60" customWidth="1"/>
    <col min="7441" max="7680" width="8.875" style="60"/>
    <col min="7681" max="7682" width="5.125" style="60" customWidth="1"/>
    <col min="7683" max="7683" width="33.875" style="60" customWidth="1"/>
    <col min="7684" max="7684" width="2.875" style="60" customWidth="1"/>
    <col min="7685" max="7685" width="19.875" style="60" customWidth="1"/>
    <col min="7686" max="7686" width="2.875" style="60" customWidth="1"/>
    <col min="7687" max="7687" width="17" style="60" customWidth="1"/>
    <col min="7688" max="7688" width="3.125" style="60" customWidth="1"/>
    <col min="7689" max="7689" width="6.875" style="60" customWidth="1"/>
    <col min="7690" max="7690" width="3.125" style="60" customWidth="1"/>
    <col min="7691" max="7691" width="8.875" style="60"/>
    <col min="7692" max="7692" width="3.125" style="60" customWidth="1"/>
    <col min="7693" max="7693" width="5" style="60" customWidth="1"/>
    <col min="7694" max="7694" width="14.875" style="60" customWidth="1"/>
    <col min="7695" max="7695" width="4.625" style="60" customWidth="1"/>
    <col min="7696" max="7696" width="13.375" style="60" customWidth="1"/>
    <col min="7697" max="7936" width="8.875" style="60"/>
    <col min="7937" max="7938" width="5.125" style="60" customWidth="1"/>
    <col min="7939" max="7939" width="33.875" style="60" customWidth="1"/>
    <col min="7940" max="7940" width="2.875" style="60" customWidth="1"/>
    <col min="7941" max="7941" width="19.875" style="60" customWidth="1"/>
    <col min="7942" max="7942" width="2.875" style="60" customWidth="1"/>
    <col min="7943" max="7943" width="17" style="60" customWidth="1"/>
    <col min="7944" max="7944" width="3.125" style="60" customWidth="1"/>
    <col min="7945" max="7945" width="6.875" style="60" customWidth="1"/>
    <col min="7946" max="7946" width="3.125" style="60" customWidth="1"/>
    <col min="7947" max="7947" width="8.875" style="60"/>
    <col min="7948" max="7948" width="3.125" style="60" customWidth="1"/>
    <col min="7949" max="7949" width="5" style="60" customWidth="1"/>
    <col min="7950" max="7950" width="14.875" style="60" customWidth="1"/>
    <col min="7951" max="7951" width="4.625" style="60" customWidth="1"/>
    <col min="7952" max="7952" width="13.375" style="60" customWidth="1"/>
    <col min="7953" max="8192" width="8.875" style="60"/>
    <col min="8193" max="8194" width="5.125" style="60" customWidth="1"/>
    <col min="8195" max="8195" width="33.875" style="60" customWidth="1"/>
    <col min="8196" max="8196" width="2.875" style="60" customWidth="1"/>
    <col min="8197" max="8197" width="19.875" style="60" customWidth="1"/>
    <col min="8198" max="8198" width="2.875" style="60" customWidth="1"/>
    <col min="8199" max="8199" width="17" style="60" customWidth="1"/>
    <col min="8200" max="8200" width="3.125" style="60" customWidth="1"/>
    <col min="8201" max="8201" width="6.875" style="60" customWidth="1"/>
    <col min="8202" max="8202" width="3.125" style="60" customWidth="1"/>
    <col min="8203" max="8203" width="8.875" style="60"/>
    <col min="8204" max="8204" width="3.125" style="60" customWidth="1"/>
    <col min="8205" max="8205" width="5" style="60" customWidth="1"/>
    <col min="8206" max="8206" width="14.875" style="60" customWidth="1"/>
    <col min="8207" max="8207" width="4.625" style="60" customWidth="1"/>
    <col min="8208" max="8208" width="13.375" style="60" customWidth="1"/>
    <col min="8209" max="8448" width="8.875" style="60"/>
    <col min="8449" max="8450" width="5.125" style="60" customWidth="1"/>
    <col min="8451" max="8451" width="33.875" style="60" customWidth="1"/>
    <col min="8452" max="8452" width="2.875" style="60" customWidth="1"/>
    <col min="8453" max="8453" width="19.875" style="60" customWidth="1"/>
    <col min="8454" max="8454" width="2.875" style="60" customWidth="1"/>
    <col min="8455" max="8455" width="17" style="60" customWidth="1"/>
    <col min="8456" max="8456" width="3.125" style="60" customWidth="1"/>
    <col min="8457" max="8457" width="6.875" style="60" customWidth="1"/>
    <col min="8458" max="8458" width="3.125" style="60" customWidth="1"/>
    <col min="8459" max="8459" width="8.875" style="60"/>
    <col min="8460" max="8460" width="3.125" style="60" customWidth="1"/>
    <col min="8461" max="8461" width="5" style="60" customWidth="1"/>
    <col min="8462" max="8462" width="14.875" style="60" customWidth="1"/>
    <col min="8463" max="8463" width="4.625" style="60" customWidth="1"/>
    <col min="8464" max="8464" width="13.375" style="60" customWidth="1"/>
    <col min="8465" max="8704" width="8.875" style="60"/>
    <col min="8705" max="8706" width="5.125" style="60" customWidth="1"/>
    <col min="8707" max="8707" width="33.875" style="60" customWidth="1"/>
    <col min="8708" max="8708" width="2.875" style="60" customWidth="1"/>
    <col min="8709" max="8709" width="19.875" style="60" customWidth="1"/>
    <col min="8710" max="8710" width="2.875" style="60" customWidth="1"/>
    <col min="8711" max="8711" width="17" style="60" customWidth="1"/>
    <col min="8712" max="8712" width="3.125" style="60" customWidth="1"/>
    <col min="8713" max="8713" width="6.875" style="60" customWidth="1"/>
    <col min="8714" max="8714" width="3.125" style="60" customWidth="1"/>
    <col min="8715" max="8715" width="8.875" style="60"/>
    <col min="8716" max="8716" width="3.125" style="60" customWidth="1"/>
    <col min="8717" max="8717" width="5" style="60" customWidth="1"/>
    <col min="8718" max="8718" width="14.875" style="60" customWidth="1"/>
    <col min="8719" max="8719" width="4.625" style="60" customWidth="1"/>
    <col min="8720" max="8720" width="13.375" style="60" customWidth="1"/>
    <col min="8721" max="8960" width="8.875" style="60"/>
    <col min="8961" max="8962" width="5.125" style="60" customWidth="1"/>
    <col min="8963" max="8963" width="33.875" style="60" customWidth="1"/>
    <col min="8964" max="8964" width="2.875" style="60" customWidth="1"/>
    <col min="8965" max="8965" width="19.875" style="60" customWidth="1"/>
    <col min="8966" max="8966" width="2.875" style="60" customWidth="1"/>
    <col min="8967" max="8967" width="17" style="60" customWidth="1"/>
    <col min="8968" max="8968" width="3.125" style="60" customWidth="1"/>
    <col min="8969" max="8969" width="6.875" style="60" customWidth="1"/>
    <col min="8970" max="8970" width="3.125" style="60" customWidth="1"/>
    <col min="8971" max="8971" width="8.875" style="60"/>
    <col min="8972" max="8972" width="3.125" style="60" customWidth="1"/>
    <col min="8973" max="8973" width="5" style="60" customWidth="1"/>
    <col min="8974" max="8974" width="14.875" style="60" customWidth="1"/>
    <col min="8975" max="8975" width="4.625" style="60" customWidth="1"/>
    <col min="8976" max="8976" width="13.375" style="60" customWidth="1"/>
    <col min="8977" max="9216" width="8.875" style="60"/>
    <col min="9217" max="9218" width="5.125" style="60" customWidth="1"/>
    <col min="9219" max="9219" width="33.875" style="60" customWidth="1"/>
    <col min="9220" max="9220" width="2.875" style="60" customWidth="1"/>
    <col min="9221" max="9221" width="19.875" style="60" customWidth="1"/>
    <col min="9222" max="9222" width="2.875" style="60" customWidth="1"/>
    <col min="9223" max="9223" width="17" style="60" customWidth="1"/>
    <col min="9224" max="9224" width="3.125" style="60" customWidth="1"/>
    <col min="9225" max="9225" width="6.875" style="60" customWidth="1"/>
    <col min="9226" max="9226" width="3.125" style="60" customWidth="1"/>
    <col min="9227" max="9227" width="8.875" style="60"/>
    <col min="9228" max="9228" width="3.125" style="60" customWidth="1"/>
    <col min="9229" max="9229" width="5" style="60" customWidth="1"/>
    <col min="9230" max="9230" width="14.875" style="60" customWidth="1"/>
    <col min="9231" max="9231" width="4.625" style="60" customWidth="1"/>
    <col min="9232" max="9232" width="13.375" style="60" customWidth="1"/>
    <col min="9233" max="9472" width="8.875" style="60"/>
    <col min="9473" max="9474" width="5.125" style="60" customWidth="1"/>
    <col min="9475" max="9475" width="33.875" style="60" customWidth="1"/>
    <col min="9476" max="9476" width="2.875" style="60" customWidth="1"/>
    <col min="9477" max="9477" width="19.875" style="60" customWidth="1"/>
    <col min="9478" max="9478" width="2.875" style="60" customWidth="1"/>
    <col min="9479" max="9479" width="17" style="60" customWidth="1"/>
    <col min="9480" max="9480" width="3.125" style="60" customWidth="1"/>
    <col min="9481" max="9481" width="6.875" style="60" customWidth="1"/>
    <col min="9482" max="9482" width="3.125" style="60" customWidth="1"/>
    <col min="9483" max="9483" width="8.875" style="60"/>
    <col min="9484" max="9484" width="3.125" style="60" customWidth="1"/>
    <col min="9485" max="9485" width="5" style="60" customWidth="1"/>
    <col min="9486" max="9486" width="14.875" style="60" customWidth="1"/>
    <col min="9487" max="9487" width="4.625" style="60" customWidth="1"/>
    <col min="9488" max="9488" width="13.375" style="60" customWidth="1"/>
    <col min="9489" max="9728" width="8.875" style="60"/>
    <col min="9729" max="9730" width="5.125" style="60" customWidth="1"/>
    <col min="9731" max="9731" width="33.875" style="60" customWidth="1"/>
    <col min="9732" max="9732" width="2.875" style="60" customWidth="1"/>
    <col min="9733" max="9733" width="19.875" style="60" customWidth="1"/>
    <col min="9734" max="9734" width="2.875" style="60" customWidth="1"/>
    <col min="9735" max="9735" width="17" style="60" customWidth="1"/>
    <col min="9736" max="9736" width="3.125" style="60" customWidth="1"/>
    <col min="9737" max="9737" width="6.875" style="60" customWidth="1"/>
    <col min="9738" max="9738" width="3.125" style="60" customWidth="1"/>
    <col min="9739" max="9739" width="8.875" style="60"/>
    <col min="9740" max="9740" width="3.125" style="60" customWidth="1"/>
    <col min="9741" max="9741" width="5" style="60" customWidth="1"/>
    <col min="9742" max="9742" width="14.875" style="60" customWidth="1"/>
    <col min="9743" max="9743" width="4.625" style="60" customWidth="1"/>
    <col min="9744" max="9744" width="13.375" style="60" customWidth="1"/>
    <col min="9745" max="9984" width="8.875" style="60"/>
    <col min="9985" max="9986" width="5.125" style="60" customWidth="1"/>
    <col min="9987" max="9987" width="33.875" style="60" customWidth="1"/>
    <col min="9988" max="9988" width="2.875" style="60" customWidth="1"/>
    <col min="9989" max="9989" width="19.875" style="60" customWidth="1"/>
    <col min="9990" max="9990" width="2.875" style="60" customWidth="1"/>
    <col min="9991" max="9991" width="17" style="60" customWidth="1"/>
    <col min="9992" max="9992" width="3.125" style="60" customWidth="1"/>
    <col min="9993" max="9993" width="6.875" style="60" customWidth="1"/>
    <col min="9994" max="9994" width="3.125" style="60" customWidth="1"/>
    <col min="9995" max="9995" width="8.875" style="60"/>
    <col min="9996" max="9996" width="3.125" style="60" customWidth="1"/>
    <col min="9997" max="9997" width="5" style="60" customWidth="1"/>
    <col min="9998" max="9998" width="14.875" style="60" customWidth="1"/>
    <col min="9999" max="9999" width="4.625" style="60" customWidth="1"/>
    <col min="10000" max="10000" width="13.375" style="60" customWidth="1"/>
    <col min="10001" max="10240" width="8.875" style="60"/>
    <col min="10241" max="10242" width="5.125" style="60" customWidth="1"/>
    <col min="10243" max="10243" width="33.875" style="60" customWidth="1"/>
    <col min="10244" max="10244" width="2.875" style="60" customWidth="1"/>
    <col min="10245" max="10245" width="19.875" style="60" customWidth="1"/>
    <col min="10246" max="10246" width="2.875" style="60" customWidth="1"/>
    <col min="10247" max="10247" width="17" style="60" customWidth="1"/>
    <col min="10248" max="10248" width="3.125" style="60" customWidth="1"/>
    <col min="10249" max="10249" width="6.875" style="60" customWidth="1"/>
    <col min="10250" max="10250" width="3.125" style="60" customWidth="1"/>
    <col min="10251" max="10251" width="8.875" style="60"/>
    <col min="10252" max="10252" width="3.125" style="60" customWidth="1"/>
    <col min="10253" max="10253" width="5" style="60" customWidth="1"/>
    <col min="10254" max="10254" width="14.875" style="60" customWidth="1"/>
    <col min="10255" max="10255" width="4.625" style="60" customWidth="1"/>
    <col min="10256" max="10256" width="13.375" style="60" customWidth="1"/>
    <col min="10257" max="10496" width="8.875" style="60"/>
    <col min="10497" max="10498" width="5.125" style="60" customWidth="1"/>
    <col min="10499" max="10499" width="33.875" style="60" customWidth="1"/>
    <col min="10500" max="10500" width="2.875" style="60" customWidth="1"/>
    <col min="10501" max="10501" width="19.875" style="60" customWidth="1"/>
    <col min="10502" max="10502" width="2.875" style="60" customWidth="1"/>
    <col min="10503" max="10503" width="17" style="60" customWidth="1"/>
    <col min="10504" max="10504" width="3.125" style="60" customWidth="1"/>
    <col min="10505" max="10505" width="6.875" style="60" customWidth="1"/>
    <col min="10506" max="10506" width="3.125" style="60" customWidth="1"/>
    <col min="10507" max="10507" width="8.875" style="60"/>
    <col min="10508" max="10508" width="3.125" style="60" customWidth="1"/>
    <col min="10509" max="10509" width="5" style="60" customWidth="1"/>
    <col min="10510" max="10510" width="14.875" style="60" customWidth="1"/>
    <col min="10511" max="10511" width="4.625" style="60" customWidth="1"/>
    <col min="10512" max="10512" width="13.375" style="60" customWidth="1"/>
    <col min="10513" max="10752" width="8.875" style="60"/>
    <col min="10753" max="10754" width="5.125" style="60" customWidth="1"/>
    <col min="10755" max="10755" width="33.875" style="60" customWidth="1"/>
    <col min="10756" max="10756" width="2.875" style="60" customWidth="1"/>
    <col min="10757" max="10757" width="19.875" style="60" customWidth="1"/>
    <col min="10758" max="10758" width="2.875" style="60" customWidth="1"/>
    <col min="10759" max="10759" width="17" style="60" customWidth="1"/>
    <col min="10760" max="10760" width="3.125" style="60" customWidth="1"/>
    <col min="10761" max="10761" width="6.875" style="60" customWidth="1"/>
    <col min="10762" max="10762" width="3.125" style="60" customWidth="1"/>
    <col min="10763" max="10763" width="8.875" style="60"/>
    <col min="10764" max="10764" width="3.125" style="60" customWidth="1"/>
    <col min="10765" max="10765" width="5" style="60" customWidth="1"/>
    <col min="10766" max="10766" width="14.875" style="60" customWidth="1"/>
    <col min="10767" max="10767" width="4.625" style="60" customWidth="1"/>
    <col min="10768" max="10768" width="13.375" style="60" customWidth="1"/>
    <col min="10769" max="11008" width="8.875" style="60"/>
    <col min="11009" max="11010" width="5.125" style="60" customWidth="1"/>
    <col min="11011" max="11011" width="33.875" style="60" customWidth="1"/>
    <col min="11012" max="11012" width="2.875" style="60" customWidth="1"/>
    <col min="11013" max="11013" width="19.875" style="60" customWidth="1"/>
    <col min="11014" max="11014" width="2.875" style="60" customWidth="1"/>
    <col min="11015" max="11015" width="17" style="60" customWidth="1"/>
    <col min="11016" max="11016" width="3.125" style="60" customWidth="1"/>
    <col min="11017" max="11017" width="6.875" style="60" customWidth="1"/>
    <col min="11018" max="11018" width="3.125" style="60" customWidth="1"/>
    <col min="11019" max="11019" width="8.875" style="60"/>
    <col min="11020" max="11020" width="3.125" style="60" customWidth="1"/>
    <col min="11021" max="11021" width="5" style="60" customWidth="1"/>
    <col min="11022" max="11022" width="14.875" style="60" customWidth="1"/>
    <col min="11023" max="11023" width="4.625" style="60" customWidth="1"/>
    <col min="11024" max="11024" width="13.375" style="60" customWidth="1"/>
    <col min="11025" max="11264" width="8.875" style="60"/>
    <col min="11265" max="11266" width="5.125" style="60" customWidth="1"/>
    <col min="11267" max="11267" width="33.875" style="60" customWidth="1"/>
    <col min="11268" max="11268" width="2.875" style="60" customWidth="1"/>
    <col min="11269" max="11269" width="19.875" style="60" customWidth="1"/>
    <col min="11270" max="11270" width="2.875" style="60" customWidth="1"/>
    <col min="11271" max="11271" width="17" style="60" customWidth="1"/>
    <col min="11272" max="11272" width="3.125" style="60" customWidth="1"/>
    <col min="11273" max="11273" width="6.875" style="60" customWidth="1"/>
    <col min="11274" max="11274" width="3.125" style="60" customWidth="1"/>
    <col min="11275" max="11275" width="8.875" style="60"/>
    <col min="11276" max="11276" width="3.125" style="60" customWidth="1"/>
    <col min="11277" max="11277" width="5" style="60" customWidth="1"/>
    <col min="11278" max="11278" width="14.875" style="60" customWidth="1"/>
    <col min="11279" max="11279" width="4.625" style="60" customWidth="1"/>
    <col min="11280" max="11280" width="13.375" style="60" customWidth="1"/>
    <col min="11281" max="11520" width="8.875" style="60"/>
    <col min="11521" max="11522" width="5.125" style="60" customWidth="1"/>
    <col min="11523" max="11523" width="33.875" style="60" customWidth="1"/>
    <col min="11524" max="11524" width="2.875" style="60" customWidth="1"/>
    <col min="11525" max="11525" width="19.875" style="60" customWidth="1"/>
    <col min="11526" max="11526" width="2.875" style="60" customWidth="1"/>
    <col min="11527" max="11527" width="17" style="60" customWidth="1"/>
    <col min="11528" max="11528" width="3.125" style="60" customWidth="1"/>
    <col min="11529" max="11529" width="6.875" style="60" customWidth="1"/>
    <col min="11530" max="11530" width="3.125" style="60" customWidth="1"/>
    <col min="11531" max="11531" width="8.875" style="60"/>
    <col min="11532" max="11532" width="3.125" style="60" customWidth="1"/>
    <col min="11533" max="11533" width="5" style="60" customWidth="1"/>
    <col min="11534" max="11534" width="14.875" style="60" customWidth="1"/>
    <col min="11535" max="11535" width="4.625" style="60" customWidth="1"/>
    <col min="11536" max="11536" width="13.375" style="60" customWidth="1"/>
    <col min="11537" max="11776" width="8.875" style="60"/>
    <col min="11777" max="11778" width="5.125" style="60" customWidth="1"/>
    <col min="11779" max="11779" width="33.875" style="60" customWidth="1"/>
    <col min="11780" max="11780" width="2.875" style="60" customWidth="1"/>
    <col min="11781" max="11781" width="19.875" style="60" customWidth="1"/>
    <col min="11782" max="11782" width="2.875" style="60" customWidth="1"/>
    <col min="11783" max="11783" width="17" style="60" customWidth="1"/>
    <col min="11784" max="11784" width="3.125" style="60" customWidth="1"/>
    <col min="11785" max="11785" width="6.875" style="60" customWidth="1"/>
    <col min="11786" max="11786" width="3.125" style="60" customWidth="1"/>
    <col min="11787" max="11787" width="8.875" style="60"/>
    <col min="11788" max="11788" width="3.125" style="60" customWidth="1"/>
    <col min="11789" max="11789" width="5" style="60" customWidth="1"/>
    <col min="11790" max="11790" width="14.875" style="60" customWidth="1"/>
    <col min="11791" max="11791" width="4.625" style="60" customWidth="1"/>
    <col min="11792" max="11792" width="13.375" style="60" customWidth="1"/>
    <col min="11793" max="12032" width="8.875" style="60"/>
    <col min="12033" max="12034" width="5.125" style="60" customWidth="1"/>
    <col min="12035" max="12035" width="33.875" style="60" customWidth="1"/>
    <col min="12036" max="12036" width="2.875" style="60" customWidth="1"/>
    <col min="12037" max="12037" width="19.875" style="60" customWidth="1"/>
    <col min="12038" max="12038" width="2.875" style="60" customWidth="1"/>
    <col min="12039" max="12039" width="17" style="60" customWidth="1"/>
    <col min="12040" max="12040" width="3.125" style="60" customWidth="1"/>
    <col min="12041" max="12041" width="6.875" style="60" customWidth="1"/>
    <col min="12042" max="12042" width="3.125" style="60" customWidth="1"/>
    <col min="12043" max="12043" width="8.875" style="60"/>
    <col min="12044" max="12044" width="3.125" style="60" customWidth="1"/>
    <col min="12045" max="12045" width="5" style="60" customWidth="1"/>
    <col min="12046" max="12046" width="14.875" style="60" customWidth="1"/>
    <col min="12047" max="12047" width="4.625" style="60" customWidth="1"/>
    <col min="12048" max="12048" width="13.375" style="60" customWidth="1"/>
    <col min="12049" max="12288" width="8.875" style="60"/>
    <col min="12289" max="12290" width="5.125" style="60" customWidth="1"/>
    <col min="12291" max="12291" width="33.875" style="60" customWidth="1"/>
    <col min="12292" max="12292" width="2.875" style="60" customWidth="1"/>
    <col min="12293" max="12293" width="19.875" style="60" customWidth="1"/>
    <col min="12294" max="12294" width="2.875" style="60" customWidth="1"/>
    <col min="12295" max="12295" width="17" style="60" customWidth="1"/>
    <col min="12296" max="12296" width="3.125" style="60" customWidth="1"/>
    <col min="12297" max="12297" width="6.875" style="60" customWidth="1"/>
    <col min="12298" max="12298" width="3.125" style="60" customWidth="1"/>
    <col min="12299" max="12299" width="8.875" style="60"/>
    <col min="12300" max="12300" width="3.125" style="60" customWidth="1"/>
    <col min="12301" max="12301" width="5" style="60" customWidth="1"/>
    <col min="12302" max="12302" width="14.875" style="60" customWidth="1"/>
    <col min="12303" max="12303" width="4.625" style="60" customWidth="1"/>
    <col min="12304" max="12304" width="13.375" style="60" customWidth="1"/>
    <col min="12305" max="12544" width="8.875" style="60"/>
    <col min="12545" max="12546" width="5.125" style="60" customWidth="1"/>
    <col min="12547" max="12547" width="33.875" style="60" customWidth="1"/>
    <col min="12548" max="12548" width="2.875" style="60" customWidth="1"/>
    <col min="12549" max="12549" width="19.875" style="60" customWidth="1"/>
    <col min="12550" max="12550" width="2.875" style="60" customWidth="1"/>
    <col min="12551" max="12551" width="17" style="60" customWidth="1"/>
    <col min="12552" max="12552" width="3.125" style="60" customWidth="1"/>
    <col min="12553" max="12553" width="6.875" style="60" customWidth="1"/>
    <col min="12554" max="12554" width="3.125" style="60" customWidth="1"/>
    <col min="12555" max="12555" width="8.875" style="60"/>
    <col min="12556" max="12556" width="3.125" style="60" customWidth="1"/>
    <col min="12557" max="12557" width="5" style="60" customWidth="1"/>
    <col min="12558" max="12558" width="14.875" style="60" customWidth="1"/>
    <col min="12559" max="12559" width="4.625" style="60" customWidth="1"/>
    <col min="12560" max="12560" width="13.375" style="60" customWidth="1"/>
    <col min="12561" max="12800" width="8.875" style="60"/>
    <col min="12801" max="12802" width="5.125" style="60" customWidth="1"/>
    <col min="12803" max="12803" width="33.875" style="60" customWidth="1"/>
    <col min="12804" max="12804" width="2.875" style="60" customWidth="1"/>
    <col min="12805" max="12805" width="19.875" style="60" customWidth="1"/>
    <col min="12806" max="12806" width="2.875" style="60" customWidth="1"/>
    <col min="12807" max="12807" width="17" style="60" customWidth="1"/>
    <col min="12808" max="12808" width="3.125" style="60" customWidth="1"/>
    <col min="12809" max="12809" width="6.875" style="60" customWidth="1"/>
    <col min="12810" max="12810" width="3.125" style="60" customWidth="1"/>
    <col min="12811" max="12811" width="8.875" style="60"/>
    <col min="12812" max="12812" width="3.125" style="60" customWidth="1"/>
    <col min="12813" max="12813" width="5" style="60" customWidth="1"/>
    <col min="12814" max="12814" width="14.875" style="60" customWidth="1"/>
    <col min="12815" max="12815" width="4.625" style="60" customWidth="1"/>
    <col min="12816" max="12816" width="13.375" style="60" customWidth="1"/>
    <col min="12817" max="13056" width="8.875" style="60"/>
    <col min="13057" max="13058" width="5.125" style="60" customWidth="1"/>
    <col min="13059" max="13059" width="33.875" style="60" customWidth="1"/>
    <col min="13060" max="13060" width="2.875" style="60" customWidth="1"/>
    <col min="13061" max="13061" width="19.875" style="60" customWidth="1"/>
    <col min="13062" max="13062" width="2.875" style="60" customWidth="1"/>
    <col min="13063" max="13063" width="17" style="60" customWidth="1"/>
    <col min="13064" max="13064" width="3.125" style="60" customWidth="1"/>
    <col min="13065" max="13065" width="6.875" style="60" customWidth="1"/>
    <col min="13066" max="13066" width="3.125" style="60" customWidth="1"/>
    <col min="13067" max="13067" width="8.875" style="60"/>
    <col min="13068" max="13068" width="3.125" style="60" customWidth="1"/>
    <col min="13069" max="13069" width="5" style="60" customWidth="1"/>
    <col min="13070" max="13070" width="14.875" style="60" customWidth="1"/>
    <col min="13071" max="13071" width="4.625" style="60" customWidth="1"/>
    <col min="13072" max="13072" width="13.375" style="60" customWidth="1"/>
    <col min="13073" max="13312" width="8.875" style="60"/>
    <col min="13313" max="13314" width="5.125" style="60" customWidth="1"/>
    <col min="13315" max="13315" width="33.875" style="60" customWidth="1"/>
    <col min="13316" max="13316" width="2.875" style="60" customWidth="1"/>
    <col min="13317" max="13317" width="19.875" style="60" customWidth="1"/>
    <col min="13318" max="13318" width="2.875" style="60" customWidth="1"/>
    <col min="13319" max="13319" width="17" style="60" customWidth="1"/>
    <col min="13320" max="13320" width="3.125" style="60" customWidth="1"/>
    <col min="13321" max="13321" width="6.875" style="60" customWidth="1"/>
    <col min="13322" max="13322" width="3.125" style="60" customWidth="1"/>
    <col min="13323" max="13323" width="8.875" style="60"/>
    <col min="13324" max="13324" width="3.125" style="60" customWidth="1"/>
    <col min="13325" max="13325" width="5" style="60" customWidth="1"/>
    <col min="13326" max="13326" width="14.875" style="60" customWidth="1"/>
    <col min="13327" max="13327" width="4.625" style="60" customWidth="1"/>
    <col min="13328" max="13328" width="13.375" style="60" customWidth="1"/>
    <col min="13329" max="13568" width="8.875" style="60"/>
    <col min="13569" max="13570" width="5.125" style="60" customWidth="1"/>
    <col min="13571" max="13571" width="33.875" style="60" customWidth="1"/>
    <col min="13572" max="13572" width="2.875" style="60" customWidth="1"/>
    <col min="13573" max="13573" width="19.875" style="60" customWidth="1"/>
    <col min="13574" max="13574" width="2.875" style="60" customWidth="1"/>
    <col min="13575" max="13575" width="17" style="60" customWidth="1"/>
    <col min="13576" max="13576" width="3.125" style="60" customWidth="1"/>
    <col min="13577" max="13577" width="6.875" style="60" customWidth="1"/>
    <col min="13578" max="13578" width="3.125" style="60" customWidth="1"/>
    <col min="13579" max="13579" width="8.875" style="60"/>
    <col min="13580" max="13580" width="3.125" style="60" customWidth="1"/>
    <col min="13581" max="13581" width="5" style="60" customWidth="1"/>
    <col min="13582" max="13582" width="14.875" style="60" customWidth="1"/>
    <col min="13583" max="13583" width="4.625" style="60" customWidth="1"/>
    <col min="13584" max="13584" width="13.375" style="60" customWidth="1"/>
    <col min="13585" max="13824" width="8.875" style="60"/>
    <col min="13825" max="13826" width="5.125" style="60" customWidth="1"/>
    <col min="13827" max="13827" width="33.875" style="60" customWidth="1"/>
    <col min="13828" max="13828" width="2.875" style="60" customWidth="1"/>
    <col min="13829" max="13829" width="19.875" style="60" customWidth="1"/>
    <col min="13830" max="13830" width="2.875" style="60" customWidth="1"/>
    <col min="13831" max="13831" width="17" style="60" customWidth="1"/>
    <col min="13832" max="13832" width="3.125" style="60" customWidth="1"/>
    <col min="13833" max="13833" width="6.875" style="60" customWidth="1"/>
    <col min="13834" max="13834" width="3.125" style="60" customWidth="1"/>
    <col min="13835" max="13835" width="8.875" style="60"/>
    <col min="13836" max="13836" width="3.125" style="60" customWidth="1"/>
    <col min="13837" max="13837" width="5" style="60" customWidth="1"/>
    <col min="13838" max="13838" width="14.875" style="60" customWidth="1"/>
    <col min="13839" max="13839" width="4.625" style="60" customWidth="1"/>
    <col min="13840" max="13840" width="13.375" style="60" customWidth="1"/>
    <col min="13841" max="14080" width="8.875" style="60"/>
    <col min="14081" max="14082" width="5.125" style="60" customWidth="1"/>
    <col min="14083" max="14083" width="33.875" style="60" customWidth="1"/>
    <col min="14084" max="14084" width="2.875" style="60" customWidth="1"/>
    <col min="14085" max="14085" width="19.875" style="60" customWidth="1"/>
    <col min="14086" max="14086" width="2.875" style="60" customWidth="1"/>
    <col min="14087" max="14087" width="17" style="60" customWidth="1"/>
    <col min="14088" max="14088" width="3.125" style="60" customWidth="1"/>
    <col min="14089" max="14089" width="6.875" style="60" customWidth="1"/>
    <col min="14090" max="14090" width="3.125" style="60" customWidth="1"/>
    <col min="14091" max="14091" width="8.875" style="60"/>
    <col min="14092" max="14092" width="3.125" style="60" customWidth="1"/>
    <col min="14093" max="14093" width="5" style="60" customWidth="1"/>
    <col min="14094" max="14094" width="14.875" style="60" customWidth="1"/>
    <col min="14095" max="14095" width="4.625" style="60" customWidth="1"/>
    <col min="14096" max="14096" width="13.375" style="60" customWidth="1"/>
    <col min="14097" max="14336" width="8.875" style="60"/>
    <col min="14337" max="14338" width="5.125" style="60" customWidth="1"/>
    <col min="14339" max="14339" width="33.875" style="60" customWidth="1"/>
    <col min="14340" max="14340" width="2.875" style="60" customWidth="1"/>
    <col min="14341" max="14341" width="19.875" style="60" customWidth="1"/>
    <col min="14342" max="14342" width="2.875" style="60" customWidth="1"/>
    <col min="14343" max="14343" width="17" style="60" customWidth="1"/>
    <col min="14344" max="14344" width="3.125" style="60" customWidth="1"/>
    <col min="14345" max="14345" width="6.875" style="60" customWidth="1"/>
    <col min="14346" max="14346" width="3.125" style="60" customWidth="1"/>
    <col min="14347" max="14347" width="8.875" style="60"/>
    <col min="14348" max="14348" width="3.125" style="60" customWidth="1"/>
    <col min="14349" max="14349" width="5" style="60" customWidth="1"/>
    <col min="14350" max="14350" width="14.875" style="60" customWidth="1"/>
    <col min="14351" max="14351" width="4.625" style="60" customWidth="1"/>
    <col min="14352" max="14352" width="13.375" style="60" customWidth="1"/>
    <col min="14353" max="14592" width="8.875" style="60"/>
    <col min="14593" max="14594" width="5.125" style="60" customWidth="1"/>
    <col min="14595" max="14595" width="33.875" style="60" customWidth="1"/>
    <col min="14596" max="14596" width="2.875" style="60" customWidth="1"/>
    <col min="14597" max="14597" width="19.875" style="60" customWidth="1"/>
    <col min="14598" max="14598" width="2.875" style="60" customWidth="1"/>
    <col min="14599" max="14599" width="17" style="60" customWidth="1"/>
    <col min="14600" max="14600" width="3.125" style="60" customWidth="1"/>
    <col min="14601" max="14601" width="6.875" style="60" customWidth="1"/>
    <col min="14602" max="14602" width="3.125" style="60" customWidth="1"/>
    <col min="14603" max="14603" width="8.875" style="60"/>
    <col min="14604" max="14604" width="3.125" style="60" customWidth="1"/>
    <col min="14605" max="14605" width="5" style="60" customWidth="1"/>
    <col min="14606" max="14606" width="14.875" style="60" customWidth="1"/>
    <col min="14607" max="14607" width="4.625" style="60" customWidth="1"/>
    <col min="14608" max="14608" width="13.375" style="60" customWidth="1"/>
    <col min="14609" max="14848" width="8.875" style="60"/>
    <col min="14849" max="14850" width="5.125" style="60" customWidth="1"/>
    <col min="14851" max="14851" width="33.875" style="60" customWidth="1"/>
    <col min="14852" max="14852" width="2.875" style="60" customWidth="1"/>
    <col min="14853" max="14853" width="19.875" style="60" customWidth="1"/>
    <col min="14854" max="14854" width="2.875" style="60" customWidth="1"/>
    <col min="14855" max="14855" width="17" style="60" customWidth="1"/>
    <col min="14856" max="14856" width="3.125" style="60" customWidth="1"/>
    <col min="14857" max="14857" width="6.875" style="60" customWidth="1"/>
    <col min="14858" max="14858" width="3.125" style="60" customWidth="1"/>
    <col min="14859" max="14859" width="8.875" style="60"/>
    <col min="14860" max="14860" width="3.125" style="60" customWidth="1"/>
    <col min="14861" max="14861" width="5" style="60" customWidth="1"/>
    <col min="14862" max="14862" width="14.875" style="60" customWidth="1"/>
    <col min="14863" max="14863" width="4.625" style="60" customWidth="1"/>
    <col min="14864" max="14864" width="13.375" style="60" customWidth="1"/>
    <col min="14865" max="15104" width="8.875" style="60"/>
    <col min="15105" max="15106" width="5.125" style="60" customWidth="1"/>
    <col min="15107" max="15107" width="33.875" style="60" customWidth="1"/>
    <col min="15108" max="15108" width="2.875" style="60" customWidth="1"/>
    <col min="15109" max="15109" width="19.875" style="60" customWidth="1"/>
    <col min="15110" max="15110" width="2.875" style="60" customWidth="1"/>
    <col min="15111" max="15111" width="17" style="60" customWidth="1"/>
    <col min="15112" max="15112" width="3.125" style="60" customWidth="1"/>
    <col min="15113" max="15113" width="6.875" style="60" customWidth="1"/>
    <col min="15114" max="15114" width="3.125" style="60" customWidth="1"/>
    <col min="15115" max="15115" width="8.875" style="60"/>
    <col min="15116" max="15116" width="3.125" style="60" customWidth="1"/>
    <col min="15117" max="15117" width="5" style="60" customWidth="1"/>
    <col min="15118" max="15118" width="14.875" style="60" customWidth="1"/>
    <col min="15119" max="15119" width="4.625" style="60" customWidth="1"/>
    <col min="15120" max="15120" width="13.375" style="60" customWidth="1"/>
    <col min="15121" max="15360" width="8.875" style="60"/>
    <col min="15361" max="15362" width="5.125" style="60" customWidth="1"/>
    <col min="15363" max="15363" width="33.875" style="60" customWidth="1"/>
    <col min="15364" max="15364" width="2.875" style="60" customWidth="1"/>
    <col min="15365" max="15365" width="19.875" style="60" customWidth="1"/>
    <col min="15366" max="15366" width="2.875" style="60" customWidth="1"/>
    <col min="15367" max="15367" width="17" style="60" customWidth="1"/>
    <col min="15368" max="15368" width="3.125" style="60" customWidth="1"/>
    <col min="15369" max="15369" width="6.875" style="60" customWidth="1"/>
    <col min="15370" max="15370" width="3.125" style="60" customWidth="1"/>
    <col min="15371" max="15371" width="8.875" style="60"/>
    <col min="15372" max="15372" width="3.125" style="60" customWidth="1"/>
    <col min="15373" max="15373" width="5" style="60" customWidth="1"/>
    <col min="15374" max="15374" width="14.875" style="60" customWidth="1"/>
    <col min="15375" max="15375" width="4.625" style="60" customWidth="1"/>
    <col min="15376" max="15376" width="13.375" style="60" customWidth="1"/>
    <col min="15377" max="15616" width="8.875" style="60"/>
    <col min="15617" max="15618" width="5.125" style="60" customWidth="1"/>
    <col min="15619" max="15619" width="33.875" style="60" customWidth="1"/>
    <col min="15620" max="15620" width="2.875" style="60" customWidth="1"/>
    <col min="15621" max="15621" width="19.875" style="60" customWidth="1"/>
    <col min="15622" max="15622" width="2.875" style="60" customWidth="1"/>
    <col min="15623" max="15623" width="17" style="60" customWidth="1"/>
    <col min="15624" max="15624" width="3.125" style="60" customWidth="1"/>
    <col min="15625" max="15625" width="6.875" style="60" customWidth="1"/>
    <col min="15626" max="15626" width="3.125" style="60" customWidth="1"/>
    <col min="15627" max="15627" width="8.875" style="60"/>
    <col min="15628" max="15628" width="3.125" style="60" customWidth="1"/>
    <col min="15629" max="15629" width="5" style="60" customWidth="1"/>
    <col min="15630" max="15630" width="14.875" style="60" customWidth="1"/>
    <col min="15631" max="15631" width="4.625" style="60" customWidth="1"/>
    <col min="15632" max="15632" width="13.375" style="60" customWidth="1"/>
    <col min="15633" max="15872" width="8.875" style="60"/>
    <col min="15873" max="15874" width="5.125" style="60" customWidth="1"/>
    <col min="15875" max="15875" width="33.875" style="60" customWidth="1"/>
    <col min="15876" max="15876" width="2.875" style="60" customWidth="1"/>
    <col min="15877" max="15877" width="19.875" style="60" customWidth="1"/>
    <col min="15878" max="15878" width="2.875" style="60" customWidth="1"/>
    <col min="15879" max="15879" width="17" style="60" customWidth="1"/>
    <col min="15880" max="15880" width="3.125" style="60" customWidth="1"/>
    <col min="15881" max="15881" width="6.875" style="60" customWidth="1"/>
    <col min="15882" max="15882" width="3.125" style="60" customWidth="1"/>
    <col min="15883" max="15883" width="8.875" style="60"/>
    <col min="15884" max="15884" width="3.125" style="60" customWidth="1"/>
    <col min="15885" max="15885" width="5" style="60" customWidth="1"/>
    <col min="15886" max="15886" width="14.875" style="60" customWidth="1"/>
    <col min="15887" max="15887" width="4.625" style="60" customWidth="1"/>
    <col min="15888" max="15888" width="13.375" style="60" customWidth="1"/>
    <col min="15889" max="16128" width="8.875" style="60"/>
    <col min="16129" max="16130" width="5.125" style="60" customWidth="1"/>
    <col min="16131" max="16131" width="33.875" style="60" customWidth="1"/>
    <col min="16132" max="16132" width="2.875" style="60" customWidth="1"/>
    <col min="16133" max="16133" width="19.875" style="60" customWidth="1"/>
    <col min="16134" max="16134" width="2.875" style="60" customWidth="1"/>
    <col min="16135" max="16135" width="17" style="60" customWidth="1"/>
    <col min="16136" max="16136" width="3.125" style="60" customWidth="1"/>
    <col min="16137" max="16137" width="6.875" style="60" customWidth="1"/>
    <col min="16138" max="16138" width="3.125" style="60" customWidth="1"/>
    <col min="16139" max="16139" width="8.875" style="60"/>
    <col min="16140" max="16140" width="3.125" style="60" customWidth="1"/>
    <col min="16141" max="16141" width="5" style="60" customWidth="1"/>
    <col min="16142" max="16142" width="14.875" style="60" customWidth="1"/>
    <col min="16143" max="16143" width="4.625" style="60" customWidth="1"/>
    <col min="16144" max="16144" width="13.375" style="60" customWidth="1"/>
    <col min="16145" max="16384" width="8.875" style="60"/>
  </cols>
  <sheetData>
    <row r="1" spans="1:17" ht="13.5" customHeight="1" thickBot="1">
      <c r="A1" s="59" t="str">
        <f>☞①공사명입력표지출력!A3</f>
        <v>공사명 : 국화도공공예술프로젝트(섬속에섬)(건축)</v>
      </c>
      <c r="G1" s="61"/>
      <c r="H1" s="62"/>
      <c r="I1" s="63" t="s">
        <v>1242</v>
      </c>
      <c r="J1" s="62"/>
      <c r="K1" s="61"/>
      <c r="L1" s="62"/>
      <c r="M1" s="62"/>
      <c r="N1" s="62"/>
      <c r="O1" s="62"/>
    </row>
    <row r="2" spans="1:17" ht="15.95" customHeight="1" thickBot="1">
      <c r="A2" s="243" t="s">
        <v>1243</v>
      </c>
      <c r="B2" s="244"/>
      <c r="C2" s="244"/>
      <c r="D2" s="247" t="s">
        <v>1244</v>
      </c>
      <c r="E2" s="248"/>
      <c r="F2" s="249"/>
      <c r="G2" s="243" t="s">
        <v>1245</v>
      </c>
      <c r="H2" s="244"/>
      <c r="I2" s="244"/>
      <c r="J2" s="244"/>
      <c r="K2" s="244"/>
      <c r="L2" s="244"/>
      <c r="M2" s="250"/>
      <c r="N2" s="65" t="s">
        <v>1246</v>
      </c>
      <c r="O2" s="66"/>
    </row>
    <row r="3" spans="1:17" ht="15.75" customHeight="1">
      <c r="A3" s="65"/>
      <c r="B3" s="67" t="s">
        <v>1009</v>
      </c>
      <c r="C3" s="68" t="s">
        <v>1247</v>
      </c>
      <c r="D3" s="69"/>
      <c r="E3" s="70">
        <f>공종별집계표!E5</f>
        <v>120964777</v>
      </c>
      <c r="F3" s="71"/>
      <c r="G3" s="72"/>
      <c r="H3" s="73"/>
      <c r="I3" s="74"/>
      <c r="J3" s="73"/>
      <c r="K3" s="75"/>
      <c r="L3" s="73"/>
      <c r="M3" s="76"/>
      <c r="N3" s="77"/>
      <c r="O3" s="78"/>
      <c r="P3" s="79">
        <f>E3+E7+E10</f>
        <v>158805076</v>
      </c>
    </row>
    <row r="4" spans="1:17" ht="15.75" customHeight="1">
      <c r="A4" s="80"/>
      <c r="B4" s="81" t="s">
        <v>1248</v>
      </c>
      <c r="C4" s="82" t="s">
        <v>1249</v>
      </c>
      <c r="D4" s="83"/>
      <c r="E4" s="84"/>
      <c r="F4" s="85"/>
      <c r="G4" s="86"/>
      <c r="H4" s="87"/>
      <c r="I4" s="88"/>
      <c r="J4" s="87"/>
      <c r="K4" s="89"/>
      <c r="L4" s="87"/>
      <c r="M4" s="90"/>
      <c r="N4" s="91"/>
      <c r="O4" s="78"/>
    </row>
    <row r="5" spans="1:17" ht="15.75" customHeight="1">
      <c r="A5" s="80"/>
      <c r="B5" s="81" t="s">
        <v>1250</v>
      </c>
      <c r="C5" s="92" t="s">
        <v>1251</v>
      </c>
      <c r="D5" s="83"/>
      <c r="E5" s="84"/>
      <c r="F5" s="85"/>
      <c r="G5" s="86"/>
      <c r="H5" s="87"/>
      <c r="I5" s="88"/>
      <c r="J5" s="87"/>
      <c r="K5" s="89"/>
      <c r="L5" s="87"/>
      <c r="M5" s="90"/>
      <c r="N5" s="91"/>
      <c r="O5" s="78"/>
      <c r="P5" s="93"/>
    </row>
    <row r="6" spans="1:17" ht="15.75" customHeight="1" thickBot="1">
      <c r="A6" s="80" t="s">
        <v>1252</v>
      </c>
      <c r="B6" s="94"/>
      <c r="C6" s="95" t="s">
        <v>1253</v>
      </c>
      <c r="D6" s="96"/>
      <c r="E6" s="97">
        <f>E3+E4-E5</f>
        <v>120964777</v>
      </c>
      <c r="F6" s="98"/>
      <c r="G6" s="99"/>
      <c r="H6" s="100"/>
      <c r="I6" s="101"/>
      <c r="J6" s="100"/>
      <c r="K6" s="102"/>
      <c r="L6" s="100"/>
      <c r="M6" s="103"/>
      <c r="N6" s="104"/>
      <c r="O6" s="78"/>
    </row>
    <row r="7" spans="1:17" ht="15.75" customHeight="1">
      <c r="A7" s="80"/>
      <c r="B7" s="67" t="s">
        <v>1254</v>
      </c>
      <c r="C7" s="105" t="s">
        <v>1255</v>
      </c>
      <c r="D7" s="69"/>
      <c r="E7" s="70">
        <f>공종별집계표!G5</f>
        <v>34346732</v>
      </c>
      <c r="F7" s="71"/>
      <c r="G7" s="72"/>
      <c r="H7" s="73"/>
      <c r="I7" s="74"/>
      <c r="J7" s="73"/>
      <c r="K7" s="106"/>
      <c r="L7" s="73"/>
      <c r="M7" s="76"/>
      <c r="N7" s="77"/>
      <c r="O7" s="78"/>
    </row>
    <row r="8" spans="1:17" ht="15.75" customHeight="1">
      <c r="A8" s="80"/>
      <c r="B8" s="81" t="s">
        <v>1256</v>
      </c>
      <c r="C8" s="82" t="s">
        <v>1257</v>
      </c>
      <c r="D8" s="83"/>
      <c r="E8" s="84">
        <f>TRUNC(E7*I8)</f>
        <v>4465075</v>
      </c>
      <c r="F8" s="85"/>
      <c r="G8" s="86" t="s">
        <v>1258</v>
      </c>
      <c r="H8" s="87" t="s">
        <v>1259</v>
      </c>
      <c r="I8" s="107">
        <v>0.13</v>
      </c>
      <c r="J8" s="108"/>
      <c r="K8" s="89"/>
      <c r="L8" s="108"/>
      <c r="M8" s="109"/>
      <c r="N8" s="91"/>
      <c r="O8" s="78">
        <v>6.7</v>
      </c>
      <c r="P8" s="64" t="s">
        <v>1260</v>
      </c>
    </row>
    <row r="9" spans="1:17" ht="15.75" customHeight="1" thickBot="1">
      <c r="A9" s="80" t="s">
        <v>1261</v>
      </c>
      <c r="B9" s="94" t="s">
        <v>1250</v>
      </c>
      <c r="C9" s="95" t="s">
        <v>1262</v>
      </c>
      <c r="D9" s="96"/>
      <c r="E9" s="97">
        <f>SUM(E7:E8)</f>
        <v>38811807</v>
      </c>
      <c r="F9" s="98"/>
      <c r="G9" s="99"/>
      <c r="H9" s="100"/>
      <c r="I9" s="110"/>
      <c r="J9" s="100"/>
      <c r="K9" s="102"/>
      <c r="L9" s="100"/>
      <c r="M9" s="103"/>
      <c r="N9" s="104"/>
      <c r="O9" s="78"/>
    </row>
    <row r="10" spans="1:17" ht="15.75" customHeight="1">
      <c r="A10" s="80"/>
      <c r="B10" s="67"/>
      <c r="C10" s="105" t="s">
        <v>1263</v>
      </c>
      <c r="D10" s="69"/>
      <c r="E10" s="70">
        <f>공종별집계표!I5</f>
        <v>3493567</v>
      </c>
      <c r="F10" s="71"/>
      <c r="G10" s="72"/>
      <c r="H10" s="73"/>
      <c r="I10" s="111"/>
      <c r="J10" s="73"/>
      <c r="K10" s="106"/>
      <c r="L10" s="73"/>
      <c r="M10" s="76"/>
      <c r="N10" s="77"/>
      <c r="O10" s="78"/>
    </row>
    <row r="11" spans="1:17" ht="15.75" customHeight="1">
      <c r="A11" s="80"/>
      <c r="B11" s="81"/>
      <c r="C11" s="92" t="s">
        <v>1264</v>
      </c>
      <c r="D11" s="83"/>
      <c r="E11" s="112">
        <v>0</v>
      </c>
      <c r="F11" s="85"/>
      <c r="G11" s="86"/>
      <c r="H11" s="87"/>
      <c r="I11" s="113"/>
      <c r="J11" s="87"/>
      <c r="K11" s="114"/>
      <c r="L11" s="87"/>
      <c r="M11" s="90"/>
      <c r="N11" s="91"/>
      <c r="O11" s="78"/>
    </row>
    <row r="12" spans="1:17" ht="15.75" customHeight="1">
      <c r="A12" s="80" t="s">
        <v>1265</v>
      </c>
      <c r="B12" s="81" t="s">
        <v>1266</v>
      </c>
      <c r="C12" s="82" t="s">
        <v>1267</v>
      </c>
      <c r="D12" s="83"/>
      <c r="E12" s="84">
        <f>TRUNC(E9*I12)</f>
        <v>1436036</v>
      </c>
      <c r="F12" s="85"/>
      <c r="G12" s="86" t="s">
        <v>1268</v>
      </c>
      <c r="H12" s="87" t="s">
        <v>1269</v>
      </c>
      <c r="I12" s="107">
        <v>3.6999999999999998E-2</v>
      </c>
      <c r="J12" s="108"/>
      <c r="K12" s="114"/>
      <c r="L12" s="108"/>
      <c r="M12" s="109"/>
      <c r="N12" s="91"/>
      <c r="O12" s="78"/>
      <c r="P12" s="64" t="s">
        <v>1270</v>
      </c>
    </row>
    <row r="13" spans="1:17" ht="15.75" customHeight="1">
      <c r="A13" s="80"/>
      <c r="B13" s="81"/>
      <c r="C13" s="82" t="s">
        <v>1271</v>
      </c>
      <c r="D13" s="83"/>
      <c r="E13" s="84">
        <f>TRUNC(E9*I13)</f>
        <v>391999</v>
      </c>
      <c r="F13" s="85"/>
      <c r="G13" s="86" t="s">
        <v>1268</v>
      </c>
      <c r="H13" s="87" t="s">
        <v>1269</v>
      </c>
      <c r="I13" s="115">
        <v>1.01E-2</v>
      </c>
      <c r="J13" s="108"/>
      <c r="K13" s="114"/>
      <c r="L13" s="108"/>
      <c r="M13" s="109"/>
      <c r="N13" s="91"/>
      <c r="O13" s="78"/>
      <c r="P13" s="64" t="s">
        <v>1270</v>
      </c>
    </row>
    <row r="14" spans="1:17" ht="15.75" customHeight="1">
      <c r="A14" s="80"/>
      <c r="B14" s="81"/>
      <c r="C14" s="82" t="s">
        <v>1272</v>
      </c>
      <c r="D14" s="83"/>
      <c r="E14" s="116">
        <f>TRUNC(E7*I14)</f>
        <v>1178092</v>
      </c>
      <c r="F14" s="117"/>
      <c r="G14" s="118" t="s">
        <v>1273</v>
      </c>
      <c r="H14" s="119" t="s">
        <v>1269</v>
      </c>
      <c r="I14" s="120">
        <v>3.4299999999999997E-2</v>
      </c>
      <c r="J14" s="121"/>
      <c r="K14" s="122"/>
      <c r="L14" s="121"/>
      <c r="M14" s="123"/>
      <c r="N14" s="124"/>
      <c r="O14" s="125"/>
      <c r="P14" s="126" t="s">
        <v>1274</v>
      </c>
      <c r="Q14" s="127"/>
    </row>
    <row r="15" spans="1:17" ht="15.75" customHeight="1">
      <c r="A15" s="80" t="s">
        <v>1275</v>
      </c>
      <c r="B15" s="81"/>
      <c r="C15" s="82" t="s">
        <v>1276</v>
      </c>
      <c r="D15" s="83"/>
      <c r="E15" s="116">
        <f>TRUNC(E7*I15)</f>
        <v>1545602</v>
      </c>
      <c r="F15" s="117"/>
      <c r="G15" s="118" t="s">
        <v>1273</v>
      </c>
      <c r="H15" s="119" t="s">
        <v>1269</v>
      </c>
      <c r="I15" s="120">
        <v>4.4999999999999998E-2</v>
      </c>
      <c r="J15" s="121"/>
      <c r="K15" s="122"/>
      <c r="L15" s="121"/>
      <c r="M15" s="123"/>
      <c r="N15" s="124"/>
      <c r="O15" s="125"/>
      <c r="P15" s="126" t="s">
        <v>1274</v>
      </c>
      <c r="Q15" s="127"/>
    </row>
    <row r="16" spans="1:17" ht="15.75" customHeight="1">
      <c r="A16" s="80"/>
      <c r="B16" s="81"/>
      <c r="C16" s="82" t="s">
        <v>1277</v>
      </c>
      <c r="D16" s="83"/>
      <c r="E16" s="116">
        <f>TRUNC(E14*I16)</f>
        <v>135716</v>
      </c>
      <c r="F16" s="117"/>
      <c r="G16" s="118" t="s">
        <v>1278</v>
      </c>
      <c r="H16" s="119" t="s">
        <v>1269</v>
      </c>
      <c r="I16" s="120">
        <v>0.1152</v>
      </c>
      <c r="J16" s="121"/>
      <c r="K16" s="122"/>
      <c r="L16" s="121"/>
      <c r="M16" s="123"/>
      <c r="N16" s="124"/>
      <c r="O16" s="125"/>
      <c r="P16" s="126" t="s">
        <v>1274</v>
      </c>
      <c r="Q16" s="127"/>
    </row>
    <row r="17" spans="1:17" ht="15.75" customHeight="1">
      <c r="A17" s="80"/>
      <c r="B17" s="81"/>
      <c r="C17" s="92" t="s">
        <v>1279</v>
      </c>
      <c r="D17" s="83"/>
      <c r="E17" s="116">
        <f>TRUNC(E7*I17)</f>
        <v>789974</v>
      </c>
      <c r="F17" s="117"/>
      <c r="G17" s="118" t="s">
        <v>1273</v>
      </c>
      <c r="H17" s="119" t="s">
        <v>1269</v>
      </c>
      <c r="I17" s="128">
        <v>2.3E-2</v>
      </c>
      <c r="J17" s="121"/>
      <c r="K17" s="122"/>
      <c r="L17" s="121"/>
      <c r="M17" s="123"/>
      <c r="N17" s="124"/>
      <c r="O17" s="125"/>
      <c r="P17" s="126" t="s">
        <v>1280</v>
      </c>
      <c r="Q17" s="127"/>
    </row>
    <row r="18" spans="1:17" ht="15.75" customHeight="1">
      <c r="A18" s="80"/>
      <c r="B18" s="81"/>
      <c r="C18" s="92" t="s">
        <v>1281</v>
      </c>
      <c r="D18" s="83"/>
      <c r="E18" s="84">
        <f>TRUNC((E6+E7+E28+N18)*I18)+K18</f>
        <v>4550627</v>
      </c>
      <c r="F18" s="85"/>
      <c r="G18" s="86" t="s">
        <v>1282</v>
      </c>
      <c r="H18" s="87" t="s">
        <v>1269</v>
      </c>
      <c r="I18" s="115">
        <v>2.93E-2</v>
      </c>
      <c r="J18" s="112" t="s">
        <v>1283</v>
      </c>
      <c r="K18" s="129"/>
      <c r="L18" s="130"/>
      <c r="M18" s="131"/>
      <c r="N18" s="132">
        <f>E33/1.1</f>
        <v>0</v>
      </c>
      <c r="O18" s="133"/>
      <c r="P18" s="64">
        <v>0</v>
      </c>
    </row>
    <row r="19" spans="1:17" ht="15.75" customHeight="1">
      <c r="A19" s="80" t="s">
        <v>1284</v>
      </c>
      <c r="B19" s="81" t="s">
        <v>1250</v>
      </c>
      <c r="C19" s="82" t="s">
        <v>1285</v>
      </c>
      <c r="D19" s="83"/>
      <c r="E19" s="84">
        <f>TRUNC((E6+E9)*I19)</f>
        <v>9267041</v>
      </c>
      <c r="F19" s="85"/>
      <c r="G19" s="86" t="s">
        <v>1286</v>
      </c>
      <c r="H19" s="87" t="s">
        <v>1269</v>
      </c>
      <c r="I19" s="107">
        <v>5.8000000000000003E-2</v>
      </c>
      <c r="J19" s="108"/>
      <c r="K19" s="114"/>
      <c r="L19" s="108"/>
      <c r="M19" s="109"/>
      <c r="N19" s="91"/>
      <c r="O19" s="78"/>
      <c r="P19" s="64" t="s">
        <v>1287</v>
      </c>
    </row>
    <row r="20" spans="1:17" ht="15.75" customHeight="1">
      <c r="A20" s="80"/>
      <c r="B20" s="81"/>
      <c r="C20" s="82" t="s">
        <v>1288</v>
      </c>
      <c r="D20" s="83"/>
      <c r="E20" s="84">
        <f>TRUNC((E6+E7+E10)*I20)</f>
        <v>794025</v>
      </c>
      <c r="F20" s="85"/>
      <c r="G20" s="86" t="s">
        <v>1289</v>
      </c>
      <c r="H20" s="87" t="s">
        <v>1269</v>
      </c>
      <c r="I20" s="107">
        <v>5.0000000000000001E-3</v>
      </c>
      <c r="J20" s="108"/>
      <c r="K20" s="114"/>
      <c r="L20" s="108"/>
      <c r="M20" s="109"/>
      <c r="N20" s="91"/>
      <c r="O20" s="78"/>
    </row>
    <row r="21" spans="1:17" ht="15.75" customHeight="1">
      <c r="A21" s="80"/>
      <c r="B21" s="81"/>
      <c r="C21" s="82" t="s">
        <v>1290</v>
      </c>
      <c r="D21" s="83"/>
      <c r="E21" s="84">
        <f>TRUNC(((E6+E7+E10)*I21+K21)*M21)</f>
        <v>0</v>
      </c>
      <c r="F21" s="85"/>
      <c r="G21" s="86" t="s">
        <v>1291</v>
      </c>
      <c r="H21" s="87" t="s">
        <v>1269</v>
      </c>
      <c r="I21" s="134"/>
      <c r="J21" s="112" t="s">
        <v>1283</v>
      </c>
      <c r="K21" s="135">
        <v>4300000</v>
      </c>
      <c r="L21" s="87" t="s">
        <v>1259</v>
      </c>
      <c r="M21" s="136">
        <v>0</v>
      </c>
      <c r="N21" s="91"/>
      <c r="O21" s="78"/>
      <c r="P21" s="64" t="s">
        <v>1292</v>
      </c>
    </row>
    <row r="22" spans="1:17" ht="15.75" customHeight="1">
      <c r="A22" s="80"/>
      <c r="B22" s="81"/>
      <c r="C22" s="137" t="s">
        <v>1293</v>
      </c>
      <c r="D22" s="83"/>
      <c r="E22" s="84">
        <f>TRUNC((E6+E7+E10)*I22)</f>
        <v>128632</v>
      </c>
      <c r="F22" s="85"/>
      <c r="G22" s="86" t="s">
        <v>1294</v>
      </c>
      <c r="H22" s="87" t="s">
        <v>1259</v>
      </c>
      <c r="I22" s="138">
        <v>8.0999999999999996E-4</v>
      </c>
      <c r="J22" s="108"/>
      <c r="K22" s="114"/>
      <c r="L22" s="108"/>
      <c r="M22" s="109"/>
      <c r="N22" s="139"/>
      <c r="O22" s="140"/>
    </row>
    <row r="23" spans="1:17" ht="15.75" customHeight="1">
      <c r="A23" s="80"/>
      <c r="B23" s="81"/>
      <c r="C23" s="141" t="s">
        <v>1295</v>
      </c>
      <c r="D23" s="142"/>
      <c r="E23" s="84">
        <f>TRUNC((E6+E7+E10)*I23)</f>
        <v>111163</v>
      </c>
      <c r="F23" s="143"/>
      <c r="G23" s="86" t="s">
        <v>1296</v>
      </c>
      <c r="H23" s="87" t="s">
        <v>1297</v>
      </c>
      <c r="I23" s="138">
        <v>6.9999999999999999E-4</v>
      </c>
      <c r="J23" s="144"/>
      <c r="K23" s="145"/>
      <c r="L23" s="144"/>
      <c r="M23" s="146"/>
      <c r="N23" s="147"/>
      <c r="O23" s="140"/>
    </row>
    <row r="24" spans="1:17" ht="15.75" customHeight="1" thickBot="1">
      <c r="A24" s="80"/>
      <c r="B24" s="94"/>
      <c r="C24" s="95" t="s">
        <v>1298</v>
      </c>
      <c r="D24" s="96"/>
      <c r="E24" s="97">
        <f>SUM(E10:E23)</f>
        <v>23822474</v>
      </c>
      <c r="F24" s="98"/>
      <c r="G24" s="99"/>
      <c r="H24" s="100"/>
      <c r="I24" s="110"/>
      <c r="J24" s="100"/>
      <c r="K24" s="148"/>
      <c r="L24" s="100"/>
      <c r="M24" s="103"/>
      <c r="N24" s="104"/>
      <c r="O24" s="78"/>
    </row>
    <row r="25" spans="1:17" ht="15.75" customHeight="1" thickBot="1">
      <c r="A25" s="149"/>
      <c r="B25" s="243" t="s">
        <v>1299</v>
      </c>
      <c r="C25" s="244"/>
      <c r="D25" s="150"/>
      <c r="E25" s="151">
        <f>E6+E9+E24</f>
        <v>183599058</v>
      </c>
      <c r="F25" s="152"/>
      <c r="G25" s="153"/>
      <c r="H25" s="154"/>
      <c r="I25" s="155"/>
      <c r="J25" s="154"/>
      <c r="K25" s="156"/>
      <c r="L25" s="154"/>
      <c r="M25" s="157"/>
      <c r="N25" s="158"/>
      <c r="O25" s="78"/>
    </row>
    <row r="26" spans="1:17" ht="15.75" customHeight="1" thickBot="1">
      <c r="A26" s="243" t="s">
        <v>1300</v>
      </c>
      <c r="B26" s="244"/>
      <c r="C26" s="244"/>
      <c r="D26" s="150"/>
      <c r="E26" s="151">
        <f>TRUNC(E25*I26)</f>
        <v>10006148</v>
      </c>
      <c r="F26" s="152"/>
      <c r="G26" s="153" t="s">
        <v>1299</v>
      </c>
      <c r="H26" s="154" t="s">
        <v>1259</v>
      </c>
      <c r="I26" s="159">
        <v>5.45E-2</v>
      </c>
      <c r="J26" s="160"/>
      <c r="K26" s="156"/>
      <c r="L26" s="160"/>
      <c r="M26" s="161"/>
      <c r="N26" s="158"/>
      <c r="O26" s="78">
        <v>5.5</v>
      </c>
      <c r="P26" s="64" t="s">
        <v>1301</v>
      </c>
    </row>
    <row r="27" spans="1:17" ht="15.75" customHeight="1" thickBot="1">
      <c r="A27" s="243" t="s">
        <v>1302</v>
      </c>
      <c r="B27" s="244"/>
      <c r="C27" s="244"/>
      <c r="D27" s="150"/>
      <c r="E27" s="151">
        <f>TRUNC((E9+E24+E26)*I27)-N27/1.1</f>
        <v>10869311</v>
      </c>
      <c r="F27" s="152"/>
      <c r="G27" s="153" t="s">
        <v>1303</v>
      </c>
      <c r="H27" s="154" t="s">
        <v>1259</v>
      </c>
      <c r="I27" s="162">
        <v>0.14963171</v>
      </c>
      <c r="J27" s="163"/>
      <c r="K27" s="164"/>
      <c r="L27" s="163"/>
      <c r="M27" s="161"/>
      <c r="N27" s="165"/>
      <c r="O27" s="78">
        <v>12</v>
      </c>
      <c r="P27" s="64" t="s">
        <v>1304</v>
      </c>
    </row>
    <row r="28" spans="1:17" ht="15.75" customHeight="1" thickBot="1">
      <c r="A28" s="243" t="s">
        <v>1305</v>
      </c>
      <c r="B28" s="244"/>
      <c r="C28" s="244"/>
      <c r="D28" s="150"/>
      <c r="E28" s="166">
        <v>0</v>
      </c>
      <c r="F28" s="152"/>
      <c r="G28" s="153"/>
      <c r="H28" s="154"/>
      <c r="I28" s="167"/>
      <c r="J28" s="160"/>
      <c r="K28" s="168"/>
      <c r="L28" s="160"/>
      <c r="M28" s="161"/>
      <c r="N28" s="158"/>
      <c r="O28" s="78"/>
    </row>
    <row r="29" spans="1:17" ht="15.75" customHeight="1" thickBot="1">
      <c r="A29" s="243" t="s">
        <v>1306</v>
      </c>
      <c r="B29" s="244"/>
      <c r="C29" s="244"/>
      <c r="D29" s="150"/>
      <c r="E29" s="166">
        <f>공종별집계표!K25</f>
        <v>70938</v>
      </c>
      <c r="F29" s="152"/>
      <c r="G29" s="153"/>
      <c r="H29" s="154"/>
      <c r="I29" s="167"/>
      <c r="J29" s="160"/>
      <c r="K29" s="168"/>
      <c r="L29" s="160"/>
      <c r="M29" s="161"/>
      <c r="N29" s="158"/>
      <c r="O29" s="78"/>
    </row>
    <row r="30" spans="1:17" ht="15.75" customHeight="1" thickBot="1">
      <c r="A30" s="243" t="s">
        <v>1307</v>
      </c>
      <c r="B30" s="244"/>
      <c r="C30" s="244"/>
      <c r="D30" s="150"/>
      <c r="E30" s="151">
        <f>SUM(E25:E29)</f>
        <v>204545455</v>
      </c>
      <c r="F30" s="152"/>
      <c r="G30" s="153"/>
      <c r="H30" s="154"/>
      <c r="I30" s="169"/>
      <c r="J30" s="154"/>
      <c r="K30" s="168"/>
      <c r="L30" s="154"/>
      <c r="M30" s="157"/>
      <c r="N30" s="158"/>
      <c r="O30" s="78"/>
    </row>
    <row r="31" spans="1:17" ht="15.75" customHeight="1" thickBot="1">
      <c r="A31" s="243" t="s">
        <v>1308</v>
      </c>
      <c r="B31" s="244"/>
      <c r="C31" s="244"/>
      <c r="D31" s="150"/>
      <c r="E31" s="151">
        <f>TRUNC(E30*I31)</f>
        <v>20454545</v>
      </c>
      <c r="F31" s="152"/>
      <c r="G31" s="153" t="s">
        <v>1309</v>
      </c>
      <c r="H31" s="154" t="s">
        <v>1297</v>
      </c>
      <c r="I31" s="170">
        <v>0.1</v>
      </c>
      <c r="J31" s="160"/>
      <c r="K31" s="168"/>
      <c r="L31" s="160"/>
      <c r="M31" s="161"/>
      <c r="N31" s="158" t="s">
        <v>1310</v>
      </c>
      <c r="O31" s="78"/>
    </row>
    <row r="32" spans="1:17" ht="15.75" customHeight="1" thickBot="1">
      <c r="A32" s="243" t="s">
        <v>1311</v>
      </c>
      <c r="B32" s="244"/>
      <c r="C32" s="244"/>
      <c r="D32" s="150"/>
      <c r="E32" s="151">
        <f>SUM(E30:E31)</f>
        <v>225000000</v>
      </c>
      <c r="F32" s="152"/>
      <c r="G32" s="153"/>
      <c r="H32" s="154"/>
      <c r="I32" s="169"/>
      <c r="J32" s="154"/>
      <c r="K32" s="168"/>
      <c r="L32" s="154"/>
      <c r="M32" s="157"/>
      <c r="N32" s="158"/>
      <c r="O32" s="78"/>
    </row>
    <row r="33" spans="1:15" ht="15.75" customHeight="1" thickBot="1">
      <c r="A33" s="245" t="s">
        <v>1312</v>
      </c>
      <c r="B33" s="246"/>
      <c r="C33" s="171" t="s">
        <v>1313</v>
      </c>
      <c r="D33" s="150"/>
      <c r="E33" s="166">
        <v>0</v>
      </c>
      <c r="F33" s="152"/>
      <c r="G33" s="153"/>
      <c r="H33" s="154"/>
      <c r="I33" s="169"/>
      <c r="J33" s="154"/>
      <c r="K33" s="168"/>
      <c r="L33" s="154"/>
      <c r="M33" s="157"/>
      <c r="N33" s="158"/>
      <c r="O33" s="78"/>
    </row>
    <row r="34" spans="1:15" ht="15.75" customHeight="1" thickBot="1">
      <c r="A34" s="245"/>
      <c r="B34" s="246"/>
      <c r="C34" s="171" t="s">
        <v>1314</v>
      </c>
      <c r="D34" s="150"/>
      <c r="E34" s="166">
        <v>0</v>
      </c>
      <c r="F34" s="152"/>
      <c r="G34" s="153"/>
      <c r="H34" s="154"/>
      <c r="I34" s="169"/>
      <c r="J34" s="154"/>
      <c r="K34" s="168"/>
      <c r="L34" s="154"/>
      <c r="M34" s="157"/>
      <c r="N34" s="158"/>
      <c r="O34" s="78"/>
    </row>
    <row r="35" spans="1:15" ht="17.25" customHeight="1" thickBot="1">
      <c r="A35" s="245"/>
      <c r="B35" s="246"/>
      <c r="C35" s="171" t="s">
        <v>1315</v>
      </c>
      <c r="D35" s="150"/>
      <c r="E35" s="151">
        <f>SUM(E33:E34)</f>
        <v>0</v>
      </c>
      <c r="F35" s="152"/>
      <c r="G35" s="153"/>
      <c r="H35" s="154"/>
      <c r="I35" s="169"/>
      <c r="J35" s="154"/>
      <c r="K35" s="168"/>
      <c r="L35" s="154"/>
      <c r="M35" s="157"/>
      <c r="N35" s="172"/>
      <c r="O35" s="173"/>
    </row>
    <row r="36" spans="1:15" ht="15.75" hidden="1" customHeight="1" thickBot="1">
      <c r="A36" s="243" t="s">
        <v>1316</v>
      </c>
      <c r="B36" s="244"/>
      <c r="C36" s="244"/>
      <c r="D36" s="150"/>
      <c r="E36" s="166">
        <v>0</v>
      </c>
      <c r="F36" s="152"/>
      <c r="G36" s="153"/>
      <c r="H36" s="154"/>
      <c r="I36" s="169"/>
      <c r="J36" s="154"/>
      <c r="K36" s="168"/>
      <c r="L36" s="154"/>
      <c r="M36" s="157"/>
      <c r="N36" s="172"/>
      <c r="O36" s="173"/>
    </row>
    <row r="37" spans="1:15" ht="15.75" customHeight="1" thickBot="1">
      <c r="A37" s="243" t="s">
        <v>1317</v>
      </c>
      <c r="B37" s="244"/>
      <c r="C37" s="244"/>
      <c r="D37" s="150"/>
      <c r="E37" s="166">
        <v>0</v>
      </c>
      <c r="F37" s="152"/>
      <c r="G37" s="153"/>
      <c r="H37" s="154"/>
      <c r="I37" s="169"/>
      <c r="J37" s="154"/>
      <c r="K37" s="168"/>
      <c r="L37" s="154"/>
      <c r="M37" s="157"/>
      <c r="N37" s="172"/>
      <c r="O37" s="173"/>
    </row>
    <row r="38" spans="1:15" ht="15.75" customHeight="1" thickBot="1">
      <c r="A38" s="243" t="s">
        <v>1318</v>
      </c>
      <c r="B38" s="244"/>
      <c r="C38" s="244"/>
      <c r="D38" s="150"/>
      <c r="E38" s="166">
        <v>0</v>
      </c>
      <c r="F38" s="152"/>
      <c r="G38" s="153"/>
      <c r="H38" s="154"/>
      <c r="I38" s="169"/>
      <c r="J38" s="154"/>
      <c r="K38" s="168"/>
      <c r="L38" s="154"/>
      <c r="M38" s="157"/>
      <c r="N38" s="172"/>
      <c r="O38" s="173"/>
    </row>
    <row r="39" spans="1:15" ht="15.75" customHeight="1" thickBot="1">
      <c r="A39" s="243" t="s">
        <v>1319</v>
      </c>
      <c r="B39" s="244"/>
      <c r="C39" s="244"/>
      <c r="D39" s="150"/>
      <c r="E39" s="151">
        <f>E32+E35+E36+E37+E38</f>
        <v>225000000</v>
      </c>
      <c r="F39" s="152"/>
      <c r="G39" s="153"/>
      <c r="H39" s="154"/>
      <c r="I39" s="169"/>
      <c r="J39" s="154"/>
      <c r="K39" s="168"/>
      <c r="L39" s="154"/>
      <c r="M39" s="157"/>
      <c r="N39" s="158"/>
      <c r="O39" s="78"/>
    </row>
    <row r="40" spans="1:15" ht="13.5" customHeight="1">
      <c r="A40" s="174"/>
      <c r="B40" s="174"/>
      <c r="C40" s="174"/>
      <c r="D40" s="174"/>
      <c r="E40" s="175"/>
      <c r="F40" s="175"/>
      <c r="G40" s="176"/>
      <c r="H40" s="177"/>
      <c r="I40" s="177"/>
      <c r="J40" s="177"/>
      <c r="K40" s="178"/>
      <c r="L40" s="177"/>
      <c r="M40" s="177"/>
      <c r="N40" s="178"/>
      <c r="O40" s="178"/>
    </row>
    <row r="41" spans="1:15" s="93" customFormat="1" ht="15.75" customHeight="1">
      <c r="A41" s="179"/>
      <c r="B41" s="179"/>
      <c r="C41" s="180" t="s">
        <v>1320</v>
      </c>
      <c r="D41" s="181"/>
      <c r="E41" s="182">
        <f>TRUNC(((E3+E7+E28)*I18+K18)*1.2)</f>
        <v>5460752</v>
      </c>
      <c r="F41" s="181"/>
      <c r="G41" s="183" t="s">
        <v>1321</v>
      </c>
      <c r="H41" s="184" t="s">
        <v>1297</v>
      </c>
      <c r="I41" s="185" t="s">
        <v>1322</v>
      </c>
      <c r="J41" s="184" t="s">
        <v>1297</v>
      </c>
      <c r="K41" s="186">
        <v>1.2</v>
      </c>
    </row>
    <row r="42" spans="1:15" s="93" customFormat="1" ht="15.75" customHeight="1">
      <c r="C42" s="93" t="s">
        <v>1323</v>
      </c>
    </row>
    <row r="43" spans="1:15" s="93" customFormat="1" ht="16.5" customHeight="1">
      <c r="C43" s="187" t="s">
        <v>1324</v>
      </c>
    </row>
    <row r="44" spans="1:15" s="93" customFormat="1" ht="16.5" customHeight="1"/>
    <row r="45" spans="1:15" s="93" customFormat="1" ht="16.5" customHeight="1"/>
    <row r="46" spans="1:15" s="93" customFormat="1" ht="16.5" customHeight="1"/>
    <row r="47" spans="1:15" s="93" customFormat="1" ht="16.5" customHeight="1"/>
    <row r="48" spans="1:15" s="93" customFormat="1" ht="16.5" customHeight="1"/>
    <row r="49" s="93" customFormat="1" ht="16.5" customHeight="1"/>
    <row r="50" s="93" customFormat="1" ht="16.5" customHeight="1"/>
    <row r="51" s="93" customFormat="1" ht="16.5" customHeight="1"/>
    <row r="52" s="93" customFormat="1" ht="16.5" customHeight="1"/>
    <row r="53" ht="16.5" customHeight="1"/>
    <row r="54" ht="16.5" customHeight="1"/>
  </sheetData>
  <mergeCells count="16">
    <mergeCell ref="A27:C27"/>
    <mergeCell ref="A2:C2"/>
    <mergeCell ref="D2:F2"/>
    <mergeCell ref="G2:M2"/>
    <mergeCell ref="B25:C25"/>
    <mergeCell ref="A26:C26"/>
    <mergeCell ref="A36:C36"/>
    <mergeCell ref="A37:C37"/>
    <mergeCell ref="A38:C38"/>
    <mergeCell ref="A39:C39"/>
    <mergeCell ref="A28:C28"/>
    <mergeCell ref="A29:C29"/>
    <mergeCell ref="A30:C30"/>
    <mergeCell ref="A31:C31"/>
    <mergeCell ref="A32:C32"/>
    <mergeCell ref="A33:B35"/>
  </mergeCells>
  <phoneticPr fontId="1" type="noConversion"/>
  <printOptions horizontalCentered="1"/>
  <pageMargins left="0.74803149606299213" right="0.35433070866141736" top="0.75" bottom="0.27559055118110237" header="0.48" footer="0.19685039370078741"/>
  <pageSetup paperSize="9" scale="84" orientation="landscape" horizontalDpi="360" verticalDpi="360" r:id="rId1"/>
  <headerFooter alignWithMargins="0">
    <oddHeader>&amp;C&amp;"굴림,굵게"&amp;16공    사    원    가    계    산    서</oddHeader>
  </headerFooter>
  <rowBreaks count="1" manualBreakCount="1">
    <brk id="39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0"/>
  <sheetViews>
    <sheetView workbookViewId="0">
      <selection activeCell="A19" sqref="A19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1:20" ht="30" customHeight="1">
      <c r="A2" s="252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</row>
    <row r="3" spans="1:20" ht="30" customHeight="1">
      <c r="A3" s="253" t="s">
        <v>2</v>
      </c>
      <c r="B3" s="253" t="s">
        <v>3</v>
      </c>
      <c r="C3" s="253" t="s">
        <v>4</v>
      </c>
      <c r="D3" s="253" t="s">
        <v>5</v>
      </c>
      <c r="E3" s="253" t="s">
        <v>6</v>
      </c>
      <c r="F3" s="253"/>
      <c r="G3" s="253" t="s">
        <v>9</v>
      </c>
      <c r="H3" s="253"/>
      <c r="I3" s="253" t="s">
        <v>10</v>
      </c>
      <c r="J3" s="253"/>
      <c r="K3" s="253" t="s">
        <v>11</v>
      </c>
      <c r="L3" s="253"/>
      <c r="M3" s="253" t="s">
        <v>12</v>
      </c>
      <c r="N3" s="255" t="s">
        <v>13</v>
      </c>
      <c r="O3" s="255" t="s">
        <v>14</v>
      </c>
      <c r="P3" s="255" t="s">
        <v>15</v>
      </c>
      <c r="Q3" s="255" t="s">
        <v>16</v>
      </c>
      <c r="R3" s="255" t="s">
        <v>17</v>
      </c>
      <c r="S3" s="255" t="s">
        <v>18</v>
      </c>
      <c r="T3" s="255" t="s">
        <v>19</v>
      </c>
    </row>
    <row r="4" spans="1:20" ht="30" customHeight="1">
      <c r="A4" s="254"/>
      <c r="B4" s="254"/>
      <c r="C4" s="254"/>
      <c r="D4" s="254"/>
      <c r="E4" s="7" t="s">
        <v>7</v>
      </c>
      <c r="F4" s="7" t="s">
        <v>8</v>
      </c>
      <c r="G4" s="7" t="s">
        <v>7</v>
      </c>
      <c r="H4" s="7" t="s">
        <v>8</v>
      </c>
      <c r="I4" s="7" t="s">
        <v>7</v>
      </c>
      <c r="J4" s="7" t="s">
        <v>8</v>
      </c>
      <c r="K4" s="7" t="s">
        <v>7</v>
      </c>
      <c r="L4" s="7" t="s">
        <v>8</v>
      </c>
      <c r="M4" s="254"/>
      <c r="N4" s="255"/>
      <c r="O4" s="255"/>
      <c r="P4" s="255"/>
      <c r="Q4" s="255"/>
      <c r="R4" s="255"/>
      <c r="S4" s="255"/>
      <c r="T4" s="255"/>
    </row>
    <row r="5" spans="1:20" ht="30" customHeight="1">
      <c r="A5" s="8" t="s">
        <v>51</v>
      </c>
      <c r="B5" s="8" t="s">
        <v>52</v>
      </c>
      <c r="C5" s="8" t="s">
        <v>52</v>
      </c>
      <c r="D5" s="9">
        <v>1</v>
      </c>
      <c r="E5" s="10">
        <f>F6+F8+F10+F12+F14+F16+F18+F26</f>
        <v>120964777</v>
      </c>
      <c r="F5" s="10">
        <f t="shared" ref="F5:F28" si="0">E5*D5</f>
        <v>120964777</v>
      </c>
      <c r="G5" s="10">
        <f>H6+H8+H10+H12+H14+H16+H18+H26</f>
        <v>34346732</v>
      </c>
      <c r="H5" s="10">
        <f t="shared" ref="H5:H28" si="1">G5*D5</f>
        <v>34346732</v>
      </c>
      <c r="I5" s="10">
        <f>J6+J8+J10+J12+J14+J16+J18+J26</f>
        <v>3493567</v>
      </c>
      <c r="J5" s="10">
        <f t="shared" ref="J5:J28" si="2">I5*D5</f>
        <v>3493567</v>
      </c>
      <c r="K5" s="10">
        <f t="shared" ref="K5:K28" si="3">E5+G5+I5</f>
        <v>158805076</v>
      </c>
      <c r="L5" s="10">
        <f t="shared" ref="L5:L28" si="4">F5+H5+J5</f>
        <v>158805076</v>
      </c>
      <c r="M5" s="8" t="s">
        <v>52</v>
      </c>
      <c r="N5" s="2" t="s">
        <v>53</v>
      </c>
      <c r="O5" s="2" t="s">
        <v>52</v>
      </c>
      <c r="P5" s="2" t="s">
        <v>52</v>
      </c>
      <c r="Q5" s="2" t="s">
        <v>52</v>
      </c>
      <c r="R5" s="3">
        <v>1</v>
      </c>
      <c r="S5" s="2" t="s">
        <v>52</v>
      </c>
      <c r="T5" s="6"/>
    </row>
    <row r="6" spans="1:20" ht="30" customHeight="1">
      <c r="A6" s="8" t="s">
        <v>54</v>
      </c>
      <c r="B6" s="8" t="s">
        <v>52</v>
      </c>
      <c r="C6" s="8" t="s">
        <v>52</v>
      </c>
      <c r="D6" s="9">
        <v>1</v>
      </c>
      <c r="E6" s="10">
        <f>F7</f>
        <v>9000000</v>
      </c>
      <c r="F6" s="10">
        <f t="shared" si="0"/>
        <v>9000000</v>
      </c>
      <c r="G6" s="10">
        <f>H7</f>
        <v>141582</v>
      </c>
      <c r="H6" s="10">
        <f t="shared" si="1"/>
        <v>141582</v>
      </c>
      <c r="I6" s="10">
        <f>J7</f>
        <v>0</v>
      </c>
      <c r="J6" s="10">
        <f t="shared" si="2"/>
        <v>0</v>
      </c>
      <c r="K6" s="10">
        <f t="shared" si="3"/>
        <v>9141582</v>
      </c>
      <c r="L6" s="10">
        <f t="shared" si="4"/>
        <v>9141582</v>
      </c>
      <c r="M6" s="8" t="s">
        <v>52</v>
      </c>
      <c r="N6" s="2" t="s">
        <v>55</v>
      </c>
      <c r="O6" s="2" t="s">
        <v>52</v>
      </c>
      <c r="P6" s="2" t="s">
        <v>53</v>
      </c>
      <c r="Q6" s="2" t="s">
        <v>52</v>
      </c>
      <c r="R6" s="3">
        <v>2</v>
      </c>
      <c r="S6" s="2" t="s">
        <v>52</v>
      </c>
      <c r="T6" s="6"/>
    </row>
    <row r="7" spans="1:20" ht="30" customHeight="1">
      <c r="A7" s="8" t="s">
        <v>56</v>
      </c>
      <c r="B7" s="8" t="s">
        <v>52</v>
      </c>
      <c r="C7" s="8" t="s">
        <v>52</v>
      </c>
      <c r="D7" s="9">
        <v>1</v>
      </c>
      <c r="E7" s="10">
        <f>공종별내역서!F28</f>
        <v>9000000</v>
      </c>
      <c r="F7" s="10">
        <f t="shared" si="0"/>
        <v>9000000</v>
      </c>
      <c r="G7" s="10">
        <f>공종별내역서!H28</f>
        <v>141582</v>
      </c>
      <c r="H7" s="10">
        <f t="shared" si="1"/>
        <v>141582</v>
      </c>
      <c r="I7" s="10">
        <f>공종별내역서!J28</f>
        <v>0</v>
      </c>
      <c r="J7" s="10">
        <f t="shared" si="2"/>
        <v>0</v>
      </c>
      <c r="K7" s="10">
        <f t="shared" si="3"/>
        <v>9141582</v>
      </c>
      <c r="L7" s="10">
        <f t="shared" si="4"/>
        <v>9141582</v>
      </c>
      <c r="M7" s="8" t="s">
        <v>52</v>
      </c>
      <c r="N7" s="2" t="s">
        <v>57</v>
      </c>
      <c r="O7" s="2" t="s">
        <v>52</v>
      </c>
      <c r="P7" s="2" t="s">
        <v>55</v>
      </c>
      <c r="Q7" s="2" t="s">
        <v>52</v>
      </c>
      <c r="R7" s="3">
        <v>3</v>
      </c>
      <c r="S7" s="2" t="s">
        <v>52</v>
      </c>
      <c r="T7" s="6"/>
    </row>
    <row r="8" spans="1:20" ht="30" customHeight="1">
      <c r="A8" s="8" t="s">
        <v>73</v>
      </c>
      <c r="B8" s="8" t="s">
        <v>52</v>
      </c>
      <c r="C8" s="8" t="s">
        <v>52</v>
      </c>
      <c r="D8" s="9">
        <v>1</v>
      </c>
      <c r="E8" s="10">
        <f>F9</f>
        <v>8000000</v>
      </c>
      <c r="F8" s="10">
        <f t="shared" si="0"/>
        <v>8000000</v>
      </c>
      <c r="G8" s="10">
        <f>H9</f>
        <v>171921</v>
      </c>
      <c r="H8" s="10">
        <f t="shared" si="1"/>
        <v>171921</v>
      </c>
      <c r="I8" s="10">
        <f>J9</f>
        <v>0</v>
      </c>
      <c r="J8" s="10">
        <f t="shared" si="2"/>
        <v>0</v>
      </c>
      <c r="K8" s="10">
        <f t="shared" si="3"/>
        <v>8171921</v>
      </c>
      <c r="L8" s="10">
        <f t="shared" si="4"/>
        <v>8171921</v>
      </c>
      <c r="M8" s="8" t="s">
        <v>52</v>
      </c>
      <c r="N8" s="2" t="s">
        <v>74</v>
      </c>
      <c r="O8" s="2" t="s">
        <v>52</v>
      </c>
      <c r="P8" s="2" t="s">
        <v>53</v>
      </c>
      <c r="Q8" s="2" t="s">
        <v>52</v>
      </c>
      <c r="R8" s="3">
        <v>2</v>
      </c>
      <c r="S8" s="2" t="s">
        <v>52</v>
      </c>
      <c r="T8" s="6"/>
    </row>
    <row r="9" spans="1:20" ht="30" customHeight="1">
      <c r="A9" s="8" t="s">
        <v>75</v>
      </c>
      <c r="B9" s="8" t="s">
        <v>52</v>
      </c>
      <c r="C9" s="8" t="s">
        <v>52</v>
      </c>
      <c r="D9" s="9">
        <v>1</v>
      </c>
      <c r="E9" s="10">
        <f>공종별내역서!F53</f>
        <v>8000000</v>
      </c>
      <c r="F9" s="10">
        <f t="shared" si="0"/>
        <v>8000000</v>
      </c>
      <c r="G9" s="10">
        <f>공종별내역서!H53</f>
        <v>171921</v>
      </c>
      <c r="H9" s="10">
        <f t="shared" si="1"/>
        <v>171921</v>
      </c>
      <c r="I9" s="10">
        <f>공종별내역서!J53</f>
        <v>0</v>
      </c>
      <c r="J9" s="10">
        <f t="shared" si="2"/>
        <v>0</v>
      </c>
      <c r="K9" s="10">
        <f t="shared" si="3"/>
        <v>8171921</v>
      </c>
      <c r="L9" s="10">
        <f t="shared" si="4"/>
        <v>8171921</v>
      </c>
      <c r="M9" s="8" t="s">
        <v>52</v>
      </c>
      <c r="N9" s="2" t="s">
        <v>76</v>
      </c>
      <c r="O9" s="2" t="s">
        <v>52</v>
      </c>
      <c r="P9" s="2" t="s">
        <v>74</v>
      </c>
      <c r="Q9" s="2" t="s">
        <v>52</v>
      </c>
      <c r="R9" s="3">
        <v>3</v>
      </c>
      <c r="S9" s="2" t="s">
        <v>52</v>
      </c>
      <c r="T9" s="6"/>
    </row>
    <row r="10" spans="1:20" ht="30" customHeight="1">
      <c r="A10" s="8" t="s">
        <v>82</v>
      </c>
      <c r="B10" s="8" t="s">
        <v>52</v>
      </c>
      <c r="C10" s="8" t="s">
        <v>52</v>
      </c>
      <c r="D10" s="9">
        <v>1</v>
      </c>
      <c r="E10" s="10">
        <f>F11</f>
        <v>10000000</v>
      </c>
      <c r="F10" s="10">
        <f t="shared" si="0"/>
        <v>10000000</v>
      </c>
      <c r="G10" s="10">
        <f>H11</f>
        <v>141582</v>
      </c>
      <c r="H10" s="10">
        <f t="shared" si="1"/>
        <v>141582</v>
      </c>
      <c r="I10" s="10">
        <f>J11</f>
        <v>0</v>
      </c>
      <c r="J10" s="10">
        <f t="shared" si="2"/>
        <v>0</v>
      </c>
      <c r="K10" s="10">
        <f t="shared" si="3"/>
        <v>10141582</v>
      </c>
      <c r="L10" s="10">
        <f t="shared" si="4"/>
        <v>10141582</v>
      </c>
      <c r="M10" s="8" t="s">
        <v>52</v>
      </c>
      <c r="N10" s="2" t="s">
        <v>83</v>
      </c>
      <c r="O10" s="2" t="s">
        <v>52</v>
      </c>
      <c r="P10" s="2" t="s">
        <v>53</v>
      </c>
      <c r="Q10" s="2" t="s">
        <v>52</v>
      </c>
      <c r="R10" s="3">
        <v>2</v>
      </c>
      <c r="S10" s="2" t="s">
        <v>52</v>
      </c>
      <c r="T10" s="6"/>
    </row>
    <row r="11" spans="1:20" ht="30" customHeight="1">
      <c r="A11" s="8" t="s">
        <v>84</v>
      </c>
      <c r="B11" s="8" t="s">
        <v>52</v>
      </c>
      <c r="C11" s="8" t="s">
        <v>52</v>
      </c>
      <c r="D11" s="9">
        <v>1</v>
      </c>
      <c r="E11" s="10">
        <f>공종별내역서!F78</f>
        <v>10000000</v>
      </c>
      <c r="F11" s="10">
        <f t="shared" si="0"/>
        <v>10000000</v>
      </c>
      <c r="G11" s="10">
        <f>공종별내역서!H78</f>
        <v>141582</v>
      </c>
      <c r="H11" s="10">
        <f t="shared" si="1"/>
        <v>141582</v>
      </c>
      <c r="I11" s="10">
        <f>공종별내역서!J78</f>
        <v>0</v>
      </c>
      <c r="J11" s="10">
        <f t="shared" si="2"/>
        <v>0</v>
      </c>
      <c r="K11" s="10">
        <f t="shared" si="3"/>
        <v>10141582</v>
      </c>
      <c r="L11" s="10">
        <f t="shared" si="4"/>
        <v>10141582</v>
      </c>
      <c r="M11" s="8" t="s">
        <v>52</v>
      </c>
      <c r="N11" s="2" t="s">
        <v>85</v>
      </c>
      <c r="O11" s="2" t="s">
        <v>52</v>
      </c>
      <c r="P11" s="2" t="s">
        <v>83</v>
      </c>
      <c r="Q11" s="2" t="s">
        <v>52</v>
      </c>
      <c r="R11" s="3">
        <v>3</v>
      </c>
      <c r="S11" s="2" t="s">
        <v>52</v>
      </c>
      <c r="T11" s="6"/>
    </row>
    <row r="12" spans="1:20" ht="30" customHeight="1">
      <c r="A12" s="8" t="s">
        <v>91</v>
      </c>
      <c r="B12" s="8" t="s">
        <v>52</v>
      </c>
      <c r="C12" s="8" t="s">
        <v>52</v>
      </c>
      <c r="D12" s="9">
        <v>1</v>
      </c>
      <c r="E12" s="10">
        <f>F13</f>
        <v>14000000</v>
      </c>
      <c r="F12" s="10">
        <f t="shared" si="0"/>
        <v>14000000</v>
      </c>
      <c r="G12" s="10">
        <f>H13</f>
        <v>384294</v>
      </c>
      <c r="H12" s="10">
        <f t="shared" si="1"/>
        <v>384294</v>
      </c>
      <c r="I12" s="10">
        <f>J13</f>
        <v>0</v>
      </c>
      <c r="J12" s="10">
        <f t="shared" si="2"/>
        <v>0</v>
      </c>
      <c r="K12" s="10">
        <f t="shared" si="3"/>
        <v>14384294</v>
      </c>
      <c r="L12" s="10">
        <f t="shared" si="4"/>
        <v>14384294</v>
      </c>
      <c r="M12" s="8" t="s">
        <v>52</v>
      </c>
      <c r="N12" s="2" t="s">
        <v>92</v>
      </c>
      <c r="O12" s="2" t="s">
        <v>52</v>
      </c>
      <c r="P12" s="2" t="s">
        <v>53</v>
      </c>
      <c r="Q12" s="2" t="s">
        <v>52</v>
      </c>
      <c r="R12" s="3">
        <v>2</v>
      </c>
      <c r="S12" s="2" t="s">
        <v>52</v>
      </c>
      <c r="T12" s="6"/>
    </row>
    <row r="13" spans="1:20" ht="30" customHeight="1">
      <c r="A13" s="8" t="s">
        <v>93</v>
      </c>
      <c r="B13" s="8" t="s">
        <v>52</v>
      </c>
      <c r="C13" s="8" t="s">
        <v>52</v>
      </c>
      <c r="D13" s="9">
        <v>1</v>
      </c>
      <c r="E13" s="10">
        <f>공종별내역서!F103</f>
        <v>14000000</v>
      </c>
      <c r="F13" s="10">
        <f t="shared" si="0"/>
        <v>14000000</v>
      </c>
      <c r="G13" s="10">
        <f>공종별내역서!H103</f>
        <v>384294</v>
      </c>
      <c r="H13" s="10">
        <f t="shared" si="1"/>
        <v>384294</v>
      </c>
      <c r="I13" s="10">
        <f>공종별내역서!J103</f>
        <v>0</v>
      </c>
      <c r="J13" s="10">
        <f t="shared" si="2"/>
        <v>0</v>
      </c>
      <c r="K13" s="10">
        <f t="shared" si="3"/>
        <v>14384294</v>
      </c>
      <c r="L13" s="10">
        <f t="shared" si="4"/>
        <v>14384294</v>
      </c>
      <c r="M13" s="8" t="s">
        <v>52</v>
      </c>
      <c r="N13" s="2" t="s">
        <v>94</v>
      </c>
      <c r="O13" s="2" t="s">
        <v>52</v>
      </c>
      <c r="P13" s="2" t="s">
        <v>92</v>
      </c>
      <c r="Q13" s="2" t="s">
        <v>52</v>
      </c>
      <c r="R13" s="3">
        <v>3</v>
      </c>
      <c r="S13" s="2" t="s">
        <v>52</v>
      </c>
      <c r="T13" s="6"/>
    </row>
    <row r="14" spans="1:20" ht="30" customHeight="1">
      <c r="A14" s="8" t="s">
        <v>100</v>
      </c>
      <c r="B14" s="8" t="s">
        <v>52</v>
      </c>
      <c r="C14" s="8" t="s">
        <v>52</v>
      </c>
      <c r="D14" s="9">
        <v>1</v>
      </c>
      <c r="E14" s="10">
        <f>F15</f>
        <v>9000000</v>
      </c>
      <c r="F14" s="10">
        <f t="shared" si="0"/>
        <v>9000000</v>
      </c>
      <c r="G14" s="10">
        <f>H15</f>
        <v>202260</v>
      </c>
      <c r="H14" s="10">
        <f t="shared" si="1"/>
        <v>202260</v>
      </c>
      <c r="I14" s="10">
        <f>J15</f>
        <v>0</v>
      </c>
      <c r="J14" s="10">
        <f t="shared" si="2"/>
        <v>0</v>
      </c>
      <c r="K14" s="10">
        <f t="shared" si="3"/>
        <v>9202260</v>
      </c>
      <c r="L14" s="10">
        <f t="shared" si="4"/>
        <v>9202260</v>
      </c>
      <c r="M14" s="8" t="s">
        <v>52</v>
      </c>
      <c r="N14" s="2" t="s">
        <v>101</v>
      </c>
      <c r="O14" s="2" t="s">
        <v>52</v>
      </c>
      <c r="P14" s="2" t="s">
        <v>53</v>
      </c>
      <c r="Q14" s="2" t="s">
        <v>52</v>
      </c>
      <c r="R14" s="3">
        <v>2</v>
      </c>
      <c r="S14" s="2" t="s">
        <v>52</v>
      </c>
      <c r="T14" s="6"/>
    </row>
    <row r="15" spans="1:20" ht="30" customHeight="1">
      <c r="A15" s="8" t="s">
        <v>102</v>
      </c>
      <c r="B15" s="8" t="s">
        <v>52</v>
      </c>
      <c r="C15" s="8" t="s">
        <v>52</v>
      </c>
      <c r="D15" s="9">
        <v>1</v>
      </c>
      <c r="E15" s="10">
        <f>공종별내역서!F128</f>
        <v>9000000</v>
      </c>
      <c r="F15" s="10">
        <f t="shared" si="0"/>
        <v>9000000</v>
      </c>
      <c r="G15" s="10">
        <f>공종별내역서!H128</f>
        <v>202260</v>
      </c>
      <c r="H15" s="10">
        <f t="shared" si="1"/>
        <v>202260</v>
      </c>
      <c r="I15" s="10">
        <f>공종별내역서!J128</f>
        <v>0</v>
      </c>
      <c r="J15" s="10">
        <f t="shared" si="2"/>
        <v>0</v>
      </c>
      <c r="K15" s="10">
        <f t="shared" si="3"/>
        <v>9202260</v>
      </c>
      <c r="L15" s="10">
        <f t="shared" si="4"/>
        <v>9202260</v>
      </c>
      <c r="M15" s="8" t="s">
        <v>52</v>
      </c>
      <c r="N15" s="2" t="s">
        <v>103</v>
      </c>
      <c r="O15" s="2" t="s">
        <v>52</v>
      </c>
      <c r="P15" s="2" t="s">
        <v>101</v>
      </c>
      <c r="Q15" s="2" t="s">
        <v>52</v>
      </c>
      <c r="R15" s="3">
        <v>3</v>
      </c>
      <c r="S15" s="2" t="s">
        <v>52</v>
      </c>
      <c r="T15" s="6"/>
    </row>
    <row r="16" spans="1:20" ht="30" customHeight="1">
      <c r="A16" s="8" t="s">
        <v>109</v>
      </c>
      <c r="B16" s="8" t="s">
        <v>52</v>
      </c>
      <c r="C16" s="8" t="s">
        <v>52</v>
      </c>
      <c r="D16" s="9">
        <v>1</v>
      </c>
      <c r="E16" s="10">
        <f>F17</f>
        <v>9040000</v>
      </c>
      <c r="F16" s="10">
        <f t="shared" si="0"/>
        <v>9040000</v>
      </c>
      <c r="G16" s="10">
        <f>H17</f>
        <v>121356</v>
      </c>
      <c r="H16" s="10">
        <f t="shared" si="1"/>
        <v>121356</v>
      </c>
      <c r="I16" s="10">
        <f>J17</f>
        <v>0</v>
      </c>
      <c r="J16" s="10">
        <f t="shared" si="2"/>
        <v>0</v>
      </c>
      <c r="K16" s="10">
        <f t="shared" si="3"/>
        <v>9161356</v>
      </c>
      <c r="L16" s="10">
        <f t="shared" si="4"/>
        <v>9161356</v>
      </c>
      <c r="M16" s="8" t="s">
        <v>52</v>
      </c>
      <c r="N16" s="2" t="s">
        <v>110</v>
      </c>
      <c r="O16" s="2" t="s">
        <v>52</v>
      </c>
      <c r="P16" s="2" t="s">
        <v>53</v>
      </c>
      <c r="Q16" s="2" t="s">
        <v>52</v>
      </c>
      <c r="R16" s="3">
        <v>2</v>
      </c>
      <c r="S16" s="2" t="s">
        <v>52</v>
      </c>
      <c r="T16" s="6"/>
    </row>
    <row r="17" spans="1:20" ht="30" customHeight="1">
      <c r="A17" s="8" t="s">
        <v>111</v>
      </c>
      <c r="B17" s="8" t="s">
        <v>52</v>
      </c>
      <c r="C17" s="8" t="s">
        <v>52</v>
      </c>
      <c r="D17" s="9">
        <v>1</v>
      </c>
      <c r="E17" s="10">
        <f>공종별내역서!F153</f>
        <v>9040000</v>
      </c>
      <c r="F17" s="10">
        <f t="shared" si="0"/>
        <v>9040000</v>
      </c>
      <c r="G17" s="10">
        <f>공종별내역서!H153</f>
        <v>121356</v>
      </c>
      <c r="H17" s="10">
        <f t="shared" si="1"/>
        <v>121356</v>
      </c>
      <c r="I17" s="10">
        <f>공종별내역서!J153</f>
        <v>0</v>
      </c>
      <c r="J17" s="10">
        <f t="shared" si="2"/>
        <v>0</v>
      </c>
      <c r="K17" s="10">
        <f t="shared" si="3"/>
        <v>9161356</v>
      </c>
      <c r="L17" s="10">
        <f t="shared" si="4"/>
        <v>9161356</v>
      </c>
      <c r="M17" s="8" t="s">
        <v>52</v>
      </c>
      <c r="N17" s="2" t="s">
        <v>112</v>
      </c>
      <c r="O17" s="2" t="s">
        <v>52</v>
      </c>
      <c r="P17" s="2" t="s">
        <v>110</v>
      </c>
      <c r="Q17" s="2" t="s">
        <v>52</v>
      </c>
      <c r="R17" s="3">
        <v>3</v>
      </c>
      <c r="S17" s="2" t="s">
        <v>52</v>
      </c>
      <c r="T17" s="6"/>
    </row>
    <row r="18" spans="1:20" ht="30" customHeight="1">
      <c r="A18" s="8" t="s">
        <v>118</v>
      </c>
      <c r="B18" s="8" t="s">
        <v>52</v>
      </c>
      <c r="C18" s="8" t="s">
        <v>52</v>
      </c>
      <c r="D18" s="9">
        <v>1</v>
      </c>
      <c r="E18" s="10">
        <f>F19+F20+F21+F22+F23+F24+F25</f>
        <v>61924777</v>
      </c>
      <c r="F18" s="10">
        <f t="shared" si="0"/>
        <v>61924777</v>
      </c>
      <c r="G18" s="10">
        <f>H19+H20+H21+H22+H23+H24+H25</f>
        <v>30846893</v>
      </c>
      <c r="H18" s="10">
        <f t="shared" si="1"/>
        <v>30846893</v>
      </c>
      <c r="I18" s="10">
        <f>J19+J20+J21+J22+J23+J24+J25</f>
        <v>2156167</v>
      </c>
      <c r="J18" s="10">
        <f t="shared" si="2"/>
        <v>2156167</v>
      </c>
      <c r="K18" s="10">
        <f t="shared" si="3"/>
        <v>94927837</v>
      </c>
      <c r="L18" s="10">
        <f t="shared" si="4"/>
        <v>94927837</v>
      </c>
      <c r="M18" s="8" t="s">
        <v>52</v>
      </c>
      <c r="N18" s="2" t="s">
        <v>119</v>
      </c>
      <c r="O18" s="2" t="s">
        <v>52</v>
      </c>
      <c r="P18" s="2" t="s">
        <v>53</v>
      </c>
      <c r="Q18" s="2" t="s">
        <v>52</v>
      </c>
      <c r="R18" s="3">
        <v>2</v>
      </c>
      <c r="S18" s="2" t="s">
        <v>52</v>
      </c>
      <c r="T18" s="6"/>
    </row>
    <row r="19" spans="1:20" ht="30" customHeight="1">
      <c r="A19" s="8" t="s">
        <v>120</v>
      </c>
      <c r="B19" s="8" t="s">
        <v>52</v>
      </c>
      <c r="C19" s="8" t="s">
        <v>52</v>
      </c>
      <c r="D19" s="9">
        <v>1</v>
      </c>
      <c r="E19" s="10">
        <f>공종별내역서!F178</f>
        <v>0</v>
      </c>
      <c r="F19" s="10">
        <f t="shared" si="0"/>
        <v>0</v>
      </c>
      <c r="G19" s="10">
        <f>공종별내역서!H178</f>
        <v>0</v>
      </c>
      <c r="H19" s="10">
        <f t="shared" si="1"/>
        <v>0</v>
      </c>
      <c r="I19" s="10">
        <f>공종별내역서!J178</f>
        <v>1633386</v>
      </c>
      <c r="J19" s="10">
        <f t="shared" si="2"/>
        <v>1633386</v>
      </c>
      <c r="K19" s="10">
        <f t="shared" si="3"/>
        <v>1633386</v>
      </c>
      <c r="L19" s="10">
        <f t="shared" si="4"/>
        <v>1633386</v>
      </c>
      <c r="M19" s="8" t="s">
        <v>52</v>
      </c>
      <c r="N19" s="2" t="s">
        <v>121</v>
      </c>
      <c r="O19" s="2" t="s">
        <v>52</v>
      </c>
      <c r="P19" s="2" t="s">
        <v>119</v>
      </c>
      <c r="Q19" s="2" t="s">
        <v>52</v>
      </c>
      <c r="R19" s="3">
        <v>3</v>
      </c>
      <c r="S19" s="2" t="s">
        <v>52</v>
      </c>
      <c r="T19" s="6"/>
    </row>
    <row r="20" spans="1:20" ht="30" customHeight="1">
      <c r="A20" s="8" t="s">
        <v>132</v>
      </c>
      <c r="B20" s="8" t="s">
        <v>52</v>
      </c>
      <c r="C20" s="8" t="s">
        <v>52</v>
      </c>
      <c r="D20" s="9">
        <v>1</v>
      </c>
      <c r="E20" s="10">
        <f>공종별내역서!F203</f>
        <v>857577</v>
      </c>
      <c r="F20" s="10">
        <f t="shared" si="0"/>
        <v>857577</v>
      </c>
      <c r="G20" s="10">
        <f>공종별내역서!H203</f>
        <v>3164208</v>
      </c>
      <c r="H20" s="10">
        <f t="shared" si="1"/>
        <v>3164208</v>
      </c>
      <c r="I20" s="10">
        <f>공종별내역서!J203</f>
        <v>0</v>
      </c>
      <c r="J20" s="10">
        <f t="shared" si="2"/>
        <v>0</v>
      </c>
      <c r="K20" s="10">
        <f t="shared" si="3"/>
        <v>4021785</v>
      </c>
      <c r="L20" s="10">
        <f t="shared" si="4"/>
        <v>4021785</v>
      </c>
      <c r="M20" s="8" t="s">
        <v>52</v>
      </c>
      <c r="N20" s="2" t="s">
        <v>133</v>
      </c>
      <c r="O20" s="2" t="s">
        <v>52</v>
      </c>
      <c r="P20" s="2" t="s">
        <v>119</v>
      </c>
      <c r="Q20" s="2" t="s">
        <v>52</v>
      </c>
      <c r="R20" s="3">
        <v>3</v>
      </c>
      <c r="S20" s="2" t="s">
        <v>52</v>
      </c>
      <c r="T20" s="6"/>
    </row>
    <row r="21" spans="1:20" ht="30" customHeight="1">
      <c r="A21" s="8" t="s">
        <v>165</v>
      </c>
      <c r="B21" s="8" t="s">
        <v>52</v>
      </c>
      <c r="C21" s="8" t="s">
        <v>52</v>
      </c>
      <c r="D21" s="9">
        <v>1</v>
      </c>
      <c r="E21" s="10">
        <f>공종별내역서!F228</f>
        <v>27306456</v>
      </c>
      <c r="F21" s="10">
        <f t="shared" si="0"/>
        <v>27306456</v>
      </c>
      <c r="G21" s="10">
        <f>공종별내역서!H228</f>
        <v>27049856</v>
      </c>
      <c r="H21" s="10">
        <f t="shared" si="1"/>
        <v>27049856</v>
      </c>
      <c r="I21" s="10">
        <f>공종별내역서!J228</f>
        <v>421887</v>
      </c>
      <c r="J21" s="10">
        <f t="shared" si="2"/>
        <v>421887</v>
      </c>
      <c r="K21" s="10">
        <f t="shared" si="3"/>
        <v>54778199</v>
      </c>
      <c r="L21" s="10">
        <f t="shared" si="4"/>
        <v>54778199</v>
      </c>
      <c r="M21" s="8" t="s">
        <v>52</v>
      </c>
      <c r="N21" s="2" t="s">
        <v>166</v>
      </c>
      <c r="O21" s="2" t="s">
        <v>52</v>
      </c>
      <c r="P21" s="2" t="s">
        <v>119</v>
      </c>
      <c r="Q21" s="2" t="s">
        <v>52</v>
      </c>
      <c r="R21" s="3">
        <v>3</v>
      </c>
      <c r="S21" s="2" t="s">
        <v>52</v>
      </c>
      <c r="T21" s="6"/>
    </row>
    <row r="22" spans="1:20" ht="30" customHeight="1">
      <c r="A22" s="8" t="s">
        <v>224</v>
      </c>
      <c r="B22" s="8" t="s">
        <v>52</v>
      </c>
      <c r="C22" s="8" t="s">
        <v>52</v>
      </c>
      <c r="D22" s="9">
        <v>1</v>
      </c>
      <c r="E22" s="10">
        <f>공종별내역서!F253</f>
        <v>853202</v>
      </c>
      <c r="F22" s="10">
        <f t="shared" si="0"/>
        <v>853202</v>
      </c>
      <c r="G22" s="10">
        <f>공종별내역서!H253</f>
        <v>632829</v>
      </c>
      <c r="H22" s="10">
        <f t="shared" si="1"/>
        <v>632829</v>
      </c>
      <c r="I22" s="10">
        <f>공종별내역서!J253</f>
        <v>4956</v>
      </c>
      <c r="J22" s="10">
        <f t="shared" si="2"/>
        <v>4956</v>
      </c>
      <c r="K22" s="10">
        <f t="shared" si="3"/>
        <v>1490987</v>
      </c>
      <c r="L22" s="10">
        <f t="shared" si="4"/>
        <v>1490987</v>
      </c>
      <c r="M22" s="8" t="s">
        <v>52</v>
      </c>
      <c r="N22" s="2" t="s">
        <v>225</v>
      </c>
      <c r="O22" s="2" t="s">
        <v>52</v>
      </c>
      <c r="P22" s="2" t="s">
        <v>119</v>
      </c>
      <c r="Q22" s="2" t="s">
        <v>52</v>
      </c>
      <c r="R22" s="3">
        <v>3</v>
      </c>
      <c r="S22" s="2" t="s">
        <v>52</v>
      </c>
      <c r="T22" s="6"/>
    </row>
    <row r="23" spans="1:20" ht="30" customHeight="1">
      <c r="A23" s="8" t="s">
        <v>283</v>
      </c>
      <c r="B23" s="8" t="s">
        <v>52</v>
      </c>
      <c r="C23" s="8" t="s">
        <v>52</v>
      </c>
      <c r="D23" s="9">
        <v>1</v>
      </c>
      <c r="E23" s="10">
        <f>공종별내역서!F278</f>
        <v>1081640</v>
      </c>
      <c r="F23" s="10">
        <f t="shared" si="0"/>
        <v>1081640</v>
      </c>
      <c r="G23" s="10">
        <f>공종별내역서!H278</f>
        <v>0</v>
      </c>
      <c r="H23" s="10">
        <f t="shared" si="1"/>
        <v>0</v>
      </c>
      <c r="I23" s="10">
        <f>공종별내역서!J278</f>
        <v>25000</v>
      </c>
      <c r="J23" s="10">
        <f t="shared" si="2"/>
        <v>25000</v>
      </c>
      <c r="K23" s="10">
        <f t="shared" si="3"/>
        <v>1106640</v>
      </c>
      <c r="L23" s="10">
        <f t="shared" si="4"/>
        <v>1106640</v>
      </c>
      <c r="M23" s="8" t="s">
        <v>52</v>
      </c>
      <c r="N23" s="2" t="s">
        <v>284</v>
      </c>
      <c r="O23" s="2" t="s">
        <v>52</v>
      </c>
      <c r="P23" s="2" t="s">
        <v>119</v>
      </c>
      <c r="Q23" s="2" t="s">
        <v>52</v>
      </c>
      <c r="R23" s="3">
        <v>3</v>
      </c>
      <c r="S23" s="2" t="s">
        <v>52</v>
      </c>
      <c r="T23" s="6"/>
    </row>
    <row r="24" spans="1:20" ht="30" customHeight="1">
      <c r="A24" s="8" t="s">
        <v>300</v>
      </c>
      <c r="B24" s="8" t="s">
        <v>52</v>
      </c>
      <c r="C24" s="8" t="s">
        <v>52</v>
      </c>
      <c r="D24" s="9">
        <v>1</v>
      </c>
      <c r="E24" s="10">
        <f>공종별내역서!F303</f>
        <v>31825902</v>
      </c>
      <c r="F24" s="10">
        <f t="shared" si="0"/>
        <v>31825902</v>
      </c>
      <c r="G24" s="10">
        <f>공종별내역서!H303</f>
        <v>0</v>
      </c>
      <c r="H24" s="10">
        <f t="shared" si="1"/>
        <v>0</v>
      </c>
      <c r="I24" s="10">
        <f>공종별내역서!J303</f>
        <v>0</v>
      </c>
      <c r="J24" s="10">
        <f t="shared" si="2"/>
        <v>0</v>
      </c>
      <c r="K24" s="10">
        <f t="shared" si="3"/>
        <v>31825902</v>
      </c>
      <c r="L24" s="10">
        <f t="shared" si="4"/>
        <v>31825902</v>
      </c>
      <c r="M24" s="8" t="s">
        <v>52</v>
      </c>
      <c r="N24" s="2" t="s">
        <v>301</v>
      </c>
      <c r="O24" s="2" t="s">
        <v>52</v>
      </c>
      <c r="P24" s="2" t="s">
        <v>119</v>
      </c>
      <c r="Q24" s="2" t="s">
        <v>52</v>
      </c>
      <c r="R24" s="3">
        <v>3</v>
      </c>
      <c r="S24" s="2" t="s">
        <v>52</v>
      </c>
      <c r="T24" s="6"/>
    </row>
    <row r="25" spans="1:20" ht="30" customHeight="1">
      <c r="A25" s="8" t="s">
        <v>314</v>
      </c>
      <c r="B25" s="8" t="s">
        <v>52</v>
      </c>
      <c r="C25" s="8" t="s">
        <v>52</v>
      </c>
      <c r="D25" s="9">
        <v>1</v>
      </c>
      <c r="E25" s="10">
        <f>공종별내역서!F328</f>
        <v>0</v>
      </c>
      <c r="F25" s="10">
        <f t="shared" si="0"/>
        <v>0</v>
      </c>
      <c r="G25" s="10">
        <f>공종별내역서!H328</f>
        <v>0</v>
      </c>
      <c r="H25" s="10">
        <f t="shared" si="1"/>
        <v>0</v>
      </c>
      <c r="I25" s="10">
        <f>공종별내역서!J328</f>
        <v>70938</v>
      </c>
      <c r="J25" s="10">
        <f t="shared" si="2"/>
        <v>70938</v>
      </c>
      <c r="K25" s="10">
        <f t="shared" si="3"/>
        <v>70938</v>
      </c>
      <c r="L25" s="10">
        <f t="shared" si="4"/>
        <v>70938</v>
      </c>
      <c r="M25" s="8" t="s">
        <v>52</v>
      </c>
      <c r="N25" s="2" t="s">
        <v>315</v>
      </c>
      <c r="O25" s="2" t="s">
        <v>52</v>
      </c>
      <c r="P25" s="2" t="s">
        <v>119</v>
      </c>
      <c r="Q25" s="2" t="s">
        <v>52</v>
      </c>
      <c r="R25" s="3">
        <v>3</v>
      </c>
      <c r="S25" s="2" t="s">
        <v>52</v>
      </c>
      <c r="T25" s="6"/>
    </row>
    <row r="26" spans="1:20" ht="30" customHeight="1">
      <c r="A26" s="8" t="s">
        <v>333</v>
      </c>
      <c r="B26" s="8" t="s">
        <v>52</v>
      </c>
      <c r="C26" s="8" t="s">
        <v>52</v>
      </c>
      <c r="D26" s="9">
        <v>1</v>
      </c>
      <c r="E26" s="10">
        <f>F27+F28</f>
        <v>0</v>
      </c>
      <c r="F26" s="10">
        <f t="shared" si="0"/>
        <v>0</v>
      </c>
      <c r="G26" s="10">
        <f>H27+H28</f>
        <v>2336844</v>
      </c>
      <c r="H26" s="10">
        <f t="shared" si="1"/>
        <v>2336844</v>
      </c>
      <c r="I26" s="10">
        <f>J27+J28</f>
        <v>1337400</v>
      </c>
      <c r="J26" s="10">
        <f t="shared" si="2"/>
        <v>1337400</v>
      </c>
      <c r="K26" s="10">
        <f t="shared" si="3"/>
        <v>3674244</v>
      </c>
      <c r="L26" s="10">
        <f t="shared" si="4"/>
        <v>3674244</v>
      </c>
      <c r="M26" s="8" t="s">
        <v>52</v>
      </c>
      <c r="N26" s="2" t="s">
        <v>334</v>
      </c>
      <c r="O26" s="2" t="s">
        <v>52</v>
      </c>
      <c r="P26" s="2" t="s">
        <v>53</v>
      </c>
      <c r="Q26" s="2" t="s">
        <v>52</v>
      </c>
      <c r="R26" s="3">
        <v>2</v>
      </c>
      <c r="S26" s="2" t="s">
        <v>52</v>
      </c>
      <c r="T26" s="6"/>
    </row>
    <row r="27" spans="1:20" ht="30" customHeight="1">
      <c r="A27" s="8" t="s">
        <v>335</v>
      </c>
      <c r="B27" s="8" t="s">
        <v>52</v>
      </c>
      <c r="C27" s="8" t="s">
        <v>52</v>
      </c>
      <c r="D27" s="9">
        <v>1</v>
      </c>
      <c r="E27" s="10">
        <f>공종별내역서!F353</f>
        <v>0</v>
      </c>
      <c r="F27" s="10">
        <f t="shared" si="0"/>
        <v>0</v>
      </c>
      <c r="G27" s="10">
        <f>공종별내역서!H353</f>
        <v>2022600</v>
      </c>
      <c r="H27" s="10">
        <f t="shared" si="1"/>
        <v>2022600</v>
      </c>
      <c r="I27" s="10">
        <f>공종별내역서!J353</f>
        <v>1337400</v>
      </c>
      <c r="J27" s="10">
        <f t="shared" si="2"/>
        <v>1337400</v>
      </c>
      <c r="K27" s="10">
        <f t="shared" si="3"/>
        <v>3360000</v>
      </c>
      <c r="L27" s="10">
        <f t="shared" si="4"/>
        <v>3360000</v>
      </c>
      <c r="M27" s="8" t="s">
        <v>52</v>
      </c>
      <c r="N27" s="2" t="s">
        <v>336</v>
      </c>
      <c r="O27" s="2" t="s">
        <v>52</v>
      </c>
      <c r="P27" s="2" t="s">
        <v>334</v>
      </c>
      <c r="Q27" s="2" t="s">
        <v>52</v>
      </c>
      <c r="R27" s="3">
        <v>3</v>
      </c>
      <c r="S27" s="2" t="s">
        <v>52</v>
      </c>
      <c r="T27" s="6"/>
    </row>
    <row r="28" spans="1:20" ht="30" customHeight="1">
      <c r="A28" s="8" t="s">
        <v>343</v>
      </c>
      <c r="B28" s="8" t="s">
        <v>52</v>
      </c>
      <c r="C28" s="8" t="s">
        <v>52</v>
      </c>
      <c r="D28" s="9">
        <v>1</v>
      </c>
      <c r="E28" s="10">
        <f>공종별내역서!F378</f>
        <v>0</v>
      </c>
      <c r="F28" s="10">
        <f t="shared" si="0"/>
        <v>0</v>
      </c>
      <c r="G28" s="10">
        <f>공종별내역서!H378</f>
        <v>314244</v>
      </c>
      <c r="H28" s="10">
        <f t="shared" si="1"/>
        <v>314244</v>
      </c>
      <c r="I28" s="10">
        <f>공종별내역서!J378</f>
        <v>0</v>
      </c>
      <c r="J28" s="10">
        <f t="shared" si="2"/>
        <v>0</v>
      </c>
      <c r="K28" s="10">
        <f t="shared" si="3"/>
        <v>314244</v>
      </c>
      <c r="L28" s="10">
        <f t="shared" si="4"/>
        <v>314244</v>
      </c>
      <c r="M28" s="8" t="s">
        <v>52</v>
      </c>
      <c r="N28" s="2" t="s">
        <v>344</v>
      </c>
      <c r="O28" s="2" t="s">
        <v>52</v>
      </c>
      <c r="P28" s="2" t="s">
        <v>334</v>
      </c>
      <c r="Q28" s="2" t="s">
        <v>52</v>
      </c>
      <c r="R28" s="3">
        <v>3</v>
      </c>
      <c r="S28" s="2" t="s">
        <v>52</v>
      </c>
      <c r="T28" s="6"/>
    </row>
    <row r="29" spans="1:20" ht="30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T29" s="5"/>
    </row>
    <row r="30" spans="1:20" ht="30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T30" s="5"/>
    </row>
    <row r="31" spans="1:20" ht="30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T31" s="5"/>
    </row>
    <row r="32" spans="1:20" ht="30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T32" s="5"/>
    </row>
    <row r="33" spans="1:20" ht="30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T33" s="5"/>
    </row>
    <row r="34" spans="1:20" ht="30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T34" s="5"/>
    </row>
    <row r="35" spans="1:20" ht="30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T35" s="5"/>
    </row>
    <row r="36" spans="1:20" ht="30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T36" s="5"/>
    </row>
    <row r="37" spans="1:20" ht="30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T37" s="5"/>
    </row>
    <row r="38" spans="1:20" ht="30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T38" s="5"/>
    </row>
    <row r="39" spans="1:20" ht="30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T39" s="5"/>
    </row>
    <row r="40" spans="1:20" ht="30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T40" s="5"/>
    </row>
    <row r="41" spans="1:20" ht="30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T41" s="5"/>
    </row>
    <row r="42" spans="1:20" ht="30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T42" s="5"/>
    </row>
    <row r="43" spans="1:20" ht="30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T43" s="5"/>
    </row>
    <row r="44" spans="1:20" ht="30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T44" s="5"/>
    </row>
    <row r="45" spans="1:20" ht="30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T45" s="5"/>
    </row>
    <row r="46" spans="1:20" ht="30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T46" s="5"/>
    </row>
    <row r="47" spans="1:20" ht="30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T47" s="5"/>
    </row>
    <row r="48" spans="1:20" ht="30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T48" s="5"/>
    </row>
    <row r="49" spans="1:20" ht="30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T49" s="5"/>
    </row>
    <row r="50" spans="1:20" ht="30" customHeight="1">
      <c r="A50" s="8" t="s">
        <v>71</v>
      </c>
      <c r="B50" s="9"/>
      <c r="C50" s="9"/>
      <c r="D50" s="9"/>
      <c r="E50" s="9"/>
      <c r="F50" s="10">
        <f>F5</f>
        <v>120964777</v>
      </c>
      <c r="G50" s="9"/>
      <c r="H50" s="10">
        <f>H5</f>
        <v>34346732</v>
      </c>
      <c r="I50" s="9"/>
      <c r="J50" s="10">
        <f>J5</f>
        <v>3493567</v>
      </c>
      <c r="K50" s="9"/>
      <c r="L50" s="10">
        <f>L5</f>
        <v>158805076</v>
      </c>
      <c r="M50" s="9"/>
      <c r="T50" s="5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378"/>
  <sheetViews>
    <sheetView workbookViewId="0">
      <selection activeCell="E6" sqref="E6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>
      <c r="A1" s="252" t="s">
        <v>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48" ht="30" customHeight="1">
      <c r="A2" s="253" t="s">
        <v>2</v>
      </c>
      <c r="B2" s="253" t="s">
        <v>3</v>
      </c>
      <c r="C2" s="253" t="s">
        <v>4</v>
      </c>
      <c r="D2" s="253" t="s">
        <v>5</v>
      </c>
      <c r="E2" s="253" t="s">
        <v>6</v>
      </c>
      <c r="F2" s="253"/>
      <c r="G2" s="253" t="s">
        <v>9</v>
      </c>
      <c r="H2" s="253"/>
      <c r="I2" s="253" t="s">
        <v>10</v>
      </c>
      <c r="J2" s="253"/>
      <c r="K2" s="253" t="s">
        <v>11</v>
      </c>
      <c r="L2" s="253"/>
      <c r="M2" s="253" t="s">
        <v>12</v>
      </c>
      <c r="N2" s="255" t="s">
        <v>20</v>
      </c>
      <c r="O2" s="255" t="s">
        <v>14</v>
      </c>
      <c r="P2" s="255" t="s">
        <v>21</v>
      </c>
      <c r="Q2" s="255" t="s">
        <v>13</v>
      </c>
      <c r="R2" s="255" t="s">
        <v>22</v>
      </c>
      <c r="S2" s="255" t="s">
        <v>23</v>
      </c>
      <c r="T2" s="255" t="s">
        <v>24</v>
      </c>
      <c r="U2" s="255" t="s">
        <v>25</v>
      </c>
      <c r="V2" s="255" t="s">
        <v>26</v>
      </c>
      <c r="W2" s="255" t="s">
        <v>27</v>
      </c>
      <c r="X2" s="255" t="s">
        <v>28</v>
      </c>
      <c r="Y2" s="255" t="s">
        <v>29</v>
      </c>
      <c r="Z2" s="255" t="s">
        <v>30</v>
      </c>
      <c r="AA2" s="255" t="s">
        <v>31</v>
      </c>
      <c r="AB2" s="255" t="s">
        <v>32</v>
      </c>
      <c r="AC2" s="255" t="s">
        <v>33</v>
      </c>
      <c r="AD2" s="255" t="s">
        <v>34</v>
      </c>
      <c r="AE2" s="255" t="s">
        <v>35</v>
      </c>
      <c r="AF2" s="255" t="s">
        <v>36</v>
      </c>
      <c r="AG2" s="255" t="s">
        <v>37</v>
      </c>
      <c r="AH2" s="255" t="s">
        <v>38</v>
      </c>
      <c r="AI2" s="255" t="s">
        <v>39</v>
      </c>
      <c r="AJ2" s="255" t="s">
        <v>40</v>
      </c>
      <c r="AK2" s="255" t="s">
        <v>41</v>
      </c>
      <c r="AL2" s="255" t="s">
        <v>42</v>
      </c>
      <c r="AM2" s="255" t="s">
        <v>43</v>
      </c>
      <c r="AN2" s="255" t="s">
        <v>44</v>
      </c>
      <c r="AO2" s="255" t="s">
        <v>45</v>
      </c>
      <c r="AP2" s="255" t="s">
        <v>46</v>
      </c>
      <c r="AQ2" s="255" t="s">
        <v>47</v>
      </c>
      <c r="AR2" s="255" t="s">
        <v>48</v>
      </c>
      <c r="AS2" s="255" t="s">
        <v>16</v>
      </c>
      <c r="AT2" s="255" t="s">
        <v>17</v>
      </c>
      <c r="AU2" s="255" t="s">
        <v>49</v>
      </c>
      <c r="AV2" s="255" t="s">
        <v>50</v>
      </c>
    </row>
    <row r="3" spans="1:48" ht="30" customHeight="1">
      <c r="A3" s="253"/>
      <c r="B3" s="253"/>
      <c r="C3" s="253"/>
      <c r="D3" s="253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253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</row>
    <row r="4" spans="1:48" ht="30" customHeight="1">
      <c r="A4" s="8" t="s">
        <v>56</v>
      </c>
      <c r="B4" s="8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2" t="s">
        <v>57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30" customHeight="1">
      <c r="A5" s="8" t="s">
        <v>58</v>
      </c>
      <c r="B5" s="8" t="s">
        <v>59</v>
      </c>
      <c r="C5" s="8" t="s">
        <v>60</v>
      </c>
      <c r="D5" s="9">
        <v>14</v>
      </c>
      <c r="E5" s="11">
        <f>TRUNC(일위대가목록!E4,0)</f>
        <v>0</v>
      </c>
      <c r="F5" s="11">
        <f>TRUNC(E5*D5, 0)</f>
        <v>0</v>
      </c>
      <c r="G5" s="11">
        <f>TRUNC(일위대가목록!F4,0)</f>
        <v>10113</v>
      </c>
      <c r="H5" s="11">
        <f>TRUNC(G5*D5, 0)</f>
        <v>141582</v>
      </c>
      <c r="I5" s="11">
        <f>TRUNC(일위대가목록!G4,0)</f>
        <v>0</v>
      </c>
      <c r="J5" s="11">
        <f>TRUNC(I5*D5, 0)</f>
        <v>0</v>
      </c>
      <c r="K5" s="11">
        <f>TRUNC(E5+G5+I5, 0)</f>
        <v>10113</v>
      </c>
      <c r="L5" s="11">
        <f>TRUNC(F5+H5+J5, 0)</f>
        <v>141582</v>
      </c>
      <c r="M5" s="8" t="s">
        <v>61</v>
      </c>
      <c r="N5" s="2" t="s">
        <v>62</v>
      </c>
      <c r="O5" s="2" t="s">
        <v>52</v>
      </c>
      <c r="P5" s="2" t="s">
        <v>52</v>
      </c>
      <c r="Q5" s="2" t="s">
        <v>57</v>
      </c>
      <c r="R5" s="2" t="s">
        <v>63</v>
      </c>
      <c r="S5" s="2" t="s">
        <v>64</v>
      </c>
      <c r="T5" s="2" t="s">
        <v>64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 t="s">
        <v>52</v>
      </c>
      <c r="AS5" s="2" t="s">
        <v>52</v>
      </c>
      <c r="AT5" s="3"/>
      <c r="AU5" s="2" t="s">
        <v>65</v>
      </c>
      <c r="AV5" s="3">
        <v>4</v>
      </c>
    </row>
    <row r="6" spans="1:48" ht="30" customHeight="1">
      <c r="A6" s="8" t="s">
        <v>66</v>
      </c>
      <c r="B6" s="8" t="s">
        <v>67</v>
      </c>
      <c r="C6" s="8" t="s">
        <v>68</v>
      </c>
      <c r="D6" s="9">
        <v>1</v>
      </c>
      <c r="E6" s="11">
        <f>TRUNC(단가대비표!O67,0)</f>
        <v>9000000</v>
      </c>
      <c r="F6" s="11">
        <f>TRUNC(E6*D6, 0)</f>
        <v>9000000</v>
      </c>
      <c r="G6" s="11">
        <f>TRUNC(단가대비표!P67,0)</f>
        <v>0</v>
      </c>
      <c r="H6" s="11">
        <f>TRUNC(G6*D6, 0)</f>
        <v>0</v>
      </c>
      <c r="I6" s="11">
        <f>TRUNC(단가대비표!V67,0)</f>
        <v>0</v>
      </c>
      <c r="J6" s="11">
        <f>TRUNC(I6*D6, 0)</f>
        <v>0</v>
      </c>
      <c r="K6" s="11">
        <f>TRUNC(E6+G6+I6, 0)</f>
        <v>9000000</v>
      </c>
      <c r="L6" s="11">
        <f>TRUNC(F6+H6+J6, 0)</f>
        <v>9000000</v>
      </c>
      <c r="M6" s="8" t="s">
        <v>52</v>
      </c>
      <c r="N6" s="2" t="s">
        <v>69</v>
      </c>
      <c r="O6" s="2" t="s">
        <v>52</v>
      </c>
      <c r="P6" s="2" t="s">
        <v>52</v>
      </c>
      <c r="Q6" s="2" t="s">
        <v>57</v>
      </c>
      <c r="R6" s="2" t="s">
        <v>64</v>
      </c>
      <c r="S6" s="2" t="s">
        <v>64</v>
      </c>
      <c r="T6" s="2" t="s">
        <v>63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 t="s">
        <v>52</v>
      </c>
      <c r="AS6" s="2" t="s">
        <v>52</v>
      </c>
      <c r="AT6" s="3"/>
      <c r="AU6" s="2" t="s">
        <v>70</v>
      </c>
      <c r="AV6" s="3">
        <v>70</v>
      </c>
    </row>
    <row r="7" spans="1:48" ht="30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48" ht="30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48" ht="30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48" ht="3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48" ht="30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48" ht="30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48" ht="30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48" ht="3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48" ht="30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48" ht="30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48" ht="30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48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48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48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48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48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48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48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48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48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48" ht="30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48" ht="30" customHeight="1">
      <c r="A28" s="8" t="s">
        <v>71</v>
      </c>
      <c r="B28" s="9"/>
      <c r="C28" s="9"/>
      <c r="D28" s="9"/>
      <c r="E28" s="9"/>
      <c r="F28" s="11">
        <f>SUM(F5:F27)</f>
        <v>9000000</v>
      </c>
      <c r="G28" s="9"/>
      <c r="H28" s="11">
        <f>SUM(H5:H27)</f>
        <v>141582</v>
      </c>
      <c r="I28" s="9"/>
      <c r="J28" s="11">
        <f>SUM(J5:J27)</f>
        <v>0</v>
      </c>
      <c r="K28" s="9"/>
      <c r="L28" s="11">
        <f>SUM(L5:L27)</f>
        <v>9141582</v>
      </c>
      <c r="M28" s="9"/>
      <c r="N28" t="s">
        <v>72</v>
      </c>
    </row>
    <row r="29" spans="1:48" ht="30" customHeight="1">
      <c r="A29" s="8" t="s">
        <v>75</v>
      </c>
      <c r="B29" s="8" t="s">
        <v>52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3"/>
      <c r="O29" s="3"/>
      <c r="P29" s="3"/>
      <c r="Q29" s="2" t="s">
        <v>76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30" customHeight="1">
      <c r="A30" s="8" t="s">
        <v>58</v>
      </c>
      <c r="B30" s="8" t="s">
        <v>59</v>
      </c>
      <c r="C30" s="8" t="s">
        <v>60</v>
      </c>
      <c r="D30" s="9">
        <v>17</v>
      </c>
      <c r="E30" s="11">
        <f>TRUNC(일위대가목록!E4,0)</f>
        <v>0</v>
      </c>
      <c r="F30" s="11">
        <f>TRUNC(E30*D30, 0)</f>
        <v>0</v>
      </c>
      <c r="G30" s="11">
        <f>TRUNC(일위대가목록!F4,0)</f>
        <v>10113</v>
      </c>
      <c r="H30" s="11">
        <f>TRUNC(G30*D30, 0)</f>
        <v>171921</v>
      </c>
      <c r="I30" s="11">
        <f>TRUNC(일위대가목록!G4,0)</f>
        <v>0</v>
      </c>
      <c r="J30" s="11">
        <f>TRUNC(I30*D30, 0)</f>
        <v>0</v>
      </c>
      <c r="K30" s="11">
        <f>TRUNC(E30+G30+I30, 0)</f>
        <v>10113</v>
      </c>
      <c r="L30" s="11">
        <f>TRUNC(F30+H30+J30, 0)</f>
        <v>171921</v>
      </c>
      <c r="M30" s="8" t="s">
        <v>61</v>
      </c>
      <c r="N30" s="2" t="s">
        <v>62</v>
      </c>
      <c r="O30" s="2" t="s">
        <v>52</v>
      </c>
      <c r="P30" s="2" t="s">
        <v>52</v>
      </c>
      <c r="Q30" s="2" t="s">
        <v>76</v>
      </c>
      <c r="R30" s="2" t="s">
        <v>63</v>
      </c>
      <c r="S30" s="2" t="s">
        <v>64</v>
      </c>
      <c r="T30" s="2" t="s">
        <v>64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2" t="s">
        <v>52</v>
      </c>
      <c r="AS30" s="2" t="s">
        <v>52</v>
      </c>
      <c r="AT30" s="3"/>
      <c r="AU30" s="2" t="s">
        <v>77</v>
      </c>
      <c r="AV30" s="3">
        <v>7</v>
      </c>
    </row>
    <row r="31" spans="1:48" ht="30" customHeight="1">
      <c r="A31" s="8" t="s">
        <v>78</v>
      </c>
      <c r="B31" s="8" t="s">
        <v>79</v>
      </c>
      <c r="C31" s="8" t="s">
        <v>68</v>
      </c>
      <c r="D31" s="9">
        <v>1</v>
      </c>
      <c r="E31" s="11">
        <f>TRUNC(단가대비표!O68,0)</f>
        <v>8000000</v>
      </c>
      <c r="F31" s="11">
        <f>TRUNC(E31*D31, 0)</f>
        <v>8000000</v>
      </c>
      <c r="G31" s="11">
        <f>TRUNC(단가대비표!P68,0)</f>
        <v>0</v>
      </c>
      <c r="H31" s="11">
        <f>TRUNC(G31*D31, 0)</f>
        <v>0</v>
      </c>
      <c r="I31" s="11">
        <f>TRUNC(단가대비표!V68,0)</f>
        <v>0</v>
      </c>
      <c r="J31" s="11">
        <f>TRUNC(I31*D31, 0)</f>
        <v>0</v>
      </c>
      <c r="K31" s="11">
        <f>TRUNC(E31+G31+I31, 0)</f>
        <v>8000000</v>
      </c>
      <c r="L31" s="11">
        <f>TRUNC(F31+H31+J31, 0)</f>
        <v>8000000</v>
      </c>
      <c r="M31" s="8" t="s">
        <v>52</v>
      </c>
      <c r="N31" s="2" t="s">
        <v>80</v>
      </c>
      <c r="O31" s="2" t="s">
        <v>52</v>
      </c>
      <c r="P31" s="2" t="s">
        <v>52</v>
      </c>
      <c r="Q31" s="2" t="s">
        <v>76</v>
      </c>
      <c r="R31" s="2" t="s">
        <v>64</v>
      </c>
      <c r="S31" s="2" t="s">
        <v>64</v>
      </c>
      <c r="T31" s="2" t="s">
        <v>63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2" t="s">
        <v>52</v>
      </c>
      <c r="AS31" s="2" t="s">
        <v>52</v>
      </c>
      <c r="AT31" s="3"/>
      <c r="AU31" s="2" t="s">
        <v>81</v>
      </c>
      <c r="AV31" s="3">
        <v>71</v>
      </c>
    </row>
    <row r="32" spans="1:48" ht="30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ht="30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ht="30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ht="30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ht="30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ht="30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ht="30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ht="30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ht="30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ht="30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ht="30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30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ht="30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ht="30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ht="30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ht="30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ht="30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48" ht="30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48" ht="30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48" ht="30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48" ht="30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48" ht="30" customHeight="1">
      <c r="A53" s="8" t="s">
        <v>71</v>
      </c>
      <c r="B53" s="9"/>
      <c r="C53" s="9"/>
      <c r="D53" s="9"/>
      <c r="E53" s="9"/>
      <c r="F53" s="11">
        <f>SUM(F30:F52)</f>
        <v>8000000</v>
      </c>
      <c r="G53" s="9"/>
      <c r="H53" s="11">
        <f>SUM(H30:H52)</f>
        <v>171921</v>
      </c>
      <c r="I53" s="9"/>
      <c r="J53" s="11">
        <f>SUM(J30:J52)</f>
        <v>0</v>
      </c>
      <c r="K53" s="9"/>
      <c r="L53" s="11">
        <f>SUM(L30:L52)</f>
        <v>8171921</v>
      </c>
      <c r="M53" s="9"/>
      <c r="N53" t="s">
        <v>72</v>
      </c>
    </row>
    <row r="54" spans="1:48" ht="30" customHeight="1">
      <c r="A54" s="8" t="s">
        <v>84</v>
      </c>
      <c r="B54" s="8" t="s">
        <v>52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3"/>
      <c r="O54" s="3"/>
      <c r="P54" s="3"/>
      <c r="Q54" s="2" t="s">
        <v>85</v>
      </c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1:48" ht="30" customHeight="1">
      <c r="A55" s="8" t="s">
        <v>58</v>
      </c>
      <c r="B55" s="8" t="s">
        <v>59</v>
      </c>
      <c r="C55" s="8" t="s">
        <v>60</v>
      </c>
      <c r="D55" s="9">
        <v>14</v>
      </c>
      <c r="E55" s="11">
        <f>TRUNC(일위대가목록!E4,0)</f>
        <v>0</v>
      </c>
      <c r="F55" s="11">
        <f>TRUNC(E55*D55, 0)</f>
        <v>0</v>
      </c>
      <c r="G55" s="11">
        <f>TRUNC(일위대가목록!F4,0)</f>
        <v>10113</v>
      </c>
      <c r="H55" s="11">
        <f>TRUNC(G55*D55, 0)</f>
        <v>141582</v>
      </c>
      <c r="I55" s="11">
        <f>TRUNC(일위대가목록!G4,0)</f>
        <v>0</v>
      </c>
      <c r="J55" s="11">
        <f>TRUNC(I55*D55, 0)</f>
        <v>0</v>
      </c>
      <c r="K55" s="11">
        <f>TRUNC(E55+G55+I55, 0)</f>
        <v>10113</v>
      </c>
      <c r="L55" s="11">
        <f>TRUNC(F55+H55+J55, 0)</f>
        <v>141582</v>
      </c>
      <c r="M55" s="8" t="s">
        <v>61</v>
      </c>
      <c r="N55" s="2" t="s">
        <v>62</v>
      </c>
      <c r="O55" s="2" t="s">
        <v>52</v>
      </c>
      <c r="P55" s="2" t="s">
        <v>52</v>
      </c>
      <c r="Q55" s="2" t="s">
        <v>85</v>
      </c>
      <c r="R55" s="2" t="s">
        <v>63</v>
      </c>
      <c r="S55" s="2" t="s">
        <v>64</v>
      </c>
      <c r="T55" s="2" t="s">
        <v>64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2" t="s">
        <v>52</v>
      </c>
      <c r="AS55" s="2" t="s">
        <v>52</v>
      </c>
      <c r="AT55" s="3"/>
      <c r="AU55" s="2" t="s">
        <v>86</v>
      </c>
      <c r="AV55" s="3">
        <v>10</v>
      </c>
    </row>
    <row r="56" spans="1:48" ht="30" customHeight="1">
      <c r="A56" s="8" t="s">
        <v>87</v>
      </c>
      <c r="B56" s="8" t="s">
        <v>88</v>
      </c>
      <c r="C56" s="8" t="s">
        <v>68</v>
      </c>
      <c r="D56" s="9">
        <v>1</v>
      </c>
      <c r="E56" s="11">
        <f>TRUNC(단가대비표!O69,0)</f>
        <v>10000000</v>
      </c>
      <c r="F56" s="11">
        <f>TRUNC(E56*D56, 0)</f>
        <v>10000000</v>
      </c>
      <c r="G56" s="11">
        <f>TRUNC(단가대비표!P69,0)</f>
        <v>0</v>
      </c>
      <c r="H56" s="11">
        <f>TRUNC(G56*D56, 0)</f>
        <v>0</v>
      </c>
      <c r="I56" s="11">
        <f>TRUNC(단가대비표!V69,0)</f>
        <v>0</v>
      </c>
      <c r="J56" s="11">
        <f>TRUNC(I56*D56, 0)</f>
        <v>0</v>
      </c>
      <c r="K56" s="11">
        <f>TRUNC(E56+G56+I56, 0)</f>
        <v>10000000</v>
      </c>
      <c r="L56" s="11">
        <f>TRUNC(F56+H56+J56, 0)</f>
        <v>10000000</v>
      </c>
      <c r="M56" s="8" t="s">
        <v>52</v>
      </c>
      <c r="N56" s="2" t="s">
        <v>89</v>
      </c>
      <c r="O56" s="2" t="s">
        <v>52</v>
      </c>
      <c r="P56" s="2" t="s">
        <v>52</v>
      </c>
      <c r="Q56" s="2" t="s">
        <v>85</v>
      </c>
      <c r="R56" s="2" t="s">
        <v>64</v>
      </c>
      <c r="S56" s="2" t="s">
        <v>64</v>
      </c>
      <c r="T56" s="2" t="s">
        <v>63</v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2" t="s">
        <v>52</v>
      </c>
      <c r="AS56" s="2" t="s">
        <v>52</v>
      </c>
      <c r="AT56" s="3"/>
      <c r="AU56" s="2" t="s">
        <v>90</v>
      </c>
      <c r="AV56" s="3">
        <v>72</v>
      </c>
    </row>
    <row r="57" spans="1:48" ht="30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48" ht="30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48" ht="30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48" ht="30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48" ht="30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48" ht="30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48" ht="30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48" ht="30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48" ht="30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48" ht="30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48" ht="30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48" ht="30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48" ht="30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48" ht="30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48" ht="30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48" ht="30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48" ht="30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48" ht="30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48" ht="30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48" ht="30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48" ht="30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48" ht="30" customHeight="1">
      <c r="A78" s="8" t="s">
        <v>71</v>
      </c>
      <c r="B78" s="9"/>
      <c r="C78" s="9"/>
      <c r="D78" s="9"/>
      <c r="E78" s="9"/>
      <c r="F78" s="11">
        <f>SUM(F55:F77)</f>
        <v>10000000</v>
      </c>
      <c r="G78" s="9"/>
      <c r="H78" s="11">
        <f>SUM(H55:H77)</f>
        <v>141582</v>
      </c>
      <c r="I78" s="9"/>
      <c r="J78" s="11">
        <f>SUM(J55:J77)</f>
        <v>0</v>
      </c>
      <c r="K78" s="9"/>
      <c r="L78" s="11">
        <f>SUM(L55:L77)</f>
        <v>10141582</v>
      </c>
      <c r="M78" s="9"/>
      <c r="N78" t="s">
        <v>72</v>
      </c>
    </row>
    <row r="79" spans="1:48" ht="30" customHeight="1">
      <c r="A79" s="8" t="s">
        <v>93</v>
      </c>
      <c r="B79" s="8" t="s">
        <v>52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3"/>
      <c r="O79" s="3"/>
      <c r="P79" s="3"/>
      <c r="Q79" s="2" t="s">
        <v>94</v>
      </c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</row>
    <row r="80" spans="1:48" ht="30" customHeight="1">
      <c r="A80" s="8" t="s">
        <v>58</v>
      </c>
      <c r="B80" s="8" t="s">
        <v>59</v>
      </c>
      <c r="C80" s="8" t="s">
        <v>60</v>
      </c>
      <c r="D80" s="9">
        <v>38</v>
      </c>
      <c r="E80" s="11">
        <f>TRUNC(일위대가목록!E4,0)</f>
        <v>0</v>
      </c>
      <c r="F80" s="11">
        <f>TRUNC(E80*D80, 0)</f>
        <v>0</v>
      </c>
      <c r="G80" s="11">
        <f>TRUNC(일위대가목록!F4,0)</f>
        <v>10113</v>
      </c>
      <c r="H80" s="11">
        <f>TRUNC(G80*D80, 0)</f>
        <v>384294</v>
      </c>
      <c r="I80" s="11">
        <f>TRUNC(일위대가목록!G4,0)</f>
        <v>0</v>
      </c>
      <c r="J80" s="11">
        <f>TRUNC(I80*D80, 0)</f>
        <v>0</v>
      </c>
      <c r="K80" s="11">
        <f>TRUNC(E80+G80+I80, 0)</f>
        <v>10113</v>
      </c>
      <c r="L80" s="11">
        <f>TRUNC(F80+H80+J80, 0)</f>
        <v>384294</v>
      </c>
      <c r="M80" s="8" t="s">
        <v>61</v>
      </c>
      <c r="N80" s="2" t="s">
        <v>62</v>
      </c>
      <c r="O80" s="2" t="s">
        <v>52</v>
      </c>
      <c r="P80" s="2" t="s">
        <v>52</v>
      </c>
      <c r="Q80" s="2" t="s">
        <v>94</v>
      </c>
      <c r="R80" s="2" t="s">
        <v>63</v>
      </c>
      <c r="S80" s="2" t="s">
        <v>64</v>
      </c>
      <c r="T80" s="2" t="s">
        <v>64</v>
      </c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2" t="s">
        <v>52</v>
      </c>
      <c r="AS80" s="2" t="s">
        <v>52</v>
      </c>
      <c r="AT80" s="3"/>
      <c r="AU80" s="2" t="s">
        <v>95</v>
      </c>
      <c r="AV80" s="3">
        <v>13</v>
      </c>
    </row>
    <row r="81" spans="1:48" ht="30" customHeight="1">
      <c r="A81" s="8" t="s">
        <v>96</v>
      </c>
      <c r="B81" s="8" t="s">
        <v>97</v>
      </c>
      <c r="C81" s="8" t="s">
        <v>68</v>
      </c>
      <c r="D81" s="9">
        <v>1</v>
      </c>
      <c r="E81" s="11">
        <f>TRUNC(단가대비표!O70,0)</f>
        <v>14000000</v>
      </c>
      <c r="F81" s="11">
        <f>TRUNC(E81*D81, 0)</f>
        <v>14000000</v>
      </c>
      <c r="G81" s="11">
        <f>TRUNC(단가대비표!P70,0)</f>
        <v>0</v>
      </c>
      <c r="H81" s="11">
        <f>TRUNC(G81*D81, 0)</f>
        <v>0</v>
      </c>
      <c r="I81" s="11">
        <f>TRUNC(단가대비표!V70,0)</f>
        <v>0</v>
      </c>
      <c r="J81" s="11">
        <f>TRUNC(I81*D81, 0)</f>
        <v>0</v>
      </c>
      <c r="K81" s="11">
        <f>TRUNC(E81+G81+I81, 0)</f>
        <v>14000000</v>
      </c>
      <c r="L81" s="11">
        <f>TRUNC(F81+H81+J81, 0)</f>
        <v>14000000</v>
      </c>
      <c r="M81" s="8" t="s">
        <v>52</v>
      </c>
      <c r="N81" s="2" t="s">
        <v>98</v>
      </c>
      <c r="O81" s="2" t="s">
        <v>52</v>
      </c>
      <c r="P81" s="2" t="s">
        <v>52</v>
      </c>
      <c r="Q81" s="2" t="s">
        <v>94</v>
      </c>
      <c r="R81" s="2" t="s">
        <v>64</v>
      </c>
      <c r="S81" s="2" t="s">
        <v>64</v>
      </c>
      <c r="T81" s="2" t="s">
        <v>63</v>
      </c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2" t="s">
        <v>52</v>
      </c>
      <c r="AS81" s="2" t="s">
        <v>52</v>
      </c>
      <c r="AT81" s="3"/>
      <c r="AU81" s="2" t="s">
        <v>99</v>
      </c>
      <c r="AV81" s="3">
        <v>73</v>
      </c>
    </row>
    <row r="82" spans="1:48" ht="30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48" ht="30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48" ht="30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48" ht="30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48" ht="30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48" ht="30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48" ht="30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48" ht="30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48" ht="30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48" ht="30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48" ht="30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48" ht="30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48" ht="30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48" ht="30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48" ht="30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48" ht="30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48" ht="30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48" ht="30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48" ht="30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48" ht="30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48" ht="30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48" ht="30" customHeight="1">
      <c r="A103" s="8" t="s">
        <v>71</v>
      </c>
      <c r="B103" s="9"/>
      <c r="C103" s="9"/>
      <c r="D103" s="9"/>
      <c r="E103" s="9"/>
      <c r="F103" s="11">
        <f>SUM(F80:F102)</f>
        <v>14000000</v>
      </c>
      <c r="G103" s="9"/>
      <c r="H103" s="11">
        <f>SUM(H80:H102)</f>
        <v>384294</v>
      </c>
      <c r="I103" s="9"/>
      <c r="J103" s="11">
        <f>SUM(J80:J102)</f>
        <v>0</v>
      </c>
      <c r="K103" s="9"/>
      <c r="L103" s="11">
        <f>SUM(L80:L102)</f>
        <v>14384294</v>
      </c>
      <c r="M103" s="9"/>
      <c r="N103" t="s">
        <v>72</v>
      </c>
    </row>
    <row r="104" spans="1:48" ht="30" customHeight="1">
      <c r="A104" s="8" t="s">
        <v>102</v>
      </c>
      <c r="B104" s="8" t="s">
        <v>52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3"/>
      <c r="O104" s="3"/>
      <c r="P104" s="3"/>
      <c r="Q104" s="2" t="s">
        <v>103</v>
      </c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</row>
    <row r="105" spans="1:48" ht="30" customHeight="1">
      <c r="A105" s="8" t="s">
        <v>58</v>
      </c>
      <c r="B105" s="8" t="s">
        <v>59</v>
      </c>
      <c r="C105" s="8" t="s">
        <v>60</v>
      </c>
      <c r="D105" s="9">
        <v>20</v>
      </c>
      <c r="E105" s="11">
        <f>TRUNC(일위대가목록!E4,0)</f>
        <v>0</v>
      </c>
      <c r="F105" s="11">
        <f>TRUNC(E105*D105, 0)</f>
        <v>0</v>
      </c>
      <c r="G105" s="11">
        <f>TRUNC(일위대가목록!F4,0)</f>
        <v>10113</v>
      </c>
      <c r="H105" s="11">
        <f>TRUNC(G105*D105, 0)</f>
        <v>202260</v>
      </c>
      <c r="I105" s="11">
        <f>TRUNC(일위대가목록!G4,0)</f>
        <v>0</v>
      </c>
      <c r="J105" s="11">
        <f>TRUNC(I105*D105, 0)</f>
        <v>0</v>
      </c>
      <c r="K105" s="11">
        <f>TRUNC(E105+G105+I105, 0)</f>
        <v>10113</v>
      </c>
      <c r="L105" s="11">
        <f>TRUNC(F105+H105+J105, 0)</f>
        <v>202260</v>
      </c>
      <c r="M105" s="8" t="s">
        <v>61</v>
      </c>
      <c r="N105" s="2" t="s">
        <v>62</v>
      </c>
      <c r="O105" s="2" t="s">
        <v>52</v>
      </c>
      <c r="P105" s="2" t="s">
        <v>52</v>
      </c>
      <c r="Q105" s="2" t="s">
        <v>103</v>
      </c>
      <c r="R105" s="2" t="s">
        <v>63</v>
      </c>
      <c r="S105" s="2" t="s">
        <v>64</v>
      </c>
      <c r="T105" s="2" t="s">
        <v>64</v>
      </c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2" t="s">
        <v>52</v>
      </c>
      <c r="AS105" s="2" t="s">
        <v>52</v>
      </c>
      <c r="AT105" s="3"/>
      <c r="AU105" s="2" t="s">
        <v>104</v>
      </c>
      <c r="AV105" s="3">
        <v>16</v>
      </c>
    </row>
    <row r="106" spans="1:48" ht="30" customHeight="1">
      <c r="A106" s="8" t="s">
        <v>105</v>
      </c>
      <c r="B106" s="8" t="s">
        <v>106</v>
      </c>
      <c r="C106" s="8" t="s">
        <v>68</v>
      </c>
      <c r="D106" s="9">
        <v>1</v>
      </c>
      <c r="E106" s="11">
        <f>TRUNC(단가대비표!O71,0)</f>
        <v>9000000</v>
      </c>
      <c r="F106" s="11">
        <f>TRUNC(E106*D106, 0)</f>
        <v>9000000</v>
      </c>
      <c r="G106" s="11">
        <f>TRUNC(단가대비표!P71,0)</f>
        <v>0</v>
      </c>
      <c r="H106" s="11">
        <f>TRUNC(G106*D106, 0)</f>
        <v>0</v>
      </c>
      <c r="I106" s="11">
        <f>TRUNC(단가대비표!V71,0)</f>
        <v>0</v>
      </c>
      <c r="J106" s="11">
        <f>TRUNC(I106*D106, 0)</f>
        <v>0</v>
      </c>
      <c r="K106" s="11">
        <f>TRUNC(E106+G106+I106, 0)</f>
        <v>9000000</v>
      </c>
      <c r="L106" s="11">
        <f>TRUNC(F106+H106+J106, 0)</f>
        <v>9000000</v>
      </c>
      <c r="M106" s="8" t="s">
        <v>52</v>
      </c>
      <c r="N106" s="2" t="s">
        <v>107</v>
      </c>
      <c r="O106" s="2" t="s">
        <v>52</v>
      </c>
      <c r="P106" s="2" t="s">
        <v>52</v>
      </c>
      <c r="Q106" s="2" t="s">
        <v>103</v>
      </c>
      <c r="R106" s="2" t="s">
        <v>64</v>
      </c>
      <c r="S106" s="2" t="s">
        <v>64</v>
      </c>
      <c r="T106" s="2" t="s">
        <v>63</v>
      </c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2" t="s">
        <v>52</v>
      </c>
      <c r="AS106" s="2" t="s">
        <v>52</v>
      </c>
      <c r="AT106" s="3"/>
      <c r="AU106" s="2" t="s">
        <v>108</v>
      </c>
      <c r="AV106" s="3">
        <v>74</v>
      </c>
    </row>
    <row r="107" spans="1:48" ht="30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48" ht="30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48" ht="30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1:48" ht="30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48" ht="30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48" ht="30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14" ht="30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4" ht="30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14" ht="30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14" ht="30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14" ht="30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14" ht="30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</row>
    <row r="119" spans="1:14" ht="30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</row>
    <row r="120" spans="1:14" ht="30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</row>
    <row r="121" spans="1:14" ht="30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1:14" ht="30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</row>
    <row r="123" spans="1:14" ht="30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4" ht="30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14" ht="30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</row>
    <row r="126" spans="1:14" ht="30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4" ht="30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14" ht="30" customHeight="1">
      <c r="A128" s="8" t="s">
        <v>71</v>
      </c>
      <c r="B128" s="9"/>
      <c r="C128" s="9"/>
      <c r="D128" s="9"/>
      <c r="E128" s="9"/>
      <c r="F128" s="11">
        <f>SUM(F105:F127)</f>
        <v>9000000</v>
      </c>
      <c r="G128" s="9"/>
      <c r="H128" s="11">
        <f>SUM(H105:H127)</f>
        <v>202260</v>
      </c>
      <c r="I128" s="9"/>
      <c r="J128" s="11">
        <f>SUM(J105:J127)</f>
        <v>0</v>
      </c>
      <c r="K128" s="9"/>
      <c r="L128" s="11">
        <f>SUM(L105:L127)</f>
        <v>9202260</v>
      </c>
      <c r="M128" s="9"/>
      <c r="N128" t="s">
        <v>72</v>
      </c>
    </row>
    <row r="129" spans="1:48" ht="30" customHeight="1">
      <c r="A129" s="8" t="s">
        <v>111</v>
      </c>
      <c r="B129" s="8" t="s">
        <v>52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3"/>
      <c r="O129" s="3"/>
      <c r="P129" s="3"/>
      <c r="Q129" s="2" t="s">
        <v>112</v>
      </c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</row>
    <row r="130" spans="1:48" ht="30" customHeight="1">
      <c r="A130" s="8" t="s">
        <v>58</v>
      </c>
      <c r="B130" s="8" t="s">
        <v>59</v>
      </c>
      <c r="C130" s="8" t="s">
        <v>60</v>
      </c>
      <c r="D130" s="9">
        <v>12</v>
      </c>
      <c r="E130" s="11">
        <f>TRUNC(일위대가목록!E4,0)</f>
        <v>0</v>
      </c>
      <c r="F130" s="11">
        <f>TRUNC(E130*D130, 0)</f>
        <v>0</v>
      </c>
      <c r="G130" s="11">
        <f>TRUNC(일위대가목록!F4,0)</f>
        <v>10113</v>
      </c>
      <c r="H130" s="11">
        <f>TRUNC(G130*D130, 0)</f>
        <v>121356</v>
      </c>
      <c r="I130" s="11">
        <f>TRUNC(일위대가목록!G4,0)</f>
        <v>0</v>
      </c>
      <c r="J130" s="11">
        <f>TRUNC(I130*D130, 0)</f>
        <v>0</v>
      </c>
      <c r="K130" s="11">
        <f>TRUNC(E130+G130+I130, 0)</f>
        <v>10113</v>
      </c>
      <c r="L130" s="11">
        <f>TRUNC(F130+H130+J130, 0)</f>
        <v>121356</v>
      </c>
      <c r="M130" s="8" t="s">
        <v>61</v>
      </c>
      <c r="N130" s="2" t="s">
        <v>62</v>
      </c>
      <c r="O130" s="2" t="s">
        <v>52</v>
      </c>
      <c r="P130" s="2" t="s">
        <v>52</v>
      </c>
      <c r="Q130" s="2" t="s">
        <v>112</v>
      </c>
      <c r="R130" s="2" t="s">
        <v>63</v>
      </c>
      <c r="S130" s="2" t="s">
        <v>64</v>
      </c>
      <c r="T130" s="2" t="s">
        <v>64</v>
      </c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2" t="s">
        <v>52</v>
      </c>
      <c r="AS130" s="2" t="s">
        <v>52</v>
      </c>
      <c r="AT130" s="3"/>
      <c r="AU130" s="2" t="s">
        <v>113</v>
      </c>
      <c r="AV130" s="3">
        <v>19</v>
      </c>
    </row>
    <row r="131" spans="1:48" ht="30" customHeight="1">
      <c r="A131" s="8" t="s">
        <v>114</v>
      </c>
      <c r="B131" s="8" t="s">
        <v>115</v>
      </c>
      <c r="C131" s="8" t="s">
        <v>68</v>
      </c>
      <c r="D131" s="9">
        <v>1</v>
      </c>
      <c r="E131" s="11">
        <f>TRUNC(단가대비표!O72,0)</f>
        <v>9040000</v>
      </c>
      <c r="F131" s="11">
        <f>TRUNC(E131*D131, 0)</f>
        <v>9040000</v>
      </c>
      <c r="G131" s="11">
        <f>TRUNC(단가대비표!P72,0)</f>
        <v>0</v>
      </c>
      <c r="H131" s="11">
        <f>TRUNC(G131*D131, 0)</f>
        <v>0</v>
      </c>
      <c r="I131" s="11">
        <f>TRUNC(단가대비표!V72,0)</f>
        <v>0</v>
      </c>
      <c r="J131" s="11">
        <f>TRUNC(I131*D131, 0)</f>
        <v>0</v>
      </c>
      <c r="K131" s="11">
        <f>TRUNC(E131+G131+I131, 0)</f>
        <v>9040000</v>
      </c>
      <c r="L131" s="11">
        <f>TRUNC(F131+H131+J131, 0)</f>
        <v>9040000</v>
      </c>
      <c r="M131" s="8" t="s">
        <v>52</v>
      </c>
      <c r="N131" s="2" t="s">
        <v>116</v>
      </c>
      <c r="O131" s="2" t="s">
        <v>52</v>
      </c>
      <c r="P131" s="2" t="s">
        <v>52</v>
      </c>
      <c r="Q131" s="2" t="s">
        <v>112</v>
      </c>
      <c r="R131" s="2" t="s">
        <v>64</v>
      </c>
      <c r="S131" s="2" t="s">
        <v>64</v>
      </c>
      <c r="T131" s="2" t="s">
        <v>63</v>
      </c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2" t="s">
        <v>52</v>
      </c>
      <c r="AS131" s="2" t="s">
        <v>52</v>
      </c>
      <c r="AT131" s="3"/>
      <c r="AU131" s="2" t="s">
        <v>117</v>
      </c>
      <c r="AV131" s="3">
        <v>75</v>
      </c>
    </row>
    <row r="132" spans="1:48" ht="30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</row>
    <row r="133" spans="1:48" ht="30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</row>
    <row r="134" spans="1:48" ht="30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</row>
    <row r="135" spans="1:48" ht="30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</row>
    <row r="136" spans="1:48" ht="30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</row>
    <row r="137" spans="1:48" ht="30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</row>
    <row r="138" spans="1:48" ht="30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1:48" ht="30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48" ht="30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</row>
    <row r="141" spans="1:48" ht="30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48" ht="30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48" ht="30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</row>
    <row r="144" spans="1:48" ht="30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</row>
    <row r="145" spans="1:48" ht="30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</row>
    <row r="146" spans="1:48" ht="30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</row>
    <row r="147" spans="1:48" ht="30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</row>
    <row r="148" spans="1:48" ht="30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</row>
    <row r="149" spans="1:48" ht="30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</row>
    <row r="150" spans="1:48" ht="30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48" ht="30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</row>
    <row r="152" spans="1:48" ht="30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</row>
    <row r="153" spans="1:48" ht="30" customHeight="1">
      <c r="A153" s="8" t="s">
        <v>71</v>
      </c>
      <c r="B153" s="9"/>
      <c r="C153" s="9"/>
      <c r="D153" s="9"/>
      <c r="E153" s="9"/>
      <c r="F153" s="11">
        <f>SUM(F130:F152)</f>
        <v>9040000</v>
      </c>
      <c r="G153" s="9"/>
      <c r="H153" s="11">
        <f>SUM(H130:H152)</f>
        <v>121356</v>
      </c>
      <c r="I153" s="9"/>
      <c r="J153" s="11">
        <f>SUM(J130:J152)</f>
        <v>0</v>
      </c>
      <c r="K153" s="9"/>
      <c r="L153" s="11">
        <f>SUM(L130:L152)</f>
        <v>9161356</v>
      </c>
      <c r="M153" s="9"/>
      <c r="N153" t="s">
        <v>72</v>
      </c>
    </row>
    <row r="154" spans="1:48" ht="30" customHeight="1">
      <c r="A154" s="8" t="s">
        <v>120</v>
      </c>
      <c r="B154" s="8" t="s">
        <v>52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3"/>
      <c r="O154" s="3"/>
      <c r="P154" s="3"/>
      <c r="Q154" s="2" t="s">
        <v>121</v>
      </c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</row>
    <row r="155" spans="1:48" ht="30" customHeight="1">
      <c r="A155" s="8" t="s">
        <v>122</v>
      </c>
      <c r="B155" s="8" t="s">
        <v>123</v>
      </c>
      <c r="C155" s="8" t="s">
        <v>124</v>
      </c>
      <c r="D155" s="9">
        <v>1</v>
      </c>
      <c r="E155" s="11">
        <f>TRUNC(일위대가목록!E5,0)</f>
        <v>0</v>
      </c>
      <c r="F155" s="11">
        <f>TRUNC(E155*D155, 0)</f>
        <v>0</v>
      </c>
      <c r="G155" s="11">
        <f>TRUNC(일위대가목록!F5,0)</f>
        <v>0</v>
      </c>
      <c r="H155" s="11">
        <f>TRUNC(G155*D155, 0)</f>
        <v>0</v>
      </c>
      <c r="I155" s="11">
        <f>TRUNC(일위대가목록!G5,0)</f>
        <v>845602</v>
      </c>
      <c r="J155" s="11">
        <f>TRUNC(I155*D155, 0)</f>
        <v>845602</v>
      </c>
      <c r="K155" s="11">
        <f>TRUNC(E155+G155+I155, 0)</f>
        <v>845602</v>
      </c>
      <c r="L155" s="11">
        <f>TRUNC(F155+H155+J155, 0)</f>
        <v>845602</v>
      </c>
      <c r="M155" s="8" t="s">
        <v>125</v>
      </c>
      <c r="N155" s="2" t="s">
        <v>126</v>
      </c>
      <c r="O155" s="2" t="s">
        <v>52</v>
      </c>
      <c r="P155" s="2" t="s">
        <v>52</v>
      </c>
      <c r="Q155" s="2" t="s">
        <v>121</v>
      </c>
      <c r="R155" s="2" t="s">
        <v>63</v>
      </c>
      <c r="S155" s="2" t="s">
        <v>64</v>
      </c>
      <c r="T155" s="2" t="s">
        <v>64</v>
      </c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2" t="s">
        <v>52</v>
      </c>
      <c r="AS155" s="2" t="s">
        <v>52</v>
      </c>
      <c r="AT155" s="3"/>
      <c r="AU155" s="2" t="s">
        <v>127</v>
      </c>
      <c r="AV155" s="3">
        <v>22</v>
      </c>
    </row>
    <row r="156" spans="1:48" ht="30" customHeight="1">
      <c r="A156" s="8" t="s">
        <v>128</v>
      </c>
      <c r="B156" s="8" t="s">
        <v>123</v>
      </c>
      <c r="C156" s="8" t="s">
        <v>124</v>
      </c>
      <c r="D156" s="9">
        <v>1</v>
      </c>
      <c r="E156" s="11">
        <f>TRUNC(일위대가목록!E6,0)</f>
        <v>0</v>
      </c>
      <c r="F156" s="11">
        <f>TRUNC(E156*D156, 0)</f>
        <v>0</v>
      </c>
      <c r="G156" s="11">
        <f>TRUNC(일위대가목록!F6,0)</f>
        <v>0</v>
      </c>
      <c r="H156" s="11">
        <f>TRUNC(G156*D156, 0)</f>
        <v>0</v>
      </c>
      <c r="I156" s="11">
        <f>TRUNC(일위대가목록!G6,0)</f>
        <v>787784</v>
      </c>
      <c r="J156" s="11">
        <f>TRUNC(I156*D156, 0)</f>
        <v>787784</v>
      </c>
      <c r="K156" s="11">
        <f>TRUNC(E156+G156+I156, 0)</f>
        <v>787784</v>
      </c>
      <c r="L156" s="11">
        <f>TRUNC(F156+H156+J156, 0)</f>
        <v>787784</v>
      </c>
      <c r="M156" s="8" t="s">
        <v>129</v>
      </c>
      <c r="N156" s="2" t="s">
        <v>130</v>
      </c>
      <c r="O156" s="2" t="s">
        <v>52</v>
      </c>
      <c r="P156" s="2" t="s">
        <v>52</v>
      </c>
      <c r="Q156" s="2" t="s">
        <v>121</v>
      </c>
      <c r="R156" s="2" t="s">
        <v>63</v>
      </c>
      <c r="S156" s="2" t="s">
        <v>64</v>
      </c>
      <c r="T156" s="2" t="s">
        <v>64</v>
      </c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2" t="s">
        <v>52</v>
      </c>
      <c r="AS156" s="2" t="s">
        <v>52</v>
      </c>
      <c r="AT156" s="3"/>
      <c r="AU156" s="2" t="s">
        <v>131</v>
      </c>
      <c r="AV156" s="3">
        <v>23</v>
      </c>
    </row>
    <row r="157" spans="1:48" ht="30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</row>
    <row r="158" spans="1:48" ht="30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</row>
    <row r="159" spans="1:48" ht="30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48" ht="30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 ht="30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</row>
    <row r="162" spans="1:13" ht="30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</row>
    <row r="163" spans="1:13" ht="30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</row>
    <row r="164" spans="1:13" ht="30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</row>
    <row r="165" spans="1:13" ht="30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</row>
    <row r="166" spans="1:13" ht="30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</row>
    <row r="167" spans="1:13" ht="30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13" ht="30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</row>
    <row r="169" spans="1:13" ht="30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</row>
    <row r="170" spans="1:13" ht="30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</row>
    <row r="171" spans="1:13" ht="30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</row>
    <row r="172" spans="1:13" ht="30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</row>
    <row r="173" spans="1:13" ht="30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</row>
    <row r="174" spans="1:13" ht="30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</row>
    <row r="175" spans="1:13" ht="30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</row>
    <row r="176" spans="1:13" ht="30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</row>
    <row r="177" spans="1:48" ht="30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1:48" ht="30" customHeight="1">
      <c r="A178" s="8" t="s">
        <v>71</v>
      </c>
      <c r="B178" s="9"/>
      <c r="C178" s="9"/>
      <c r="D178" s="9"/>
      <c r="E178" s="9"/>
      <c r="F178" s="11">
        <f>SUM(F155:F177)</f>
        <v>0</v>
      </c>
      <c r="G178" s="9"/>
      <c r="H178" s="11">
        <f>SUM(H155:H177)</f>
        <v>0</v>
      </c>
      <c r="I178" s="9"/>
      <c r="J178" s="11">
        <f>SUM(J155:J177)</f>
        <v>1633386</v>
      </c>
      <c r="K178" s="9"/>
      <c r="L178" s="11">
        <f>SUM(L155:L177)</f>
        <v>1633386</v>
      </c>
      <c r="M178" s="9"/>
      <c r="N178" t="s">
        <v>72</v>
      </c>
    </row>
    <row r="179" spans="1:48" ht="30" customHeight="1">
      <c r="A179" s="8" t="s">
        <v>132</v>
      </c>
      <c r="B179" s="8" t="s">
        <v>52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3"/>
      <c r="O179" s="3"/>
      <c r="P179" s="3"/>
      <c r="Q179" s="2" t="s">
        <v>133</v>
      </c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</row>
    <row r="180" spans="1:48" ht="30" customHeight="1">
      <c r="A180" s="8" t="s">
        <v>134</v>
      </c>
      <c r="B180" s="8" t="s">
        <v>135</v>
      </c>
      <c r="C180" s="8" t="s">
        <v>124</v>
      </c>
      <c r="D180" s="9">
        <v>6</v>
      </c>
      <c r="E180" s="11">
        <f>TRUNC(일위대가목록!E7,0)</f>
        <v>4347</v>
      </c>
      <c r="F180" s="11">
        <f t="shared" ref="F180:F186" si="0">TRUNC(E180*D180, 0)</f>
        <v>26082</v>
      </c>
      <c r="G180" s="11">
        <f>TRUNC(일위대가목록!F7,0)</f>
        <v>77125</v>
      </c>
      <c r="H180" s="11">
        <f t="shared" ref="H180:H186" si="1">TRUNC(G180*D180, 0)</f>
        <v>462750</v>
      </c>
      <c r="I180" s="11">
        <f>TRUNC(일위대가목록!G7,0)</f>
        <v>0</v>
      </c>
      <c r="J180" s="11">
        <f t="shared" ref="J180:J186" si="2">TRUNC(I180*D180, 0)</f>
        <v>0</v>
      </c>
      <c r="K180" s="11">
        <f t="shared" ref="K180:L186" si="3">TRUNC(E180+G180+I180, 0)</f>
        <v>81472</v>
      </c>
      <c r="L180" s="11">
        <f t="shared" si="3"/>
        <v>488832</v>
      </c>
      <c r="M180" s="8" t="s">
        <v>136</v>
      </c>
      <c r="N180" s="2" t="s">
        <v>137</v>
      </c>
      <c r="O180" s="2" t="s">
        <v>52</v>
      </c>
      <c r="P180" s="2" t="s">
        <v>52</v>
      </c>
      <c r="Q180" s="2" t="s">
        <v>133</v>
      </c>
      <c r="R180" s="2" t="s">
        <v>63</v>
      </c>
      <c r="S180" s="2" t="s">
        <v>64</v>
      </c>
      <c r="T180" s="2" t="s">
        <v>64</v>
      </c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2" t="s">
        <v>52</v>
      </c>
      <c r="AS180" s="2" t="s">
        <v>52</v>
      </c>
      <c r="AT180" s="3"/>
      <c r="AU180" s="2" t="s">
        <v>138</v>
      </c>
      <c r="AV180" s="3">
        <v>27</v>
      </c>
    </row>
    <row r="181" spans="1:48" ht="30" customHeight="1">
      <c r="A181" s="8" t="s">
        <v>134</v>
      </c>
      <c r="B181" s="8" t="s">
        <v>139</v>
      </c>
      <c r="C181" s="8" t="s">
        <v>124</v>
      </c>
      <c r="D181" s="9">
        <v>4</v>
      </c>
      <c r="E181" s="11">
        <f>TRUNC(일위대가목록!E8,0)</f>
        <v>7113</v>
      </c>
      <c r="F181" s="11">
        <f t="shared" si="0"/>
        <v>28452</v>
      </c>
      <c r="G181" s="11">
        <f>TRUNC(일위대가목록!F8,0)</f>
        <v>132579</v>
      </c>
      <c r="H181" s="11">
        <f t="shared" si="1"/>
        <v>530316</v>
      </c>
      <c r="I181" s="11">
        <f>TRUNC(일위대가목록!G8,0)</f>
        <v>0</v>
      </c>
      <c r="J181" s="11">
        <f t="shared" si="2"/>
        <v>0</v>
      </c>
      <c r="K181" s="11">
        <f t="shared" si="3"/>
        <v>139692</v>
      </c>
      <c r="L181" s="11">
        <f t="shared" si="3"/>
        <v>558768</v>
      </c>
      <c r="M181" s="8" t="s">
        <v>140</v>
      </c>
      <c r="N181" s="2" t="s">
        <v>141</v>
      </c>
      <c r="O181" s="2" t="s">
        <v>52</v>
      </c>
      <c r="P181" s="2" t="s">
        <v>52</v>
      </c>
      <c r="Q181" s="2" t="s">
        <v>133</v>
      </c>
      <c r="R181" s="2" t="s">
        <v>63</v>
      </c>
      <c r="S181" s="2" t="s">
        <v>64</v>
      </c>
      <c r="T181" s="2" t="s">
        <v>64</v>
      </c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2" t="s">
        <v>52</v>
      </c>
      <c r="AS181" s="2" t="s">
        <v>52</v>
      </c>
      <c r="AT181" s="3"/>
      <c r="AU181" s="2" t="s">
        <v>142</v>
      </c>
      <c r="AV181" s="3">
        <v>28</v>
      </c>
    </row>
    <row r="182" spans="1:48" ht="30" customHeight="1">
      <c r="A182" s="8" t="s">
        <v>143</v>
      </c>
      <c r="B182" s="8" t="s">
        <v>144</v>
      </c>
      <c r="C182" s="8" t="s">
        <v>145</v>
      </c>
      <c r="D182" s="9">
        <v>4</v>
      </c>
      <c r="E182" s="11">
        <f>TRUNC(일위대가목록!E9,0)</f>
        <v>27649</v>
      </c>
      <c r="F182" s="11">
        <f t="shared" si="0"/>
        <v>110596</v>
      </c>
      <c r="G182" s="11">
        <f>TRUNC(일위대가목록!F9,0)</f>
        <v>83756</v>
      </c>
      <c r="H182" s="11">
        <f t="shared" si="1"/>
        <v>335024</v>
      </c>
      <c r="I182" s="11">
        <f>TRUNC(일위대가목록!G9,0)</f>
        <v>0</v>
      </c>
      <c r="J182" s="11">
        <f t="shared" si="2"/>
        <v>0</v>
      </c>
      <c r="K182" s="11">
        <f t="shared" si="3"/>
        <v>111405</v>
      </c>
      <c r="L182" s="11">
        <f t="shared" si="3"/>
        <v>445620</v>
      </c>
      <c r="M182" s="8" t="s">
        <v>146</v>
      </c>
      <c r="N182" s="2" t="s">
        <v>147</v>
      </c>
      <c r="O182" s="2" t="s">
        <v>52</v>
      </c>
      <c r="P182" s="2" t="s">
        <v>52</v>
      </c>
      <c r="Q182" s="2" t="s">
        <v>133</v>
      </c>
      <c r="R182" s="2" t="s">
        <v>63</v>
      </c>
      <c r="S182" s="2" t="s">
        <v>64</v>
      </c>
      <c r="T182" s="2" t="s">
        <v>64</v>
      </c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2" t="s">
        <v>52</v>
      </c>
      <c r="AS182" s="2" t="s">
        <v>52</v>
      </c>
      <c r="AT182" s="3"/>
      <c r="AU182" s="2" t="s">
        <v>148</v>
      </c>
      <c r="AV182" s="3">
        <v>25</v>
      </c>
    </row>
    <row r="183" spans="1:48" ht="30" customHeight="1">
      <c r="A183" s="8" t="s">
        <v>149</v>
      </c>
      <c r="B183" s="8" t="s">
        <v>150</v>
      </c>
      <c r="C183" s="8" t="s">
        <v>60</v>
      </c>
      <c r="D183" s="9">
        <v>125</v>
      </c>
      <c r="E183" s="11">
        <f>TRUNC(일위대가목록!E10,0)</f>
        <v>5332</v>
      </c>
      <c r="F183" s="11">
        <f t="shared" si="0"/>
        <v>666500</v>
      </c>
      <c r="G183" s="11">
        <f>TRUNC(일위대가목록!F10,0)</f>
        <v>11609</v>
      </c>
      <c r="H183" s="11">
        <f t="shared" si="1"/>
        <v>1451125</v>
      </c>
      <c r="I183" s="11">
        <f>TRUNC(일위대가목록!G10,0)</f>
        <v>0</v>
      </c>
      <c r="J183" s="11">
        <f t="shared" si="2"/>
        <v>0</v>
      </c>
      <c r="K183" s="11">
        <f t="shared" si="3"/>
        <v>16941</v>
      </c>
      <c r="L183" s="11">
        <f t="shared" si="3"/>
        <v>2117625</v>
      </c>
      <c r="M183" s="8" t="s">
        <v>151</v>
      </c>
      <c r="N183" s="2" t="s">
        <v>152</v>
      </c>
      <c r="O183" s="2" t="s">
        <v>52</v>
      </c>
      <c r="P183" s="2" t="s">
        <v>52</v>
      </c>
      <c r="Q183" s="2" t="s">
        <v>133</v>
      </c>
      <c r="R183" s="2" t="s">
        <v>63</v>
      </c>
      <c r="S183" s="2" t="s">
        <v>64</v>
      </c>
      <c r="T183" s="2" t="s">
        <v>64</v>
      </c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2" t="s">
        <v>52</v>
      </c>
      <c r="AS183" s="2" t="s">
        <v>52</v>
      </c>
      <c r="AT183" s="3"/>
      <c r="AU183" s="2" t="s">
        <v>153</v>
      </c>
      <c r="AV183" s="3">
        <v>76</v>
      </c>
    </row>
    <row r="184" spans="1:48" ht="30" customHeight="1">
      <c r="A184" s="8" t="s">
        <v>154</v>
      </c>
      <c r="B184" s="8" t="s">
        <v>155</v>
      </c>
      <c r="C184" s="8" t="s">
        <v>60</v>
      </c>
      <c r="D184" s="9">
        <v>27</v>
      </c>
      <c r="E184" s="11">
        <f>TRUNC(일위대가목록!E11,0)</f>
        <v>0</v>
      </c>
      <c r="F184" s="11">
        <f t="shared" si="0"/>
        <v>0</v>
      </c>
      <c r="G184" s="11">
        <f>TRUNC(일위대가목록!F11,0)</f>
        <v>2702</v>
      </c>
      <c r="H184" s="11">
        <f t="shared" si="1"/>
        <v>72954</v>
      </c>
      <c r="I184" s="11">
        <f>TRUNC(일위대가목록!G11,0)</f>
        <v>0</v>
      </c>
      <c r="J184" s="11">
        <f t="shared" si="2"/>
        <v>0</v>
      </c>
      <c r="K184" s="11">
        <f t="shared" si="3"/>
        <v>2702</v>
      </c>
      <c r="L184" s="11">
        <f t="shared" si="3"/>
        <v>72954</v>
      </c>
      <c r="M184" s="8" t="s">
        <v>156</v>
      </c>
      <c r="N184" s="2" t="s">
        <v>157</v>
      </c>
      <c r="O184" s="2" t="s">
        <v>52</v>
      </c>
      <c r="P184" s="2" t="s">
        <v>52</v>
      </c>
      <c r="Q184" s="2" t="s">
        <v>133</v>
      </c>
      <c r="R184" s="2" t="s">
        <v>63</v>
      </c>
      <c r="S184" s="2" t="s">
        <v>64</v>
      </c>
      <c r="T184" s="2" t="s">
        <v>64</v>
      </c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2" t="s">
        <v>52</v>
      </c>
      <c r="AS184" s="2" t="s">
        <v>52</v>
      </c>
      <c r="AT184" s="3"/>
      <c r="AU184" s="2" t="s">
        <v>158</v>
      </c>
      <c r="AV184" s="3">
        <v>30</v>
      </c>
    </row>
    <row r="185" spans="1:48" ht="30" customHeight="1">
      <c r="A185" s="8" t="s">
        <v>159</v>
      </c>
      <c r="B185" s="8" t="s">
        <v>160</v>
      </c>
      <c r="C185" s="8" t="s">
        <v>60</v>
      </c>
      <c r="D185" s="9">
        <v>27</v>
      </c>
      <c r="E185" s="11">
        <f>TRUNC(일위대가목록!E12,0)</f>
        <v>961</v>
      </c>
      <c r="F185" s="11">
        <f t="shared" si="0"/>
        <v>25947</v>
      </c>
      <c r="G185" s="11">
        <f>TRUNC(일위대가목록!F12,0)</f>
        <v>1444</v>
      </c>
      <c r="H185" s="11">
        <f t="shared" si="1"/>
        <v>38988</v>
      </c>
      <c r="I185" s="11">
        <f>TRUNC(일위대가목록!G12,0)</f>
        <v>0</v>
      </c>
      <c r="J185" s="11">
        <f t="shared" si="2"/>
        <v>0</v>
      </c>
      <c r="K185" s="11">
        <f t="shared" si="3"/>
        <v>2405</v>
      </c>
      <c r="L185" s="11">
        <f t="shared" si="3"/>
        <v>64935</v>
      </c>
      <c r="M185" s="8" t="s">
        <v>161</v>
      </c>
      <c r="N185" s="2" t="s">
        <v>162</v>
      </c>
      <c r="O185" s="2" t="s">
        <v>52</v>
      </c>
      <c r="P185" s="2" t="s">
        <v>52</v>
      </c>
      <c r="Q185" s="2" t="s">
        <v>133</v>
      </c>
      <c r="R185" s="2" t="s">
        <v>63</v>
      </c>
      <c r="S185" s="2" t="s">
        <v>64</v>
      </c>
      <c r="T185" s="2" t="s">
        <v>64</v>
      </c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2" t="s">
        <v>52</v>
      </c>
      <c r="AS185" s="2" t="s">
        <v>52</v>
      </c>
      <c r="AT185" s="3"/>
      <c r="AU185" s="2" t="s">
        <v>163</v>
      </c>
      <c r="AV185" s="3">
        <v>32</v>
      </c>
    </row>
    <row r="186" spans="1:48" ht="30" customHeight="1">
      <c r="A186" s="8" t="s">
        <v>58</v>
      </c>
      <c r="B186" s="8" t="s">
        <v>59</v>
      </c>
      <c r="C186" s="8" t="s">
        <v>60</v>
      </c>
      <c r="D186" s="9">
        <v>27</v>
      </c>
      <c r="E186" s="11">
        <f>TRUNC(일위대가목록!E4,0)</f>
        <v>0</v>
      </c>
      <c r="F186" s="11">
        <f t="shared" si="0"/>
        <v>0</v>
      </c>
      <c r="G186" s="11">
        <f>TRUNC(일위대가목록!F4,0)</f>
        <v>10113</v>
      </c>
      <c r="H186" s="11">
        <f t="shared" si="1"/>
        <v>273051</v>
      </c>
      <c r="I186" s="11">
        <f>TRUNC(일위대가목록!G4,0)</f>
        <v>0</v>
      </c>
      <c r="J186" s="11">
        <f t="shared" si="2"/>
        <v>0</v>
      </c>
      <c r="K186" s="11">
        <f t="shared" si="3"/>
        <v>10113</v>
      </c>
      <c r="L186" s="11">
        <f t="shared" si="3"/>
        <v>273051</v>
      </c>
      <c r="M186" s="8" t="s">
        <v>61</v>
      </c>
      <c r="N186" s="2" t="s">
        <v>62</v>
      </c>
      <c r="O186" s="2" t="s">
        <v>52</v>
      </c>
      <c r="P186" s="2" t="s">
        <v>52</v>
      </c>
      <c r="Q186" s="2" t="s">
        <v>133</v>
      </c>
      <c r="R186" s="2" t="s">
        <v>63</v>
      </c>
      <c r="S186" s="2" t="s">
        <v>64</v>
      </c>
      <c r="T186" s="2" t="s">
        <v>64</v>
      </c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2" t="s">
        <v>52</v>
      </c>
      <c r="AS186" s="2" t="s">
        <v>52</v>
      </c>
      <c r="AT186" s="3"/>
      <c r="AU186" s="2" t="s">
        <v>164</v>
      </c>
      <c r="AV186" s="3">
        <v>29</v>
      </c>
    </row>
    <row r="187" spans="1:48" ht="30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</row>
    <row r="188" spans="1:48" ht="30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</row>
    <row r="189" spans="1:48" ht="30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</row>
    <row r="190" spans="1:48" ht="30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</row>
    <row r="191" spans="1:48" ht="30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</row>
    <row r="192" spans="1:48" ht="30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</row>
    <row r="193" spans="1:48" ht="30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</row>
    <row r="194" spans="1:48" ht="30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</row>
    <row r="195" spans="1:48" ht="30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</row>
    <row r="196" spans="1:48" ht="30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</row>
    <row r="197" spans="1:48" ht="30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</row>
    <row r="198" spans="1:48" ht="30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</row>
    <row r="199" spans="1:48" ht="30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1:48" ht="30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</row>
    <row r="201" spans="1:48" ht="30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</row>
    <row r="202" spans="1:48" ht="30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</row>
    <row r="203" spans="1:48" ht="30" customHeight="1">
      <c r="A203" s="8" t="s">
        <v>71</v>
      </c>
      <c r="B203" s="9"/>
      <c r="C203" s="9"/>
      <c r="D203" s="9"/>
      <c r="E203" s="9"/>
      <c r="F203" s="11">
        <f>SUM(F180:F202)</f>
        <v>857577</v>
      </c>
      <c r="G203" s="9"/>
      <c r="H203" s="11">
        <f>SUM(H180:H202)</f>
        <v>3164208</v>
      </c>
      <c r="I203" s="9"/>
      <c r="J203" s="11">
        <f>SUM(J180:J202)</f>
        <v>0</v>
      </c>
      <c r="K203" s="9"/>
      <c r="L203" s="11">
        <f>SUM(L180:L202)</f>
        <v>4021785</v>
      </c>
      <c r="M203" s="9"/>
      <c r="N203" t="s">
        <v>72</v>
      </c>
    </row>
    <row r="204" spans="1:48" ht="30" customHeight="1">
      <c r="A204" s="8" t="s">
        <v>165</v>
      </c>
      <c r="B204" s="8" t="s">
        <v>52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3"/>
      <c r="O204" s="3"/>
      <c r="P204" s="3"/>
      <c r="Q204" s="2" t="s">
        <v>166</v>
      </c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</row>
    <row r="205" spans="1:48" ht="30" customHeight="1">
      <c r="A205" s="8" t="s">
        <v>167</v>
      </c>
      <c r="B205" s="8" t="s">
        <v>168</v>
      </c>
      <c r="C205" s="8" t="s">
        <v>60</v>
      </c>
      <c r="D205" s="9">
        <v>72</v>
      </c>
      <c r="E205" s="11">
        <f>TRUNC(일위대가목록!E13,0)</f>
        <v>28843</v>
      </c>
      <c r="F205" s="11">
        <f t="shared" ref="F205:F215" si="4">TRUNC(E205*D205, 0)</f>
        <v>2076696</v>
      </c>
      <c r="G205" s="11">
        <f>TRUNC(일위대가목록!F13,0)</f>
        <v>117045</v>
      </c>
      <c r="H205" s="11">
        <f t="shared" ref="H205:H215" si="5">TRUNC(G205*D205, 0)</f>
        <v>8427240</v>
      </c>
      <c r="I205" s="11">
        <f>TRUNC(일위대가목록!G13,0)</f>
        <v>287</v>
      </c>
      <c r="J205" s="11">
        <f t="shared" ref="J205:J215" si="6">TRUNC(I205*D205, 0)</f>
        <v>20664</v>
      </c>
      <c r="K205" s="11">
        <f t="shared" ref="K205:K215" si="7">TRUNC(E205+G205+I205, 0)</f>
        <v>146175</v>
      </c>
      <c r="L205" s="11">
        <f t="shared" ref="L205:L215" si="8">TRUNC(F205+H205+J205, 0)</f>
        <v>10524600</v>
      </c>
      <c r="M205" s="8" t="s">
        <v>169</v>
      </c>
      <c r="N205" s="2" t="s">
        <v>170</v>
      </c>
      <c r="O205" s="2" t="s">
        <v>52</v>
      </c>
      <c r="P205" s="2" t="s">
        <v>52</v>
      </c>
      <c r="Q205" s="2" t="s">
        <v>166</v>
      </c>
      <c r="R205" s="2" t="s">
        <v>63</v>
      </c>
      <c r="S205" s="2" t="s">
        <v>64</v>
      </c>
      <c r="T205" s="2" t="s">
        <v>64</v>
      </c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2" t="s">
        <v>52</v>
      </c>
      <c r="AS205" s="2" t="s">
        <v>52</v>
      </c>
      <c r="AT205" s="3"/>
      <c r="AU205" s="2" t="s">
        <v>171</v>
      </c>
      <c r="AV205" s="3">
        <v>44</v>
      </c>
    </row>
    <row r="206" spans="1:48" ht="30" customHeight="1">
      <c r="A206" s="8" t="s">
        <v>172</v>
      </c>
      <c r="B206" s="8" t="s">
        <v>173</v>
      </c>
      <c r="C206" s="8" t="s">
        <v>60</v>
      </c>
      <c r="D206" s="9">
        <v>43</v>
      </c>
      <c r="E206" s="11">
        <f>TRUNC(일위대가목록!E14,0)</f>
        <v>3462</v>
      </c>
      <c r="F206" s="11">
        <f t="shared" si="4"/>
        <v>148866</v>
      </c>
      <c r="G206" s="11">
        <f>TRUNC(일위대가목록!F14,0)</f>
        <v>45554</v>
      </c>
      <c r="H206" s="11">
        <f t="shared" si="5"/>
        <v>1958822</v>
      </c>
      <c r="I206" s="11">
        <f>TRUNC(일위대가목록!G14,0)</f>
        <v>0</v>
      </c>
      <c r="J206" s="11">
        <f t="shared" si="6"/>
        <v>0</v>
      </c>
      <c r="K206" s="11">
        <f t="shared" si="7"/>
        <v>49016</v>
      </c>
      <c r="L206" s="11">
        <f t="shared" si="8"/>
        <v>2107688</v>
      </c>
      <c r="M206" s="8" t="s">
        <v>174</v>
      </c>
      <c r="N206" s="2" t="s">
        <v>175</v>
      </c>
      <c r="O206" s="2" t="s">
        <v>52</v>
      </c>
      <c r="P206" s="2" t="s">
        <v>52</v>
      </c>
      <c r="Q206" s="2" t="s">
        <v>166</v>
      </c>
      <c r="R206" s="2" t="s">
        <v>63</v>
      </c>
      <c r="S206" s="2" t="s">
        <v>64</v>
      </c>
      <c r="T206" s="2" t="s">
        <v>64</v>
      </c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2" t="s">
        <v>52</v>
      </c>
      <c r="AS206" s="2" t="s">
        <v>52</v>
      </c>
      <c r="AT206" s="3"/>
      <c r="AU206" s="2" t="s">
        <v>176</v>
      </c>
      <c r="AV206" s="3">
        <v>36</v>
      </c>
    </row>
    <row r="207" spans="1:48" ht="30" customHeight="1">
      <c r="A207" s="8" t="s">
        <v>177</v>
      </c>
      <c r="B207" s="8" t="s">
        <v>178</v>
      </c>
      <c r="C207" s="8" t="s">
        <v>60</v>
      </c>
      <c r="D207" s="9">
        <v>46</v>
      </c>
      <c r="E207" s="11">
        <f>TRUNC(일위대가목록!E15,0)</f>
        <v>29462</v>
      </c>
      <c r="F207" s="11">
        <f t="shared" si="4"/>
        <v>1355252</v>
      </c>
      <c r="G207" s="11">
        <f>TRUNC(일위대가목록!F15,0)</f>
        <v>43625</v>
      </c>
      <c r="H207" s="11">
        <f t="shared" si="5"/>
        <v>2006750</v>
      </c>
      <c r="I207" s="11">
        <f>TRUNC(일위대가목록!G15,0)</f>
        <v>574</v>
      </c>
      <c r="J207" s="11">
        <f t="shared" si="6"/>
        <v>26404</v>
      </c>
      <c r="K207" s="11">
        <f t="shared" si="7"/>
        <v>73661</v>
      </c>
      <c r="L207" s="11">
        <f t="shared" si="8"/>
        <v>3388406</v>
      </c>
      <c r="M207" s="8" t="s">
        <v>179</v>
      </c>
      <c r="N207" s="2" t="s">
        <v>180</v>
      </c>
      <c r="O207" s="2" t="s">
        <v>52</v>
      </c>
      <c r="P207" s="2" t="s">
        <v>52</v>
      </c>
      <c r="Q207" s="2" t="s">
        <v>166</v>
      </c>
      <c r="R207" s="2" t="s">
        <v>63</v>
      </c>
      <c r="S207" s="2" t="s">
        <v>64</v>
      </c>
      <c r="T207" s="2" t="s">
        <v>64</v>
      </c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2" t="s">
        <v>52</v>
      </c>
      <c r="AS207" s="2" t="s">
        <v>52</v>
      </c>
      <c r="AT207" s="3"/>
      <c r="AU207" s="2" t="s">
        <v>181</v>
      </c>
      <c r="AV207" s="3">
        <v>39</v>
      </c>
    </row>
    <row r="208" spans="1:48" ht="30" customHeight="1">
      <c r="A208" s="8" t="s">
        <v>182</v>
      </c>
      <c r="B208" s="8" t="s">
        <v>183</v>
      </c>
      <c r="C208" s="8" t="s">
        <v>60</v>
      </c>
      <c r="D208" s="9">
        <v>4</v>
      </c>
      <c r="E208" s="11">
        <f>TRUNC(일위대가목록!E16,0)</f>
        <v>6438</v>
      </c>
      <c r="F208" s="11">
        <f t="shared" si="4"/>
        <v>25752</v>
      </c>
      <c r="G208" s="11">
        <f>TRUNC(일위대가목록!F16,0)</f>
        <v>9661</v>
      </c>
      <c r="H208" s="11">
        <f t="shared" si="5"/>
        <v>38644</v>
      </c>
      <c r="I208" s="11">
        <f>TRUNC(일위대가목록!G16,0)</f>
        <v>579</v>
      </c>
      <c r="J208" s="11">
        <f t="shared" si="6"/>
        <v>2316</v>
      </c>
      <c r="K208" s="11">
        <f t="shared" si="7"/>
        <v>16678</v>
      </c>
      <c r="L208" s="11">
        <f t="shared" si="8"/>
        <v>66712</v>
      </c>
      <c r="M208" s="8" t="s">
        <v>184</v>
      </c>
      <c r="N208" s="2" t="s">
        <v>185</v>
      </c>
      <c r="O208" s="2" t="s">
        <v>52</v>
      </c>
      <c r="P208" s="2" t="s">
        <v>52</v>
      </c>
      <c r="Q208" s="2" t="s">
        <v>166</v>
      </c>
      <c r="R208" s="2" t="s">
        <v>63</v>
      </c>
      <c r="S208" s="2" t="s">
        <v>64</v>
      </c>
      <c r="T208" s="2" t="s">
        <v>64</v>
      </c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2" t="s">
        <v>52</v>
      </c>
      <c r="AS208" s="2" t="s">
        <v>52</v>
      </c>
      <c r="AT208" s="3"/>
      <c r="AU208" s="2" t="s">
        <v>186</v>
      </c>
      <c r="AV208" s="3">
        <v>78</v>
      </c>
    </row>
    <row r="209" spans="1:48" ht="30" customHeight="1">
      <c r="A209" s="8" t="s">
        <v>187</v>
      </c>
      <c r="B209" s="8" t="s">
        <v>188</v>
      </c>
      <c r="C209" s="8" t="s">
        <v>189</v>
      </c>
      <c r="D209" s="9">
        <v>48</v>
      </c>
      <c r="E209" s="11">
        <f>TRUNC(일위대가목록!E17,0)</f>
        <v>2725</v>
      </c>
      <c r="F209" s="11">
        <f t="shared" si="4"/>
        <v>130800</v>
      </c>
      <c r="G209" s="11">
        <f>TRUNC(일위대가목록!F17,0)</f>
        <v>7393</v>
      </c>
      <c r="H209" s="11">
        <f t="shared" si="5"/>
        <v>354864</v>
      </c>
      <c r="I209" s="11">
        <f>TRUNC(일위대가목록!G17,0)</f>
        <v>295</v>
      </c>
      <c r="J209" s="11">
        <f t="shared" si="6"/>
        <v>14160</v>
      </c>
      <c r="K209" s="11">
        <f t="shared" si="7"/>
        <v>10413</v>
      </c>
      <c r="L209" s="11">
        <f t="shared" si="8"/>
        <v>499824</v>
      </c>
      <c r="M209" s="8" t="s">
        <v>190</v>
      </c>
      <c r="N209" s="2" t="s">
        <v>191</v>
      </c>
      <c r="O209" s="2" t="s">
        <v>52</v>
      </c>
      <c r="P209" s="2" t="s">
        <v>52</v>
      </c>
      <c r="Q209" s="2" t="s">
        <v>166</v>
      </c>
      <c r="R209" s="2" t="s">
        <v>63</v>
      </c>
      <c r="S209" s="2" t="s">
        <v>64</v>
      </c>
      <c r="T209" s="2" t="s">
        <v>64</v>
      </c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2" t="s">
        <v>52</v>
      </c>
      <c r="AS209" s="2" t="s">
        <v>52</v>
      </c>
      <c r="AT209" s="3"/>
      <c r="AU209" s="2" t="s">
        <v>192</v>
      </c>
      <c r="AV209" s="3">
        <v>45</v>
      </c>
    </row>
    <row r="210" spans="1:48" ht="30" customHeight="1">
      <c r="A210" s="8" t="s">
        <v>193</v>
      </c>
      <c r="B210" s="8" t="s">
        <v>194</v>
      </c>
      <c r="C210" s="8" t="s">
        <v>60</v>
      </c>
      <c r="D210" s="9">
        <v>28</v>
      </c>
      <c r="E210" s="11">
        <f>TRUNC(일위대가목록!E18,0)</f>
        <v>249243</v>
      </c>
      <c r="F210" s="11">
        <f t="shared" si="4"/>
        <v>6978804</v>
      </c>
      <c r="G210" s="11">
        <f>TRUNC(일위대가목록!F18,0)</f>
        <v>130267</v>
      </c>
      <c r="H210" s="11">
        <f t="shared" si="5"/>
        <v>3647476</v>
      </c>
      <c r="I210" s="11">
        <f>TRUNC(일위대가목록!G18,0)</f>
        <v>2694</v>
      </c>
      <c r="J210" s="11">
        <f t="shared" si="6"/>
        <v>75432</v>
      </c>
      <c r="K210" s="11">
        <f t="shared" si="7"/>
        <v>382204</v>
      </c>
      <c r="L210" s="11">
        <f t="shared" si="8"/>
        <v>10701712</v>
      </c>
      <c r="M210" s="8" t="s">
        <v>195</v>
      </c>
      <c r="N210" s="2" t="s">
        <v>196</v>
      </c>
      <c r="O210" s="2" t="s">
        <v>52</v>
      </c>
      <c r="P210" s="2" t="s">
        <v>52</v>
      </c>
      <c r="Q210" s="2" t="s">
        <v>166</v>
      </c>
      <c r="R210" s="2" t="s">
        <v>63</v>
      </c>
      <c r="S210" s="2" t="s">
        <v>64</v>
      </c>
      <c r="T210" s="2" t="s">
        <v>64</v>
      </c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2" t="s">
        <v>52</v>
      </c>
      <c r="AS210" s="2" t="s">
        <v>52</v>
      </c>
      <c r="AT210" s="3"/>
      <c r="AU210" s="2" t="s">
        <v>197</v>
      </c>
      <c r="AV210" s="3">
        <v>40</v>
      </c>
    </row>
    <row r="211" spans="1:48" ht="30" customHeight="1">
      <c r="A211" s="8" t="s">
        <v>198</v>
      </c>
      <c r="B211" s="8" t="s">
        <v>199</v>
      </c>
      <c r="C211" s="8" t="s">
        <v>60</v>
      </c>
      <c r="D211" s="9">
        <v>24</v>
      </c>
      <c r="E211" s="11">
        <f>TRUNC(일위대가목록!E19,0)</f>
        <v>231538</v>
      </c>
      <c r="F211" s="11">
        <f t="shared" si="4"/>
        <v>5556912</v>
      </c>
      <c r="G211" s="11">
        <f>TRUNC(일위대가목록!F19,0)</f>
        <v>116003</v>
      </c>
      <c r="H211" s="11">
        <f t="shared" si="5"/>
        <v>2784072</v>
      </c>
      <c r="I211" s="11">
        <f>TRUNC(일위대가목록!G19,0)</f>
        <v>2694</v>
      </c>
      <c r="J211" s="11">
        <f t="shared" si="6"/>
        <v>64656</v>
      </c>
      <c r="K211" s="11">
        <f t="shared" si="7"/>
        <v>350235</v>
      </c>
      <c r="L211" s="11">
        <f t="shared" si="8"/>
        <v>8405640</v>
      </c>
      <c r="M211" s="8" t="s">
        <v>200</v>
      </c>
      <c r="N211" s="2" t="s">
        <v>201</v>
      </c>
      <c r="O211" s="2" t="s">
        <v>52</v>
      </c>
      <c r="P211" s="2" t="s">
        <v>52</v>
      </c>
      <c r="Q211" s="2" t="s">
        <v>166</v>
      </c>
      <c r="R211" s="2" t="s">
        <v>63</v>
      </c>
      <c r="S211" s="2" t="s">
        <v>64</v>
      </c>
      <c r="T211" s="2" t="s">
        <v>64</v>
      </c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2" t="s">
        <v>52</v>
      </c>
      <c r="AS211" s="2" t="s">
        <v>52</v>
      </c>
      <c r="AT211" s="3"/>
      <c r="AU211" s="2" t="s">
        <v>202</v>
      </c>
      <c r="AV211" s="3">
        <v>41</v>
      </c>
    </row>
    <row r="212" spans="1:48" ht="30" customHeight="1">
      <c r="A212" s="8" t="s">
        <v>203</v>
      </c>
      <c r="B212" s="8" t="s">
        <v>204</v>
      </c>
      <c r="C212" s="8" t="s">
        <v>189</v>
      </c>
      <c r="D212" s="9">
        <v>24</v>
      </c>
      <c r="E212" s="11">
        <f>TRUNC(일위대가목록!E20,0)</f>
        <v>31711</v>
      </c>
      <c r="F212" s="11">
        <f t="shared" si="4"/>
        <v>761064</v>
      </c>
      <c r="G212" s="11">
        <f>TRUNC(일위대가목록!F20,0)</f>
        <v>131476</v>
      </c>
      <c r="H212" s="11">
        <f t="shared" si="5"/>
        <v>3155424</v>
      </c>
      <c r="I212" s="11">
        <f>TRUNC(일위대가목록!G20,0)</f>
        <v>3909</v>
      </c>
      <c r="J212" s="11">
        <f t="shared" si="6"/>
        <v>93816</v>
      </c>
      <c r="K212" s="11">
        <f t="shared" si="7"/>
        <v>167096</v>
      </c>
      <c r="L212" s="11">
        <f t="shared" si="8"/>
        <v>4010304</v>
      </c>
      <c r="M212" s="8" t="s">
        <v>205</v>
      </c>
      <c r="N212" s="2" t="s">
        <v>206</v>
      </c>
      <c r="O212" s="2" t="s">
        <v>52</v>
      </c>
      <c r="P212" s="2" t="s">
        <v>52</v>
      </c>
      <c r="Q212" s="2" t="s">
        <v>166</v>
      </c>
      <c r="R212" s="2" t="s">
        <v>63</v>
      </c>
      <c r="S212" s="2" t="s">
        <v>64</v>
      </c>
      <c r="T212" s="2" t="s">
        <v>64</v>
      </c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2" t="s">
        <v>52</v>
      </c>
      <c r="AS212" s="2" t="s">
        <v>52</v>
      </c>
      <c r="AT212" s="3"/>
      <c r="AU212" s="2" t="s">
        <v>207</v>
      </c>
      <c r="AV212" s="3">
        <v>38</v>
      </c>
    </row>
    <row r="213" spans="1:48" ht="30" customHeight="1">
      <c r="A213" s="8" t="s">
        <v>208</v>
      </c>
      <c r="B213" s="8" t="s">
        <v>209</v>
      </c>
      <c r="C213" s="8" t="s">
        <v>60</v>
      </c>
      <c r="D213" s="9">
        <v>58</v>
      </c>
      <c r="E213" s="11">
        <f>TRUNC(일위대가목록!E21,0)</f>
        <v>148459</v>
      </c>
      <c r="F213" s="11">
        <f t="shared" si="4"/>
        <v>8610622</v>
      </c>
      <c r="G213" s="11">
        <f>TRUNC(일위대가목록!F21,0)</f>
        <v>73673</v>
      </c>
      <c r="H213" s="11">
        <f t="shared" si="5"/>
        <v>4273034</v>
      </c>
      <c r="I213" s="11">
        <f>TRUNC(일위대가목록!G21,0)</f>
        <v>2032</v>
      </c>
      <c r="J213" s="11">
        <f t="shared" si="6"/>
        <v>117856</v>
      </c>
      <c r="K213" s="11">
        <f t="shared" si="7"/>
        <v>224164</v>
      </c>
      <c r="L213" s="11">
        <f t="shared" si="8"/>
        <v>13001512</v>
      </c>
      <c r="M213" s="8" t="s">
        <v>210</v>
      </c>
      <c r="N213" s="2" t="s">
        <v>211</v>
      </c>
      <c r="O213" s="2" t="s">
        <v>52</v>
      </c>
      <c r="P213" s="2" t="s">
        <v>52</v>
      </c>
      <c r="Q213" s="2" t="s">
        <v>166</v>
      </c>
      <c r="R213" s="2" t="s">
        <v>63</v>
      </c>
      <c r="S213" s="2" t="s">
        <v>64</v>
      </c>
      <c r="T213" s="2" t="s">
        <v>64</v>
      </c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2" t="s">
        <v>52</v>
      </c>
      <c r="AS213" s="2" t="s">
        <v>52</v>
      </c>
      <c r="AT213" s="3"/>
      <c r="AU213" s="2" t="s">
        <v>212</v>
      </c>
      <c r="AV213" s="3">
        <v>83</v>
      </c>
    </row>
    <row r="214" spans="1:48" ht="30" customHeight="1">
      <c r="A214" s="8" t="s">
        <v>213</v>
      </c>
      <c r="B214" s="8" t="s">
        <v>214</v>
      </c>
      <c r="C214" s="8" t="s">
        <v>215</v>
      </c>
      <c r="D214" s="9">
        <v>1</v>
      </c>
      <c r="E214" s="11">
        <f>TRUNC(일위대가목록!E22,0)</f>
        <v>1531045</v>
      </c>
      <c r="F214" s="11">
        <f t="shared" si="4"/>
        <v>1531045</v>
      </c>
      <c r="G214" s="11">
        <f>TRUNC(일위대가목록!F22,0)</f>
        <v>338698</v>
      </c>
      <c r="H214" s="11">
        <f t="shared" si="5"/>
        <v>338698</v>
      </c>
      <c r="I214" s="11">
        <f>TRUNC(일위대가목록!G22,0)</f>
        <v>4795</v>
      </c>
      <c r="J214" s="11">
        <f t="shared" si="6"/>
        <v>4795</v>
      </c>
      <c r="K214" s="11">
        <f t="shared" si="7"/>
        <v>1874538</v>
      </c>
      <c r="L214" s="11">
        <f t="shared" si="8"/>
        <v>1874538</v>
      </c>
      <c r="M214" s="8" t="s">
        <v>216</v>
      </c>
      <c r="N214" s="2" t="s">
        <v>217</v>
      </c>
      <c r="O214" s="2" t="s">
        <v>52</v>
      </c>
      <c r="P214" s="2" t="s">
        <v>52</v>
      </c>
      <c r="Q214" s="2" t="s">
        <v>166</v>
      </c>
      <c r="R214" s="2" t="s">
        <v>63</v>
      </c>
      <c r="S214" s="2" t="s">
        <v>64</v>
      </c>
      <c r="T214" s="2" t="s">
        <v>64</v>
      </c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2" t="s">
        <v>52</v>
      </c>
      <c r="AS214" s="2" t="s">
        <v>52</v>
      </c>
      <c r="AT214" s="3"/>
      <c r="AU214" s="2" t="s">
        <v>218</v>
      </c>
      <c r="AV214" s="3">
        <v>42</v>
      </c>
    </row>
    <row r="215" spans="1:48" ht="30" customHeight="1">
      <c r="A215" s="8" t="s">
        <v>219</v>
      </c>
      <c r="B215" s="8" t="s">
        <v>220</v>
      </c>
      <c r="C215" s="8" t="s">
        <v>215</v>
      </c>
      <c r="D215" s="9">
        <v>1</v>
      </c>
      <c r="E215" s="11">
        <f>TRUNC(일위대가목록!E23,0)</f>
        <v>130643</v>
      </c>
      <c r="F215" s="11">
        <f t="shared" si="4"/>
        <v>130643</v>
      </c>
      <c r="G215" s="11">
        <f>TRUNC(일위대가목록!F23,0)</f>
        <v>64832</v>
      </c>
      <c r="H215" s="11">
        <f t="shared" si="5"/>
        <v>64832</v>
      </c>
      <c r="I215" s="11">
        <f>TRUNC(일위대가목록!G23,0)</f>
        <v>1788</v>
      </c>
      <c r="J215" s="11">
        <f t="shared" si="6"/>
        <v>1788</v>
      </c>
      <c r="K215" s="11">
        <f t="shared" si="7"/>
        <v>197263</v>
      </c>
      <c r="L215" s="11">
        <f t="shared" si="8"/>
        <v>197263</v>
      </c>
      <c r="M215" s="8" t="s">
        <v>221</v>
      </c>
      <c r="N215" s="2" t="s">
        <v>222</v>
      </c>
      <c r="O215" s="2" t="s">
        <v>52</v>
      </c>
      <c r="P215" s="2" t="s">
        <v>52</v>
      </c>
      <c r="Q215" s="2" t="s">
        <v>166</v>
      </c>
      <c r="R215" s="2" t="s">
        <v>63</v>
      </c>
      <c r="S215" s="2" t="s">
        <v>64</v>
      </c>
      <c r="T215" s="2" t="s">
        <v>64</v>
      </c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2" t="s">
        <v>52</v>
      </c>
      <c r="AS215" s="2" t="s">
        <v>52</v>
      </c>
      <c r="AT215" s="3"/>
      <c r="AU215" s="2" t="s">
        <v>223</v>
      </c>
      <c r="AV215" s="3">
        <v>43</v>
      </c>
    </row>
    <row r="216" spans="1:48" ht="30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48" ht="30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</row>
    <row r="218" spans="1:48" ht="30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</row>
    <row r="219" spans="1:48" ht="30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</row>
    <row r="220" spans="1:48" ht="30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</row>
    <row r="221" spans="1:48" ht="30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</row>
    <row r="222" spans="1:48" ht="30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</row>
    <row r="223" spans="1:48" ht="30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</row>
    <row r="224" spans="1:48" ht="30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</row>
    <row r="225" spans="1:48" ht="30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</row>
    <row r="226" spans="1:48" ht="30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</row>
    <row r="227" spans="1:48" ht="30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</row>
    <row r="228" spans="1:48" ht="30" customHeight="1">
      <c r="A228" s="8" t="s">
        <v>71</v>
      </c>
      <c r="B228" s="9"/>
      <c r="C228" s="9"/>
      <c r="D228" s="9"/>
      <c r="E228" s="9"/>
      <c r="F228" s="11">
        <f>SUM(F205:F227)</f>
        <v>27306456</v>
      </c>
      <c r="G228" s="9"/>
      <c r="H228" s="11">
        <f>SUM(H205:H227)</f>
        <v>27049856</v>
      </c>
      <c r="I228" s="9"/>
      <c r="J228" s="11">
        <f>SUM(J205:J227)</f>
        <v>421887</v>
      </c>
      <c r="K228" s="9"/>
      <c r="L228" s="11">
        <f>SUM(L205:L227)</f>
        <v>54778199</v>
      </c>
      <c r="M228" s="9"/>
      <c r="N228" t="s">
        <v>72</v>
      </c>
    </row>
    <row r="229" spans="1:48" ht="30" customHeight="1">
      <c r="A229" s="8" t="s">
        <v>224</v>
      </c>
      <c r="B229" s="8" t="s">
        <v>52</v>
      </c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3"/>
      <c r="O229" s="3"/>
      <c r="P229" s="3"/>
      <c r="Q229" s="2" t="s">
        <v>225</v>
      </c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</row>
    <row r="230" spans="1:48" ht="30" customHeight="1">
      <c r="A230" s="8" t="s">
        <v>226</v>
      </c>
      <c r="B230" s="8" t="s">
        <v>227</v>
      </c>
      <c r="C230" s="8" t="s">
        <v>215</v>
      </c>
      <c r="D230" s="9">
        <v>2</v>
      </c>
      <c r="E230" s="11">
        <f>TRUNC(일위대가목록!E24,0)</f>
        <v>134646</v>
      </c>
      <c r="F230" s="11">
        <f t="shared" ref="F230:F241" si="9">TRUNC(E230*D230, 0)</f>
        <v>269292</v>
      </c>
      <c r="G230" s="11">
        <f>TRUNC(일위대가목록!F24,0)</f>
        <v>0</v>
      </c>
      <c r="H230" s="11">
        <f t="shared" ref="H230:H241" si="10">TRUNC(G230*D230, 0)</f>
        <v>0</v>
      </c>
      <c r="I230" s="11">
        <f>TRUNC(일위대가목록!G24,0)</f>
        <v>0</v>
      </c>
      <c r="J230" s="11">
        <f t="shared" ref="J230:J241" si="11">TRUNC(I230*D230, 0)</f>
        <v>0</v>
      </c>
      <c r="K230" s="11">
        <f t="shared" ref="K230:K241" si="12">TRUNC(E230+G230+I230, 0)</f>
        <v>134646</v>
      </c>
      <c r="L230" s="11">
        <f t="shared" ref="L230:L241" si="13">TRUNC(F230+H230+J230, 0)</f>
        <v>269292</v>
      </c>
      <c r="M230" s="8" t="s">
        <v>228</v>
      </c>
      <c r="N230" s="2" t="s">
        <v>229</v>
      </c>
      <c r="O230" s="2" t="s">
        <v>52</v>
      </c>
      <c r="P230" s="2" t="s">
        <v>52</v>
      </c>
      <c r="Q230" s="2" t="s">
        <v>225</v>
      </c>
      <c r="R230" s="2" t="s">
        <v>63</v>
      </c>
      <c r="S230" s="2" t="s">
        <v>64</v>
      </c>
      <c r="T230" s="2" t="s">
        <v>64</v>
      </c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2" t="s">
        <v>52</v>
      </c>
      <c r="AS230" s="2" t="s">
        <v>52</v>
      </c>
      <c r="AT230" s="3"/>
      <c r="AU230" s="2" t="s">
        <v>230</v>
      </c>
      <c r="AV230" s="3">
        <v>52</v>
      </c>
    </row>
    <row r="231" spans="1:48" ht="30" customHeight="1">
      <c r="A231" s="8" t="s">
        <v>231</v>
      </c>
      <c r="B231" s="8" t="s">
        <v>232</v>
      </c>
      <c r="C231" s="8" t="s">
        <v>215</v>
      </c>
      <c r="D231" s="9">
        <v>1</v>
      </c>
      <c r="E231" s="11">
        <f>TRUNC(일위대가목록!E25,0)</f>
        <v>120508</v>
      </c>
      <c r="F231" s="11">
        <f t="shared" si="9"/>
        <v>120508</v>
      </c>
      <c r="G231" s="11">
        <f>TRUNC(일위대가목록!F25,0)</f>
        <v>103679</v>
      </c>
      <c r="H231" s="11">
        <f t="shared" si="10"/>
        <v>103679</v>
      </c>
      <c r="I231" s="11">
        <f>TRUNC(일위대가목록!G25,0)</f>
        <v>1381</v>
      </c>
      <c r="J231" s="11">
        <f t="shared" si="11"/>
        <v>1381</v>
      </c>
      <c r="K231" s="11">
        <f t="shared" si="12"/>
        <v>225568</v>
      </c>
      <c r="L231" s="11">
        <f t="shared" si="13"/>
        <v>225568</v>
      </c>
      <c r="M231" s="8" t="s">
        <v>233</v>
      </c>
      <c r="N231" s="2" t="s">
        <v>234</v>
      </c>
      <c r="O231" s="2" t="s">
        <v>52</v>
      </c>
      <c r="P231" s="2" t="s">
        <v>52</v>
      </c>
      <c r="Q231" s="2" t="s">
        <v>225</v>
      </c>
      <c r="R231" s="2" t="s">
        <v>63</v>
      </c>
      <c r="S231" s="2" t="s">
        <v>64</v>
      </c>
      <c r="T231" s="2" t="s">
        <v>64</v>
      </c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2" t="s">
        <v>52</v>
      </c>
      <c r="AS231" s="2" t="s">
        <v>52</v>
      </c>
      <c r="AT231" s="3"/>
      <c r="AU231" s="2" t="s">
        <v>235</v>
      </c>
      <c r="AV231" s="3">
        <v>53</v>
      </c>
    </row>
    <row r="232" spans="1:48" ht="30" customHeight="1">
      <c r="A232" s="8" t="s">
        <v>236</v>
      </c>
      <c r="B232" s="8" t="s">
        <v>232</v>
      </c>
      <c r="C232" s="8" t="s">
        <v>215</v>
      </c>
      <c r="D232" s="9">
        <v>2</v>
      </c>
      <c r="E232" s="11">
        <f>TRUNC(일위대가목록!E26,0)</f>
        <v>120508</v>
      </c>
      <c r="F232" s="11">
        <f t="shared" si="9"/>
        <v>241016</v>
      </c>
      <c r="G232" s="11">
        <f>TRUNC(일위대가목록!F26,0)</f>
        <v>103679</v>
      </c>
      <c r="H232" s="11">
        <f t="shared" si="10"/>
        <v>207358</v>
      </c>
      <c r="I232" s="11">
        <f>TRUNC(일위대가목록!G26,0)</f>
        <v>1381</v>
      </c>
      <c r="J232" s="11">
        <f t="shared" si="11"/>
        <v>2762</v>
      </c>
      <c r="K232" s="11">
        <f t="shared" si="12"/>
        <v>225568</v>
      </c>
      <c r="L232" s="11">
        <f t="shared" si="13"/>
        <v>451136</v>
      </c>
      <c r="M232" s="8" t="s">
        <v>237</v>
      </c>
      <c r="N232" s="2" t="s">
        <v>238</v>
      </c>
      <c r="O232" s="2" t="s">
        <v>52</v>
      </c>
      <c r="P232" s="2" t="s">
        <v>52</v>
      </c>
      <c r="Q232" s="2" t="s">
        <v>225</v>
      </c>
      <c r="R232" s="2" t="s">
        <v>63</v>
      </c>
      <c r="S232" s="2" t="s">
        <v>64</v>
      </c>
      <c r="T232" s="2" t="s">
        <v>64</v>
      </c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2" t="s">
        <v>52</v>
      </c>
      <c r="AS232" s="2" t="s">
        <v>52</v>
      </c>
      <c r="AT232" s="3"/>
      <c r="AU232" s="2" t="s">
        <v>239</v>
      </c>
      <c r="AV232" s="3">
        <v>54</v>
      </c>
    </row>
    <row r="233" spans="1:48" ht="30" customHeight="1">
      <c r="A233" s="8" t="s">
        <v>240</v>
      </c>
      <c r="B233" s="8" t="s">
        <v>241</v>
      </c>
      <c r="C233" s="8" t="s">
        <v>60</v>
      </c>
      <c r="D233" s="9">
        <v>2</v>
      </c>
      <c r="E233" s="11">
        <f>TRUNC(단가대비표!O35,0)</f>
        <v>47500</v>
      </c>
      <c r="F233" s="11">
        <f t="shared" si="9"/>
        <v>95000</v>
      </c>
      <c r="G233" s="11">
        <f>TRUNC(단가대비표!P35,0)</f>
        <v>0</v>
      </c>
      <c r="H233" s="11">
        <f t="shared" si="10"/>
        <v>0</v>
      </c>
      <c r="I233" s="11">
        <f>TRUNC(단가대비표!V35,0)</f>
        <v>0</v>
      </c>
      <c r="J233" s="11">
        <f t="shared" si="11"/>
        <v>0</v>
      </c>
      <c r="K233" s="11">
        <f t="shared" si="12"/>
        <v>47500</v>
      </c>
      <c r="L233" s="11">
        <f t="shared" si="13"/>
        <v>95000</v>
      </c>
      <c r="M233" s="8" t="s">
        <v>52</v>
      </c>
      <c r="N233" s="2" t="s">
        <v>242</v>
      </c>
      <c r="O233" s="2" t="s">
        <v>52</v>
      </c>
      <c r="P233" s="2" t="s">
        <v>52</v>
      </c>
      <c r="Q233" s="2" t="s">
        <v>225</v>
      </c>
      <c r="R233" s="2" t="s">
        <v>64</v>
      </c>
      <c r="S233" s="2" t="s">
        <v>64</v>
      </c>
      <c r="T233" s="2" t="s">
        <v>63</v>
      </c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2" t="s">
        <v>52</v>
      </c>
      <c r="AS233" s="2" t="s">
        <v>52</v>
      </c>
      <c r="AT233" s="3"/>
      <c r="AU233" s="2" t="s">
        <v>243</v>
      </c>
      <c r="AV233" s="3">
        <v>47</v>
      </c>
    </row>
    <row r="234" spans="1:48" ht="30" customHeight="1">
      <c r="A234" s="8" t="s">
        <v>244</v>
      </c>
      <c r="B234" s="8" t="s">
        <v>245</v>
      </c>
      <c r="C234" s="8" t="s">
        <v>60</v>
      </c>
      <c r="D234" s="9">
        <v>2</v>
      </c>
      <c r="E234" s="11">
        <f>TRUNC(일위대가목록!E27,0)</f>
        <v>0</v>
      </c>
      <c r="F234" s="11">
        <f t="shared" si="9"/>
        <v>0</v>
      </c>
      <c r="G234" s="11">
        <f>TRUNC(일위대가목록!F27,0)</f>
        <v>29058</v>
      </c>
      <c r="H234" s="11">
        <f t="shared" si="10"/>
        <v>58116</v>
      </c>
      <c r="I234" s="11">
        <f>TRUNC(일위대가목록!G27,0)</f>
        <v>0</v>
      </c>
      <c r="J234" s="11">
        <f t="shared" si="11"/>
        <v>0</v>
      </c>
      <c r="K234" s="11">
        <f t="shared" si="12"/>
        <v>29058</v>
      </c>
      <c r="L234" s="11">
        <f t="shared" si="13"/>
        <v>58116</v>
      </c>
      <c r="M234" s="8" t="s">
        <v>246</v>
      </c>
      <c r="N234" s="2" t="s">
        <v>247</v>
      </c>
      <c r="O234" s="2" t="s">
        <v>52</v>
      </c>
      <c r="P234" s="2" t="s">
        <v>52</v>
      </c>
      <c r="Q234" s="2" t="s">
        <v>225</v>
      </c>
      <c r="R234" s="2" t="s">
        <v>63</v>
      </c>
      <c r="S234" s="2" t="s">
        <v>64</v>
      </c>
      <c r="T234" s="2" t="s">
        <v>64</v>
      </c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2" t="s">
        <v>52</v>
      </c>
      <c r="AS234" s="2" t="s">
        <v>52</v>
      </c>
      <c r="AT234" s="3"/>
      <c r="AU234" s="2" t="s">
        <v>248</v>
      </c>
      <c r="AV234" s="3">
        <v>57</v>
      </c>
    </row>
    <row r="235" spans="1:48" ht="30" customHeight="1">
      <c r="A235" s="8" t="s">
        <v>249</v>
      </c>
      <c r="B235" s="8" t="s">
        <v>250</v>
      </c>
      <c r="C235" s="8" t="s">
        <v>251</v>
      </c>
      <c r="D235" s="9">
        <v>3</v>
      </c>
      <c r="E235" s="11">
        <f>TRUNC(단가대비표!O60,0)</f>
        <v>13500</v>
      </c>
      <c r="F235" s="11">
        <f t="shared" si="9"/>
        <v>40500</v>
      </c>
      <c r="G235" s="11">
        <f>TRUNC(단가대비표!P60,0)</f>
        <v>0</v>
      </c>
      <c r="H235" s="11">
        <f t="shared" si="10"/>
        <v>0</v>
      </c>
      <c r="I235" s="11">
        <f>TRUNC(단가대비표!V60,0)</f>
        <v>0</v>
      </c>
      <c r="J235" s="11">
        <f t="shared" si="11"/>
        <v>0</v>
      </c>
      <c r="K235" s="11">
        <f t="shared" si="12"/>
        <v>13500</v>
      </c>
      <c r="L235" s="11">
        <f t="shared" si="13"/>
        <v>40500</v>
      </c>
      <c r="M235" s="8" t="s">
        <v>52</v>
      </c>
      <c r="N235" s="2" t="s">
        <v>252</v>
      </c>
      <c r="O235" s="2" t="s">
        <v>52</v>
      </c>
      <c r="P235" s="2" t="s">
        <v>52</v>
      </c>
      <c r="Q235" s="2" t="s">
        <v>225</v>
      </c>
      <c r="R235" s="2" t="s">
        <v>64</v>
      </c>
      <c r="S235" s="2" t="s">
        <v>64</v>
      </c>
      <c r="T235" s="2" t="s">
        <v>63</v>
      </c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2" t="s">
        <v>52</v>
      </c>
      <c r="AS235" s="2" t="s">
        <v>52</v>
      </c>
      <c r="AT235" s="3"/>
      <c r="AU235" s="2" t="s">
        <v>253</v>
      </c>
      <c r="AV235" s="3">
        <v>49</v>
      </c>
    </row>
    <row r="236" spans="1:48" ht="30" customHeight="1">
      <c r="A236" s="8" t="s">
        <v>254</v>
      </c>
      <c r="B236" s="8" t="s">
        <v>255</v>
      </c>
      <c r="C236" s="8" t="s">
        <v>124</v>
      </c>
      <c r="D236" s="9">
        <v>3</v>
      </c>
      <c r="E236" s="11">
        <f>TRUNC(일위대가목록!E28,0)</f>
        <v>0</v>
      </c>
      <c r="F236" s="11">
        <f t="shared" si="9"/>
        <v>0</v>
      </c>
      <c r="G236" s="11">
        <f>TRUNC(일위대가목록!F28,0)</f>
        <v>6797</v>
      </c>
      <c r="H236" s="11">
        <f t="shared" si="10"/>
        <v>20391</v>
      </c>
      <c r="I236" s="11">
        <f>TRUNC(일위대가목록!G28,0)</f>
        <v>271</v>
      </c>
      <c r="J236" s="11">
        <f t="shared" si="11"/>
        <v>813</v>
      </c>
      <c r="K236" s="11">
        <f t="shared" si="12"/>
        <v>7068</v>
      </c>
      <c r="L236" s="11">
        <f t="shared" si="13"/>
        <v>21204</v>
      </c>
      <c r="M236" s="8" t="s">
        <v>256</v>
      </c>
      <c r="N236" s="2" t="s">
        <v>257</v>
      </c>
      <c r="O236" s="2" t="s">
        <v>52</v>
      </c>
      <c r="P236" s="2" t="s">
        <v>52</v>
      </c>
      <c r="Q236" s="2" t="s">
        <v>225</v>
      </c>
      <c r="R236" s="2" t="s">
        <v>63</v>
      </c>
      <c r="S236" s="2" t="s">
        <v>64</v>
      </c>
      <c r="T236" s="2" t="s">
        <v>64</v>
      </c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2" t="s">
        <v>52</v>
      </c>
      <c r="AS236" s="2" t="s">
        <v>52</v>
      </c>
      <c r="AT236" s="3"/>
      <c r="AU236" s="2" t="s">
        <v>258</v>
      </c>
      <c r="AV236" s="3">
        <v>55</v>
      </c>
    </row>
    <row r="237" spans="1:48" ht="30" customHeight="1">
      <c r="A237" s="8" t="s">
        <v>259</v>
      </c>
      <c r="B237" s="8" t="s">
        <v>260</v>
      </c>
      <c r="C237" s="8" t="s">
        <v>261</v>
      </c>
      <c r="D237" s="9">
        <v>9</v>
      </c>
      <c r="E237" s="11">
        <f>TRUNC(단가대비표!O59,0)</f>
        <v>4800</v>
      </c>
      <c r="F237" s="11">
        <f t="shared" si="9"/>
        <v>43200</v>
      </c>
      <c r="G237" s="11">
        <f>TRUNC(단가대비표!P59,0)</f>
        <v>0</v>
      </c>
      <c r="H237" s="11">
        <f t="shared" si="10"/>
        <v>0</v>
      </c>
      <c r="I237" s="11">
        <f>TRUNC(단가대비표!V59,0)</f>
        <v>0</v>
      </c>
      <c r="J237" s="11">
        <f t="shared" si="11"/>
        <v>0</v>
      </c>
      <c r="K237" s="11">
        <f t="shared" si="12"/>
        <v>4800</v>
      </c>
      <c r="L237" s="11">
        <f t="shared" si="13"/>
        <v>43200</v>
      </c>
      <c r="M237" s="8" t="s">
        <v>52</v>
      </c>
      <c r="N237" s="2" t="s">
        <v>262</v>
      </c>
      <c r="O237" s="2" t="s">
        <v>52</v>
      </c>
      <c r="P237" s="2" t="s">
        <v>52</v>
      </c>
      <c r="Q237" s="2" t="s">
        <v>225</v>
      </c>
      <c r="R237" s="2" t="s">
        <v>64</v>
      </c>
      <c r="S237" s="2" t="s">
        <v>64</v>
      </c>
      <c r="T237" s="2" t="s">
        <v>63</v>
      </c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2" t="s">
        <v>52</v>
      </c>
      <c r="AS237" s="2" t="s">
        <v>52</v>
      </c>
      <c r="AT237" s="3"/>
      <c r="AU237" s="2" t="s">
        <v>263</v>
      </c>
      <c r="AV237" s="3">
        <v>89</v>
      </c>
    </row>
    <row r="238" spans="1:48" ht="30" customHeight="1">
      <c r="A238" s="8" t="s">
        <v>264</v>
      </c>
      <c r="B238" s="8" t="s">
        <v>265</v>
      </c>
      <c r="C238" s="8" t="s">
        <v>189</v>
      </c>
      <c r="D238" s="9">
        <v>80</v>
      </c>
      <c r="E238" s="11">
        <f>TRUNC(일위대가목록!E29,0)</f>
        <v>282</v>
      </c>
      <c r="F238" s="11">
        <f t="shared" si="9"/>
        <v>22560</v>
      </c>
      <c r="G238" s="11">
        <f>TRUNC(일위대가목록!F29,0)</f>
        <v>0</v>
      </c>
      <c r="H238" s="11">
        <f t="shared" si="10"/>
        <v>0</v>
      </c>
      <c r="I238" s="11">
        <f>TRUNC(일위대가목록!G29,0)</f>
        <v>0</v>
      </c>
      <c r="J238" s="11">
        <f t="shared" si="11"/>
        <v>0</v>
      </c>
      <c r="K238" s="11">
        <f t="shared" si="12"/>
        <v>282</v>
      </c>
      <c r="L238" s="11">
        <f t="shared" si="13"/>
        <v>22560</v>
      </c>
      <c r="M238" s="8" t="s">
        <v>266</v>
      </c>
      <c r="N238" s="2" t="s">
        <v>267</v>
      </c>
      <c r="O238" s="2" t="s">
        <v>52</v>
      </c>
      <c r="P238" s="2" t="s">
        <v>52</v>
      </c>
      <c r="Q238" s="2" t="s">
        <v>225</v>
      </c>
      <c r="R238" s="2" t="s">
        <v>63</v>
      </c>
      <c r="S238" s="2" t="s">
        <v>64</v>
      </c>
      <c r="T238" s="2" t="s">
        <v>64</v>
      </c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2" t="s">
        <v>52</v>
      </c>
      <c r="AS238" s="2" t="s">
        <v>52</v>
      </c>
      <c r="AT238" s="3"/>
      <c r="AU238" s="2" t="s">
        <v>268</v>
      </c>
      <c r="AV238" s="3">
        <v>58</v>
      </c>
    </row>
    <row r="239" spans="1:48" ht="30" customHeight="1">
      <c r="A239" s="8" t="s">
        <v>269</v>
      </c>
      <c r="B239" s="8" t="s">
        <v>270</v>
      </c>
      <c r="C239" s="8" t="s">
        <v>189</v>
      </c>
      <c r="D239" s="9">
        <v>21</v>
      </c>
      <c r="E239" s="11">
        <f>TRUNC(일위대가목록!E30,0)</f>
        <v>442</v>
      </c>
      <c r="F239" s="11">
        <f t="shared" si="9"/>
        <v>9282</v>
      </c>
      <c r="G239" s="11">
        <f>TRUNC(일위대가목록!F30,0)</f>
        <v>4661</v>
      </c>
      <c r="H239" s="11">
        <f t="shared" si="10"/>
        <v>97881</v>
      </c>
      <c r="I239" s="11">
        <f>TRUNC(일위대가목록!G30,0)</f>
        <v>0</v>
      </c>
      <c r="J239" s="11">
        <f t="shared" si="11"/>
        <v>0</v>
      </c>
      <c r="K239" s="11">
        <f t="shared" si="12"/>
        <v>5103</v>
      </c>
      <c r="L239" s="11">
        <f t="shared" si="13"/>
        <v>107163</v>
      </c>
      <c r="M239" s="8" t="s">
        <v>271</v>
      </c>
      <c r="N239" s="2" t="s">
        <v>272</v>
      </c>
      <c r="O239" s="2" t="s">
        <v>52</v>
      </c>
      <c r="P239" s="2" t="s">
        <v>52</v>
      </c>
      <c r="Q239" s="2" t="s">
        <v>225</v>
      </c>
      <c r="R239" s="2" t="s">
        <v>63</v>
      </c>
      <c r="S239" s="2" t="s">
        <v>64</v>
      </c>
      <c r="T239" s="2" t="s">
        <v>64</v>
      </c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2" t="s">
        <v>52</v>
      </c>
      <c r="AS239" s="2" t="s">
        <v>52</v>
      </c>
      <c r="AT239" s="3"/>
      <c r="AU239" s="2" t="s">
        <v>273</v>
      </c>
      <c r="AV239" s="3">
        <v>51</v>
      </c>
    </row>
    <row r="240" spans="1:48" ht="30" customHeight="1">
      <c r="A240" s="8" t="s">
        <v>274</v>
      </c>
      <c r="B240" s="8" t="s">
        <v>275</v>
      </c>
      <c r="C240" s="8" t="s">
        <v>189</v>
      </c>
      <c r="D240" s="9">
        <v>21</v>
      </c>
      <c r="E240" s="11">
        <f>TRUNC(일위대가목록!E31,0)</f>
        <v>564</v>
      </c>
      <c r="F240" s="11">
        <f t="shared" si="9"/>
        <v>11844</v>
      </c>
      <c r="G240" s="11">
        <f>TRUNC(일위대가목록!F31,0)</f>
        <v>4661</v>
      </c>
      <c r="H240" s="11">
        <f t="shared" si="10"/>
        <v>97881</v>
      </c>
      <c r="I240" s="11">
        <f>TRUNC(일위대가목록!G31,0)</f>
        <v>0</v>
      </c>
      <c r="J240" s="11">
        <f t="shared" si="11"/>
        <v>0</v>
      </c>
      <c r="K240" s="11">
        <f t="shared" si="12"/>
        <v>5225</v>
      </c>
      <c r="L240" s="11">
        <f t="shared" si="13"/>
        <v>109725</v>
      </c>
      <c r="M240" s="8" t="s">
        <v>276</v>
      </c>
      <c r="N240" s="2" t="s">
        <v>277</v>
      </c>
      <c r="O240" s="2" t="s">
        <v>52</v>
      </c>
      <c r="P240" s="2" t="s">
        <v>52</v>
      </c>
      <c r="Q240" s="2" t="s">
        <v>225</v>
      </c>
      <c r="R240" s="2" t="s">
        <v>63</v>
      </c>
      <c r="S240" s="2" t="s">
        <v>64</v>
      </c>
      <c r="T240" s="2" t="s">
        <v>64</v>
      </c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2" t="s">
        <v>52</v>
      </c>
      <c r="AS240" s="2" t="s">
        <v>52</v>
      </c>
      <c r="AT240" s="3"/>
      <c r="AU240" s="2" t="s">
        <v>278</v>
      </c>
      <c r="AV240" s="3">
        <v>50</v>
      </c>
    </row>
    <row r="241" spans="1:48" ht="30" customHeight="1">
      <c r="A241" s="8" t="s">
        <v>279</v>
      </c>
      <c r="B241" s="8" t="s">
        <v>52</v>
      </c>
      <c r="C241" s="8" t="s">
        <v>189</v>
      </c>
      <c r="D241" s="9">
        <v>21</v>
      </c>
      <c r="E241" s="11">
        <f>TRUNC(일위대가목록!E32,0)</f>
        <v>0</v>
      </c>
      <c r="F241" s="11">
        <f t="shared" si="9"/>
        <v>0</v>
      </c>
      <c r="G241" s="11">
        <f>TRUNC(일위대가목록!F32,0)</f>
        <v>2263</v>
      </c>
      <c r="H241" s="11">
        <f t="shared" si="10"/>
        <v>47523</v>
      </c>
      <c r="I241" s="11">
        <f>TRUNC(일위대가목록!G32,0)</f>
        <v>0</v>
      </c>
      <c r="J241" s="11">
        <f t="shared" si="11"/>
        <v>0</v>
      </c>
      <c r="K241" s="11">
        <f t="shared" si="12"/>
        <v>2263</v>
      </c>
      <c r="L241" s="11">
        <f t="shared" si="13"/>
        <v>47523</v>
      </c>
      <c r="M241" s="8" t="s">
        <v>280</v>
      </c>
      <c r="N241" s="2" t="s">
        <v>281</v>
      </c>
      <c r="O241" s="2" t="s">
        <v>52</v>
      </c>
      <c r="P241" s="2" t="s">
        <v>52</v>
      </c>
      <c r="Q241" s="2" t="s">
        <v>225</v>
      </c>
      <c r="R241" s="2" t="s">
        <v>63</v>
      </c>
      <c r="S241" s="2" t="s">
        <v>64</v>
      </c>
      <c r="T241" s="2" t="s">
        <v>64</v>
      </c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2" t="s">
        <v>52</v>
      </c>
      <c r="AS241" s="2" t="s">
        <v>52</v>
      </c>
      <c r="AT241" s="3"/>
      <c r="AU241" s="2" t="s">
        <v>282</v>
      </c>
      <c r="AV241" s="3">
        <v>56</v>
      </c>
    </row>
    <row r="242" spans="1:48" ht="30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</row>
    <row r="243" spans="1:48" ht="30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</row>
    <row r="244" spans="1:48" ht="30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</row>
    <row r="245" spans="1:48" ht="30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</row>
    <row r="246" spans="1:48" ht="30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</row>
    <row r="247" spans="1:48" ht="30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</row>
    <row r="248" spans="1:48" ht="30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</row>
    <row r="249" spans="1:48" ht="30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</row>
    <row r="250" spans="1:48" ht="30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</row>
    <row r="251" spans="1:48" ht="30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</row>
    <row r="252" spans="1:48" ht="30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</row>
    <row r="253" spans="1:48" ht="30" customHeight="1">
      <c r="A253" s="8" t="s">
        <v>71</v>
      </c>
      <c r="B253" s="9"/>
      <c r="C253" s="9"/>
      <c r="D253" s="9"/>
      <c r="E253" s="9"/>
      <c r="F253" s="11">
        <f>SUM(F230:F252)</f>
        <v>853202</v>
      </c>
      <c r="G253" s="9"/>
      <c r="H253" s="11">
        <f>SUM(H230:H252)</f>
        <v>632829</v>
      </c>
      <c r="I253" s="9"/>
      <c r="J253" s="11">
        <f>SUM(J230:J252)</f>
        <v>4956</v>
      </c>
      <c r="K253" s="9"/>
      <c r="L253" s="11">
        <f>SUM(L230:L252)</f>
        <v>1490987</v>
      </c>
      <c r="M253" s="9"/>
      <c r="N253" t="s">
        <v>72</v>
      </c>
    </row>
    <row r="254" spans="1:48" ht="30" customHeight="1">
      <c r="A254" s="8" t="s">
        <v>283</v>
      </c>
      <c r="B254" s="8" t="s">
        <v>52</v>
      </c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3"/>
      <c r="O254" s="3"/>
      <c r="P254" s="3"/>
      <c r="Q254" s="2" t="s">
        <v>284</v>
      </c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</row>
    <row r="255" spans="1:48" ht="30" customHeight="1">
      <c r="A255" s="8" t="s">
        <v>285</v>
      </c>
      <c r="B255" s="8" t="s">
        <v>286</v>
      </c>
      <c r="C255" s="8" t="s">
        <v>215</v>
      </c>
      <c r="D255" s="9">
        <v>8</v>
      </c>
      <c r="E255" s="11">
        <f>TRUNC(단가대비표!O63,0)</f>
        <v>114455</v>
      </c>
      <c r="F255" s="11">
        <f>TRUNC(E255*D255, 0)</f>
        <v>915640</v>
      </c>
      <c r="G255" s="11">
        <f>TRUNC(단가대비표!P63,0)</f>
        <v>0</v>
      </c>
      <c r="H255" s="11">
        <f>TRUNC(G255*D255, 0)</f>
        <v>0</v>
      </c>
      <c r="I255" s="11">
        <f>TRUNC(단가대비표!V63,0)</f>
        <v>0</v>
      </c>
      <c r="J255" s="11">
        <f>TRUNC(I255*D255, 0)</f>
        <v>0</v>
      </c>
      <c r="K255" s="11">
        <f t="shared" ref="K255:L258" si="14">TRUNC(E255+G255+I255, 0)</f>
        <v>114455</v>
      </c>
      <c r="L255" s="11">
        <f t="shared" si="14"/>
        <v>915640</v>
      </c>
      <c r="M255" s="8" t="s">
        <v>52</v>
      </c>
      <c r="N255" s="2" t="s">
        <v>287</v>
      </c>
      <c r="O255" s="2" t="s">
        <v>52</v>
      </c>
      <c r="P255" s="2" t="s">
        <v>52</v>
      </c>
      <c r="Q255" s="2" t="s">
        <v>284</v>
      </c>
      <c r="R255" s="2" t="s">
        <v>64</v>
      </c>
      <c r="S255" s="2" t="s">
        <v>64</v>
      </c>
      <c r="T255" s="2" t="s">
        <v>63</v>
      </c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2" t="s">
        <v>52</v>
      </c>
      <c r="AS255" s="2" t="s">
        <v>52</v>
      </c>
      <c r="AT255" s="3"/>
      <c r="AU255" s="2" t="s">
        <v>288</v>
      </c>
      <c r="AV255" s="3">
        <v>90</v>
      </c>
    </row>
    <row r="256" spans="1:48" ht="30" customHeight="1">
      <c r="A256" s="8" t="s">
        <v>289</v>
      </c>
      <c r="B256" s="8" t="s">
        <v>290</v>
      </c>
      <c r="C256" s="8" t="s">
        <v>215</v>
      </c>
      <c r="D256" s="9">
        <v>4</v>
      </c>
      <c r="E256" s="11">
        <f>TRUNC(단가대비표!O73,0)</f>
        <v>36000</v>
      </c>
      <c r="F256" s="11">
        <f>TRUNC(E256*D256, 0)</f>
        <v>144000</v>
      </c>
      <c r="G256" s="11">
        <f>TRUNC(단가대비표!P73,0)</f>
        <v>0</v>
      </c>
      <c r="H256" s="11">
        <f>TRUNC(G256*D256, 0)</f>
        <v>0</v>
      </c>
      <c r="I256" s="11">
        <f>TRUNC(단가대비표!V73,0)</f>
        <v>0</v>
      </c>
      <c r="J256" s="11">
        <f>TRUNC(I256*D256, 0)</f>
        <v>0</v>
      </c>
      <c r="K256" s="11">
        <f t="shared" si="14"/>
        <v>36000</v>
      </c>
      <c r="L256" s="11">
        <f t="shared" si="14"/>
        <v>144000</v>
      </c>
      <c r="M256" s="8" t="s">
        <v>52</v>
      </c>
      <c r="N256" s="2" t="s">
        <v>291</v>
      </c>
      <c r="O256" s="2" t="s">
        <v>52</v>
      </c>
      <c r="P256" s="2" t="s">
        <v>52</v>
      </c>
      <c r="Q256" s="2" t="s">
        <v>284</v>
      </c>
      <c r="R256" s="2" t="s">
        <v>64</v>
      </c>
      <c r="S256" s="2" t="s">
        <v>64</v>
      </c>
      <c r="T256" s="2" t="s">
        <v>63</v>
      </c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2" t="s">
        <v>52</v>
      </c>
      <c r="AS256" s="2" t="s">
        <v>52</v>
      </c>
      <c r="AT256" s="3"/>
      <c r="AU256" s="2" t="s">
        <v>292</v>
      </c>
      <c r="AV256" s="3">
        <v>91</v>
      </c>
    </row>
    <row r="257" spans="1:48" ht="30" customHeight="1">
      <c r="A257" s="8" t="s">
        <v>293</v>
      </c>
      <c r="B257" s="8" t="s">
        <v>294</v>
      </c>
      <c r="C257" s="8" t="s">
        <v>215</v>
      </c>
      <c r="D257" s="9">
        <v>2</v>
      </c>
      <c r="E257" s="11">
        <f>TRUNC(단가대비표!O74,0)</f>
        <v>11000</v>
      </c>
      <c r="F257" s="11">
        <f>TRUNC(E257*D257, 0)</f>
        <v>22000</v>
      </c>
      <c r="G257" s="11">
        <f>TRUNC(단가대비표!P74,0)</f>
        <v>0</v>
      </c>
      <c r="H257" s="11">
        <f>TRUNC(G257*D257, 0)</f>
        <v>0</v>
      </c>
      <c r="I257" s="11">
        <f>TRUNC(단가대비표!V74,0)</f>
        <v>0</v>
      </c>
      <c r="J257" s="11">
        <f>TRUNC(I257*D257, 0)</f>
        <v>0</v>
      </c>
      <c r="K257" s="11">
        <f t="shared" si="14"/>
        <v>11000</v>
      </c>
      <c r="L257" s="11">
        <f t="shared" si="14"/>
        <v>22000</v>
      </c>
      <c r="M257" s="8" t="s">
        <v>52</v>
      </c>
      <c r="N257" s="2" t="s">
        <v>295</v>
      </c>
      <c r="O257" s="2" t="s">
        <v>52</v>
      </c>
      <c r="P257" s="2" t="s">
        <v>52</v>
      </c>
      <c r="Q257" s="2" t="s">
        <v>284</v>
      </c>
      <c r="R257" s="2" t="s">
        <v>64</v>
      </c>
      <c r="S257" s="2" t="s">
        <v>64</v>
      </c>
      <c r="T257" s="2" t="s">
        <v>63</v>
      </c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2" t="s">
        <v>52</v>
      </c>
      <c r="AS257" s="2" t="s">
        <v>52</v>
      </c>
      <c r="AT257" s="3"/>
      <c r="AU257" s="2" t="s">
        <v>296</v>
      </c>
      <c r="AV257" s="3">
        <v>92</v>
      </c>
    </row>
    <row r="258" spans="1:48" ht="30" customHeight="1">
      <c r="A258" s="8" t="s">
        <v>297</v>
      </c>
      <c r="B258" s="8" t="s">
        <v>52</v>
      </c>
      <c r="C258" s="8" t="s">
        <v>68</v>
      </c>
      <c r="D258" s="9">
        <v>1</v>
      </c>
      <c r="E258" s="11">
        <f>TRUNC(단가대비표!O75,0)</f>
        <v>0</v>
      </c>
      <c r="F258" s="11">
        <f>TRUNC(E258*D258, 0)</f>
        <v>0</v>
      </c>
      <c r="G258" s="11">
        <f>TRUNC(단가대비표!P75,0)</f>
        <v>0</v>
      </c>
      <c r="H258" s="11">
        <f>TRUNC(G258*D258, 0)</f>
        <v>0</v>
      </c>
      <c r="I258" s="11">
        <f>TRUNC(단가대비표!V75,0)</f>
        <v>25000</v>
      </c>
      <c r="J258" s="11">
        <f>TRUNC(I258*D258, 0)</f>
        <v>25000</v>
      </c>
      <c r="K258" s="11">
        <f t="shared" si="14"/>
        <v>25000</v>
      </c>
      <c r="L258" s="11">
        <f t="shared" si="14"/>
        <v>25000</v>
      </c>
      <c r="M258" s="8" t="s">
        <v>52</v>
      </c>
      <c r="N258" s="2" t="s">
        <v>298</v>
      </c>
      <c r="O258" s="2" t="s">
        <v>52</v>
      </c>
      <c r="P258" s="2" t="s">
        <v>52</v>
      </c>
      <c r="Q258" s="2" t="s">
        <v>284</v>
      </c>
      <c r="R258" s="2" t="s">
        <v>64</v>
      </c>
      <c r="S258" s="2" t="s">
        <v>64</v>
      </c>
      <c r="T258" s="2" t="s">
        <v>63</v>
      </c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2" t="s">
        <v>52</v>
      </c>
      <c r="AS258" s="2" t="s">
        <v>52</v>
      </c>
      <c r="AT258" s="3"/>
      <c r="AU258" s="2" t="s">
        <v>299</v>
      </c>
      <c r="AV258" s="3">
        <v>93</v>
      </c>
    </row>
    <row r="259" spans="1:48" ht="30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</row>
    <row r="260" spans="1:48" ht="30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</row>
    <row r="261" spans="1:48" ht="30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</row>
    <row r="262" spans="1:48" ht="30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</row>
    <row r="263" spans="1:48" ht="30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</row>
    <row r="264" spans="1:48" ht="30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</row>
    <row r="265" spans="1:48" ht="30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</row>
    <row r="266" spans="1:48" ht="30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</row>
    <row r="267" spans="1:48" ht="30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</row>
    <row r="268" spans="1:48" ht="30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</row>
    <row r="269" spans="1:48" ht="30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</row>
    <row r="270" spans="1:48" ht="30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</row>
    <row r="271" spans="1:48" ht="30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</row>
    <row r="272" spans="1:48" ht="30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</row>
    <row r="273" spans="1:48" ht="30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</row>
    <row r="274" spans="1:48" ht="30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</row>
    <row r="275" spans="1:48" ht="30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</row>
    <row r="276" spans="1:48" ht="30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</row>
    <row r="277" spans="1:48" ht="30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</row>
    <row r="278" spans="1:48" ht="30" customHeight="1">
      <c r="A278" s="8" t="s">
        <v>71</v>
      </c>
      <c r="B278" s="9"/>
      <c r="C278" s="9"/>
      <c r="D278" s="9"/>
      <c r="E278" s="9"/>
      <c r="F278" s="11">
        <f>SUM(F255:F277)</f>
        <v>1081640</v>
      </c>
      <c r="G278" s="9"/>
      <c r="H278" s="11">
        <f>SUM(H255:H277)</f>
        <v>0</v>
      </c>
      <c r="I278" s="9"/>
      <c r="J278" s="11">
        <f>SUM(J255:J277)</f>
        <v>25000</v>
      </c>
      <c r="K278" s="9"/>
      <c r="L278" s="11">
        <f>SUM(L255:L277)</f>
        <v>1106640</v>
      </c>
      <c r="M278" s="9"/>
      <c r="N278" t="s">
        <v>72</v>
      </c>
    </row>
    <row r="279" spans="1:48" ht="30" customHeight="1">
      <c r="A279" s="8" t="s">
        <v>300</v>
      </c>
      <c r="B279" s="8" t="s">
        <v>52</v>
      </c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3"/>
      <c r="O279" s="3"/>
      <c r="P279" s="3"/>
      <c r="Q279" s="2" t="s">
        <v>301</v>
      </c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</row>
    <row r="280" spans="1:48" ht="30" customHeight="1">
      <c r="A280" s="8" t="s">
        <v>302</v>
      </c>
      <c r="B280" s="8" t="s">
        <v>52</v>
      </c>
      <c r="C280" s="8" t="s">
        <v>68</v>
      </c>
      <c r="D280" s="9">
        <v>1</v>
      </c>
      <c r="E280" s="11">
        <f>TRUNC(단가대비표!O62,0)</f>
        <v>11648154</v>
      </c>
      <c r="F280" s="11">
        <f>TRUNC(E280*D280, 0)</f>
        <v>11648154</v>
      </c>
      <c r="G280" s="11">
        <f>TRUNC(단가대비표!P62,0)</f>
        <v>0</v>
      </c>
      <c r="H280" s="11">
        <f>TRUNC(G280*D280, 0)</f>
        <v>0</v>
      </c>
      <c r="I280" s="11">
        <f>TRUNC(단가대비표!V62,0)</f>
        <v>0</v>
      </c>
      <c r="J280" s="11">
        <f>TRUNC(I280*D280, 0)</f>
        <v>0</v>
      </c>
      <c r="K280" s="11">
        <f t="shared" ref="K280:L283" si="15">TRUNC(E280+G280+I280, 0)</f>
        <v>11648154</v>
      </c>
      <c r="L280" s="11">
        <f t="shared" si="15"/>
        <v>11648154</v>
      </c>
      <c r="M280" s="8" t="s">
        <v>52</v>
      </c>
      <c r="N280" s="2" t="s">
        <v>303</v>
      </c>
      <c r="O280" s="2" t="s">
        <v>52</v>
      </c>
      <c r="P280" s="2" t="s">
        <v>52</v>
      </c>
      <c r="Q280" s="2" t="s">
        <v>301</v>
      </c>
      <c r="R280" s="2" t="s">
        <v>64</v>
      </c>
      <c r="S280" s="2" t="s">
        <v>64</v>
      </c>
      <c r="T280" s="2" t="s">
        <v>63</v>
      </c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2" t="s">
        <v>52</v>
      </c>
      <c r="AS280" s="2" t="s">
        <v>52</v>
      </c>
      <c r="AT280" s="3"/>
      <c r="AU280" s="2" t="s">
        <v>304</v>
      </c>
      <c r="AV280" s="3">
        <v>79</v>
      </c>
    </row>
    <row r="281" spans="1:48" ht="30" customHeight="1">
      <c r="A281" s="8" t="s">
        <v>305</v>
      </c>
      <c r="B281" s="8" t="s">
        <v>52</v>
      </c>
      <c r="C281" s="8" t="s">
        <v>68</v>
      </c>
      <c r="D281" s="9">
        <v>1</v>
      </c>
      <c r="E281" s="11">
        <f>TRUNC(단가대비표!O64,0)</f>
        <v>11443000</v>
      </c>
      <c r="F281" s="11">
        <f>TRUNC(E281*D281, 0)</f>
        <v>11443000</v>
      </c>
      <c r="G281" s="11">
        <f>TRUNC(단가대비표!P64,0)</f>
        <v>0</v>
      </c>
      <c r="H281" s="11">
        <f>TRUNC(G281*D281, 0)</f>
        <v>0</v>
      </c>
      <c r="I281" s="11">
        <f>TRUNC(단가대비표!V64,0)</f>
        <v>0</v>
      </c>
      <c r="J281" s="11">
        <f>TRUNC(I281*D281, 0)</f>
        <v>0</v>
      </c>
      <c r="K281" s="11">
        <f t="shared" si="15"/>
        <v>11443000</v>
      </c>
      <c r="L281" s="11">
        <f t="shared" si="15"/>
        <v>11443000</v>
      </c>
      <c r="M281" s="8" t="s">
        <v>52</v>
      </c>
      <c r="N281" s="2" t="s">
        <v>306</v>
      </c>
      <c r="O281" s="2" t="s">
        <v>52</v>
      </c>
      <c r="P281" s="2" t="s">
        <v>52</v>
      </c>
      <c r="Q281" s="2" t="s">
        <v>301</v>
      </c>
      <c r="R281" s="2" t="s">
        <v>64</v>
      </c>
      <c r="S281" s="2" t="s">
        <v>64</v>
      </c>
      <c r="T281" s="2" t="s">
        <v>63</v>
      </c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2" t="s">
        <v>52</v>
      </c>
      <c r="AS281" s="2" t="s">
        <v>52</v>
      </c>
      <c r="AT281" s="3"/>
      <c r="AU281" s="2" t="s">
        <v>307</v>
      </c>
      <c r="AV281" s="3">
        <v>80</v>
      </c>
    </row>
    <row r="282" spans="1:48" ht="30" customHeight="1">
      <c r="A282" s="8" t="s">
        <v>308</v>
      </c>
      <c r="B282" s="8" t="s">
        <v>52</v>
      </c>
      <c r="C282" s="8" t="s">
        <v>68</v>
      </c>
      <c r="D282" s="9">
        <v>1</v>
      </c>
      <c r="E282" s="11">
        <f>TRUNC(단가대비표!O65,0)</f>
        <v>2200000</v>
      </c>
      <c r="F282" s="11">
        <f>TRUNC(E282*D282, 0)</f>
        <v>2200000</v>
      </c>
      <c r="G282" s="11">
        <f>TRUNC(단가대비표!P65,0)</f>
        <v>0</v>
      </c>
      <c r="H282" s="11">
        <f>TRUNC(G282*D282, 0)</f>
        <v>0</v>
      </c>
      <c r="I282" s="11">
        <f>TRUNC(단가대비표!V65,0)</f>
        <v>0</v>
      </c>
      <c r="J282" s="11">
        <f>TRUNC(I282*D282, 0)</f>
        <v>0</v>
      </c>
      <c r="K282" s="11">
        <f t="shared" si="15"/>
        <v>2200000</v>
      </c>
      <c r="L282" s="11">
        <f t="shared" si="15"/>
        <v>2200000</v>
      </c>
      <c r="M282" s="8" t="s">
        <v>52</v>
      </c>
      <c r="N282" s="2" t="s">
        <v>309</v>
      </c>
      <c r="O282" s="2" t="s">
        <v>52</v>
      </c>
      <c r="P282" s="2" t="s">
        <v>52</v>
      </c>
      <c r="Q282" s="2" t="s">
        <v>301</v>
      </c>
      <c r="R282" s="2" t="s">
        <v>64</v>
      </c>
      <c r="S282" s="2" t="s">
        <v>64</v>
      </c>
      <c r="T282" s="2" t="s">
        <v>63</v>
      </c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2" t="s">
        <v>52</v>
      </c>
      <c r="AS282" s="2" t="s">
        <v>52</v>
      </c>
      <c r="AT282" s="3"/>
      <c r="AU282" s="2" t="s">
        <v>310</v>
      </c>
      <c r="AV282" s="3">
        <v>81</v>
      </c>
    </row>
    <row r="283" spans="1:48" ht="30" customHeight="1">
      <c r="A283" s="8" t="s">
        <v>311</v>
      </c>
      <c r="B283" s="8" t="s">
        <v>52</v>
      </c>
      <c r="C283" s="8" t="s">
        <v>68</v>
      </c>
      <c r="D283" s="9">
        <v>1</v>
      </c>
      <c r="E283" s="11">
        <f>TRUNC(단가대비표!O66,0)</f>
        <v>6534748</v>
      </c>
      <c r="F283" s="11">
        <f>TRUNC(E283*D283, 0)</f>
        <v>6534748</v>
      </c>
      <c r="G283" s="11">
        <f>TRUNC(단가대비표!P66,0)</f>
        <v>0</v>
      </c>
      <c r="H283" s="11">
        <f>TRUNC(G283*D283, 0)</f>
        <v>0</v>
      </c>
      <c r="I283" s="11">
        <f>TRUNC(단가대비표!V66,0)</f>
        <v>0</v>
      </c>
      <c r="J283" s="11">
        <f>TRUNC(I283*D283, 0)</f>
        <v>0</v>
      </c>
      <c r="K283" s="11">
        <f t="shared" si="15"/>
        <v>6534748</v>
      </c>
      <c r="L283" s="11">
        <f t="shared" si="15"/>
        <v>6534748</v>
      </c>
      <c r="M283" s="8" t="s">
        <v>52</v>
      </c>
      <c r="N283" s="2" t="s">
        <v>312</v>
      </c>
      <c r="O283" s="2" t="s">
        <v>52</v>
      </c>
      <c r="P283" s="2" t="s">
        <v>52</v>
      </c>
      <c r="Q283" s="2" t="s">
        <v>301</v>
      </c>
      <c r="R283" s="2" t="s">
        <v>64</v>
      </c>
      <c r="S283" s="2" t="s">
        <v>64</v>
      </c>
      <c r="T283" s="2" t="s">
        <v>63</v>
      </c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2" t="s">
        <v>52</v>
      </c>
      <c r="AS283" s="2" t="s">
        <v>52</v>
      </c>
      <c r="AT283" s="3"/>
      <c r="AU283" s="2" t="s">
        <v>313</v>
      </c>
      <c r="AV283" s="3">
        <v>82</v>
      </c>
    </row>
    <row r="284" spans="1:48" ht="30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</row>
    <row r="285" spans="1:48" ht="30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</row>
    <row r="286" spans="1:48" ht="30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</row>
    <row r="287" spans="1:48" ht="30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</row>
    <row r="288" spans="1:48" ht="30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</row>
    <row r="289" spans="1:48" ht="30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</row>
    <row r="290" spans="1:48" ht="30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</row>
    <row r="291" spans="1:48" ht="30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</row>
    <row r="292" spans="1:48" ht="30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</row>
    <row r="293" spans="1:48" ht="30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</row>
    <row r="294" spans="1:48" ht="30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</row>
    <row r="295" spans="1:48" ht="30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</row>
    <row r="296" spans="1:48" ht="30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</row>
    <row r="297" spans="1:48" ht="30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</row>
    <row r="298" spans="1:48" ht="30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</row>
    <row r="299" spans="1:48" ht="30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</row>
    <row r="300" spans="1:48" ht="30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</row>
    <row r="301" spans="1:48" ht="30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</row>
    <row r="302" spans="1:48" ht="30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</row>
    <row r="303" spans="1:48" ht="30" customHeight="1">
      <c r="A303" s="8" t="s">
        <v>71</v>
      </c>
      <c r="B303" s="9"/>
      <c r="C303" s="9"/>
      <c r="D303" s="9"/>
      <c r="E303" s="9"/>
      <c r="F303" s="11">
        <f>SUM(F280:F302)</f>
        <v>31825902</v>
      </c>
      <c r="G303" s="9"/>
      <c r="H303" s="11">
        <f>SUM(H280:H302)</f>
        <v>0</v>
      </c>
      <c r="I303" s="9"/>
      <c r="J303" s="11">
        <f>SUM(J280:J302)</f>
        <v>0</v>
      </c>
      <c r="K303" s="9"/>
      <c r="L303" s="11">
        <f>SUM(L280:L302)</f>
        <v>31825902</v>
      </c>
      <c r="M303" s="9"/>
      <c r="N303" t="s">
        <v>72</v>
      </c>
    </row>
    <row r="304" spans="1:48" ht="30" customHeight="1">
      <c r="A304" s="8" t="s">
        <v>314</v>
      </c>
      <c r="B304" s="8" t="s">
        <v>52</v>
      </c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3"/>
      <c r="O304" s="3"/>
      <c r="P304" s="3"/>
      <c r="Q304" s="2" t="s">
        <v>315</v>
      </c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</row>
    <row r="305" spans="1:48" ht="30" customHeight="1">
      <c r="A305" s="8" t="s">
        <v>316</v>
      </c>
      <c r="B305" s="8" t="s">
        <v>317</v>
      </c>
      <c r="C305" s="8" t="s">
        <v>318</v>
      </c>
      <c r="D305" s="9">
        <v>0.49</v>
      </c>
      <c r="E305" s="11">
        <f>TRUNC(단가대비표!O86,0)</f>
        <v>0</v>
      </c>
      <c r="F305" s="11">
        <f>TRUNC(E305*D305, 0)</f>
        <v>0</v>
      </c>
      <c r="G305" s="11">
        <f>TRUNC(단가대비표!P86,0)</f>
        <v>0</v>
      </c>
      <c r="H305" s="11">
        <f>TRUNC(G305*D305, 0)</f>
        <v>0</v>
      </c>
      <c r="I305" s="11">
        <f>TRUNC(단가대비표!V86,0)</f>
        <v>24947</v>
      </c>
      <c r="J305" s="11">
        <f>TRUNC(I305*D305, 0)</f>
        <v>12224</v>
      </c>
      <c r="K305" s="11">
        <f t="shared" ref="K305:L308" si="16">TRUNC(E305+G305+I305, 0)</f>
        <v>24947</v>
      </c>
      <c r="L305" s="11">
        <f t="shared" si="16"/>
        <v>12224</v>
      </c>
      <c r="M305" s="8" t="s">
        <v>52</v>
      </c>
      <c r="N305" s="2" t="s">
        <v>319</v>
      </c>
      <c r="O305" s="2" t="s">
        <v>52</v>
      </c>
      <c r="P305" s="2" t="s">
        <v>52</v>
      </c>
      <c r="Q305" s="2" t="s">
        <v>315</v>
      </c>
      <c r="R305" s="2" t="s">
        <v>64</v>
      </c>
      <c r="S305" s="2" t="s">
        <v>64</v>
      </c>
      <c r="T305" s="2" t="s">
        <v>63</v>
      </c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2" t="s">
        <v>52</v>
      </c>
      <c r="AS305" s="2" t="s">
        <v>52</v>
      </c>
      <c r="AT305" s="3"/>
      <c r="AU305" s="2" t="s">
        <v>320</v>
      </c>
      <c r="AV305" s="3">
        <v>60</v>
      </c>
    </row>
    <row r="306" spans="1:48" ht="30" customHeight="1">
      <c r="A306" s="8" t="s">
        <v>321</v>
      </c>
      <c r="B306" s="8" t="s">
        <v>322</v>
      </c>
      <c r="C306" s="8" t="s">
        <v>318</v>
      </c>
      <c r="D306" s="9">
        <v>0.06</v>
      </c>
      <c r="E306" s="11">
        <f>TRUNC(단가대비표!O87,0)</f>
        <v>0</v>
      </c>
      <c r="F306" s="11">
        <f>TRUNC(E306*D306, 0)</f>
        <v>0</v>
      </c>
      <c r="G306" s="11">
        <f>TRUNC(단가대비표!P87,0)</f>
        <v>0</v>
      </c>
      <c r="H306" s="11">
        <f>TRUNC(G306*D306, 0)</f>
        <v>0</v>
      </c>
      <c r="I306" s="11">
        <f>TRUNC(단가대비표!V87,0)</f>
        <v>42608</v>
      </c>
      <c r="J306" s="11">
        <f>TRUNC(I306*D306, 0)</f>
        <v>2556</v>
      </c>
      <c r="K306" s="11">
        <f t="shared" si="16"/>
        <v>42608</v>
      </c>
      <c r="L306" s="11">
        <f t="shared" si="16"/>
        <v>2556</v>
      </c>
      <c r="M306" s="8" t="s">
        <v>52</v>
      </c>
      <c r="N306" s="2" t="s">
        <v>323</v>
      </c>
      <c r="O306" s="2" t="s">
        <v>52</v>
      </c>
      <c r="P306" s="2" t="s">
        <v>52</v>
      </c>
      <c r="Q306" s="2" t="s">
        <v>315</v>
      </c>
      <c r="R306" s="2" t="s">
        <v>64</v>
      </c>
      <c r="S306" s="2" t="s">
        <v>64</v>
      </c>
      <c r="T306" s="2" t="s">
        <v>63</v>
      </c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2" t="s">
        <v>52</v>
      </c>
      <c r="AS306" s="2" t="s">
        <v>52</v>
      </c>
      <c r="AT306" s="3"/>
      <c r="AU306" s="2" t="s">
        <v>324</v>
      </c>
      <c r="AV306" s="3">
        <v>61</v>
      </c>
    </row>
    <row r="307" spans="1:48" ht="30" customHeight="1">
      <c r="A307" s="8" t="s">
        <v>325</v>
      </c>
      <c r="B307" s="8" t="s">
        <v>326</v>
      </c>
      <c r="C307" s="8" t="s">
        <v>318</v>
      </c>
      <c r="D307" s="9">
        <v>0.24</v>
      </c>
      <c r="E307" s="11">
        <f>TRUNC(단가대비표!O88,0)</f>
        <v>0</v>
      </c>
      <c r="F307" s="11">
        <f>TRUNC(E307*D307, 0)</f>
        <v>0</v>
      </c>
      <c r="G307" s="11">
        <f>TRUNC(단가대비표!P88,0)</f>
        <v>0</v>
      </c>
      <c r="H307" s="11">
        <f>TRUNC(G307*D307, 0)</f>
        <v>0</v>
      </c>
      <c r="I307" s="11">
        <f>TRUNC(단가대비표!V88,0)</f>
        <v>61197</v>
      </c>
      <c r="J307" s="11">
        <f>TRUNC(I307*D307, 0)</f>
        <v>14687</v>
      </c>
      <c r="K307" s="11">
        <f t="shared" si="16"/>
        <v>61197</v>
      </c>
      <c r="L307" s="11">
        <f t="shared" si="16"/>
        <v>14687</v>
      </c>
      <c r="M307" s="8" t="s">
        <v>52</v>
      </c>
      <c r="N307" s="2" t="s">
        <v>327</v>
      </c>
      <c r="O307" s="2" t="s">
        <v>52</v>
      </c>
      <c r="P307" s="2" t="s">
        <v>52</v>
      </c>
      <c r="Q307" s="2" t="s">
        <v>315</v>
      </c>
      <c r="R307" s="2" t="s">
        <v>64</v>
      </c>
      <c r="S307" s="2" t="s">
        <v>64</v>
      </c>
      <c r="T307" s="2" t="s">
        <v>63</v>
      </c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2" t="s">
        <v>52</v>
      </c>
      <c r="AS307" s="2" t="s">
        <v>52</v>
      </c>
      <c r="AT307" s="3"/>
      <c r="AU307" s="2" t="s">
        <v>328</v>
      </c>
      <c r="AV307" s="3">
        <v>62</v>
      </c>
    </row>
    <row r="308" spans="1:48" ht="30" customHeight="1">
      <c r="A308" s="8" t="s">
        <v>329</v>
      </c>
      <c r="B308" s="8" t="s">
        <v>330</v>
      </c>
      <c r="C308" s="8" t="s">
        <v>318</v>
      </c>
      <c r="D308" s="9">
        <v>0.79</v>
      </c>
      <c r="E308" s="11">
        <f>TRUNC(단가대비표!O89,0)</f>
        <v>0</v>
      </c>
      <c r="F308" s="11">
        <f>TRUNC(E308*D308, 0)</f>
        <v>0</v>
      </c>
      <c r="G308" s="11">
        <f>TRUNC(단가대비표!P89,0)</f>
        <v>0</v>
      </c>
      <c r="H308" s="11">
        <f>TRUNC(G308*D308, 0)</f>
        <v>0</v>
      </c>
      <c r="I308" s="11">
        <f>TRUNC(단가대비표!V89,0)</f>
        <v>52496</v>
      </c>
      <c r="J308" s="11">
        <f>TRUNC(I308*D308, 0)</f>
        <v>41471</v>
      </c>
      <c r="K308" s="11">
        <f t="shared" si="16"/>
        <v>52496</v>
      </c>
      <c r="L308" s="11">
        <f t="shared" si="16"/>
        <v>41471</v>
      </c>
      <c r="M308" s="8" t="s">
        <v>52</v>
      </c>
      <c r="N308" s="2" t="s">
        <v>331</v>
      </c>
      <c r="O308" s="2" t="s">
        <v>52</v>
      </c>
      <c r="P308" s="2" t="s">
        <v>52</v>
      </c>
      <c r="Q308" s="2" t="s">
        <v>315</v>
      </c>
      <c r="R308" s="2" t="s">
        <v>64</v>
      </c>
      <c r="S308" s="2" t="s">
        <v>64</v>
      </c>
      <c r="T308" s="2" t="s">
        <v>63</v>
      </c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2" t="s">
        <v>52</v>
      </c>
      <c r="AS308" s="2" t="s">
        <v>52</v>
      </c>
      <c r="AT308" s="3"/>
      <c r="AU308" s="2" t="s">
        <v>332</v>
      </c>
      <c r="AV308" s="3">
        <v>63</v>
      </c>
    </row>
    <row r="309" spans="1:48" ht="30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</row>
    <row r="310" spans="1:48" ht="30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</row>
    <row r="311" spans="1:48" ht="30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</row>
    <row r="312" spans="1:48" ht="30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</row>
    <row r="313" spans="1:48" ht="30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</row>
    <row r="314" spans="1:48" ht="30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</row>
    <row r="315" spans="1:48" ht="30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</row>
    <row r="316" spans="1:48" ht="30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</row>
    <row r="317" spans="1:48" ht="30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</row>
    <row r="318" spans="1:48" ht="30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</row>
    <row r="319" spans="1:48" ht="30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</row>
    <row r="320" spans="1:48" ht="30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</row>
    <row r="321" spans="1:48" ht="30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</row>
    <row r="322" spans="1:48" ht="30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</row>
    <row r="323" spans="1:48" ht="30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</row>
    <row r="324" spans="1:48" ht="30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</row>
    <row r="325" spans="1:48" ht="30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</row>
    <row r="326" spans="1:48" ht="30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</row>
    <row r="327" spans="1:48" ht="30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</row>
    <row r="328" spans="1:48" ht="30" customHeight="1">
      <c r="A328" s="8" t="s">
        <v>71</v>
      </c>
      <c r="B328" s="9"/>
      <c r="C328" s="9"/>
      <c r="D328" s="9"/>
      <c r="E328" s="9"/>
      <c r="F328" s="11">
        <f>SUM(F305:F327)</f>
        <v>0</v>
      </c>
      <c r="G328" s="9"/>
      <c r="H328" s="11">
        <f>SUM(H305:H327)</f>
        <v>0</v>
      </c>
      <c r="I328" s="9"/>
      <c r="J328" s="11">
        <f>SUM(J305:J327)</f>
        <v>70938</v>
      </c>
      <c r="K328" s="9"/>
      <c r="L328" s="11">
        <f>SUM(L305:L327)</f>
        <v>70938</v>
      </c>
      <c r="M328" s="9"/>
      <c r="N328" t="s">
        <v>72</v>
      </c>
    </row>
    <row r="329" spans="1:48" ht="30" customHeight="1">
      <c r="A329" s="8" t="s">
        <v>335</v>
      </c>
      <c r="B329" s="8" t="s">
        <v>52</v>
      </c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3"/>
      <c r="O329" s="3"/>
      <c r="P329" s="3"/>
      <c r="Q329" s="2" t="s">
        <v>336</v>
      </c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</row>
    <row r="330" spans="1:48" ht="30" customHeight="1">
      <c r="A330" s="8" t="s">
        <v>337</v>
      </c>
      <c r="B330" s="8" t="s">
        <v>338</v>
      </c>
      <c r="C330" s="8" t="s">
        <v>189</v>
      </c>
      <c r="D330" s="9">
        <v>100</v>
      </c>
      <c r="E330" s="11">
        <f>TRUNC(일위대가목록!E33,0)</f>
        <v>0</v>
      </c>
      <c r="F330" s="11">
        <f>TRUNC(E330*D330, 0)</f>
        <v>0</v>
      </c>
      <c r="G330" s="11">
        <f>TRUNC(일위대가목록!F33,0)</f>
        <v>0</v>
      </c>
      <c r="H330" s="11">
        <f>TRUNC(G330*D330, 0)</f>
        <v>0</v>
      </c>
      <c r="I330" s="11">
        <f>TRUNC(일위대가목록!G33,0)</f>
        <v>13374</v>
      </c>
      <c r="J330" s="11">
        <f>TRUNC(I330*D330, 0)</f>
        <v>1337400</v>
      </c>
      <c r="K330" s="11">
        <f>TRUNC(E330+G330+I330, 0)</f>
        <v>13374</v>
      </c>
      <c r="L330" s="11">
        <f>TRUNC(F330+H330+J330, 0)</f>
        <v>1337400</v>
      </c>
      <c r="M330" s="8" t="s">
        <v>339</v>
      </c>
      <c r="N330" s="2" t="s">
        <v>340</v>
      </c>
      <c r="O330" s="2" t="s">
        <v>52</v>
      </c>
      <c r="P330" s="2" t="s">
        <v>52</v>
      </c>
      <c r="Q330" s="2" t="s">
        <v>336</v>
      </c>
      <c r="R330" s="2" t="s">
        <v>63</v>
      </c>
      <c r="S330" s="2" t="s">
        <v>64</v>
      </c>
      <c r="T330" s="2" t="s">
        <v>64</v>
      </c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2" t="s">
        <v>52</v>
      </c>
      <c r="AS330" s="2" t="s">
        <v>52</v>
      </c>
      <c r="AT330" s="3"/>
      <c r="AU330" s="2" t="s">
        <v>341</v>
      </c>
      <c r="AV330" s="3">
        <v>66</v>
      </c>
    </row>
    <row r="331" spans="1:48" ht="30" customHeight="1">
      <c r="A331" s="8" t="s">
        <v>58</v>
      </c>
      <c r="B331" s="8" t="s">
        <v>59</v>
      </c>
      <c r="C331" s="8" t="s">
        <v>60</v>
      </c>
      <c r="D331" s="9">
        <v>200</v>
      </c>
      <c r="E331" s="11">
        <f>TRUNC(일위대가목록!E4,0)</f>
        <v>0</v>
      </c>
      <c r="F331" s="11">
        <f>TRUNC(E331*D331, 0)</f>
        <v>0</v>
      </c>
      <c r="G331" s="11">
        <f>TRUNC(일위대가목록!F4,0)</f>
        <v>10113</v>
      </c>
      <c r="H331" s="11">
        <f>TRUNC(G331*D331, 0)</f>
        <v>2022600</v>
      </c>
      <c r="I331" s="11">
        <f>TRUNC(일위대가목록!G4,0)</f>
        <v>0</v>
      </c>
      <c r="J331" s="11">
        <f>TRUNC(I331*D331, 0)</f>
        <v>0</v>
      </c>
      <c r="K331" s="11">
        <f>TRUNC(E331+G331+I331, 0)</f>
        <v>10113</v>
      </c>
      <c r="L331" s="11">
        <f>TRUNC(F331+H331+J331, 0)</f>
        <v>2022600</v>
      </c>
      <c r="M331" s="8" t="s">
        <v>61</v>
      </c>
      <c r="N331" s="2" t="s">
        <v>62</v>
      </c>
      <c r="O331" s="2" t="s">
        <v>52</v>
      </c>
      <c r="P331" s="2" t="s">
        <v>52</v>
      </c>
      <c r="Q331" s="2" t="s">
        <v>336</v>
      </c>
      <c r="R331" s="2" t="s">
        <v>63</v>
      </c>
      <c r="S331" s="2" t="s">
        <v>64</v>
      </c>
      <c r="T331" s="2" t="s">
        <v>64</v>
      </c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2" t="s">
        <v>52</v>
      </c>
      <c r="AS331" s="2" t="s">
        <v>52</v>
      </c>
      <c r="AT331" s="3"/>
      <c r="AU331" s="2" t="s">
        <v>342</v>
      </c>
      <c r="AV331" s="3">
        <v>67</v>
      </c>
    </row>
    <row r="332" spans="1:48" ht="30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</row>
    <row r="333" spans="1:48" ht="30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</row>
    <row r="334" spans="1:48" ht="30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</row>
    <row r="335" spans="1:48" ht="30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</row>
    <row r="336" spans="1:48" ht="30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</row>
    <row r="337" spans="1:13" ht="30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</row>
    <row r="338" spans="1:13" ht="30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</row>
    <row r="339" spans="1:13" ht="30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</row>
    <row r="340" spans="1:13" ht="30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</row>
    <row r="341" spans="1:13" ht="30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</row>
    <row r="342" spans="1:13" ht="30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</row>
    <row r="343" spans="1:13" ht="30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</row>
    <row r="344" spans="1:13" ht="30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</row>
    <row r="345" spans="1:13" ht="30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</row>
    <row r="346" spans="1:13" ht="30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</row>
    <row r="347" spans="1:13" ht="30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</row>
    <row r="348" spans="1:13" ht="30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</row>
    <row r="349" spans="1:13" ht="30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</row>
    <row r="350" spans="1:13" ht="30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</row>
    <row r="351" spans="1:13" ht="30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</row>
    <row r="352" spans="1:13" ht="30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</row>
    <row r="353" spans="1:48" ht="30" customHeight="1">
      <c r="A353" s="8" t="s">
        <v>71</v>
      </c>
      <c r="B353" s="9"/>
      <c r="C353" s="9"/>
      <c r="D353" s="9"/>
      <c r="E353" s="9"/>
      <c r="F353" s="11">
        <f>SUM(F330:F352)</f>
        <v>0</v>
      </c>
      <c r="G353" s="9"/>
      <c r="H353" s="11">
        <f>SUM(H330:H352)</f>
        <v>2022600</v>
      </c>
      <c r="I353" s="9"/>
      <c r="J353" s="11">
        <f>SUM(J330:J352)</f>
        <v>1337400</v>
      </c>
      <c r="K353" s="9"/>
      <c r="L353" s="11">
        <f>SUM(L330:L352)</f>
        <v>3360000</v>
      </c>
      <c r="M353" s="9"/>
      <c r="N353" t="s">
        <v>72</v>
      </c>
    </row>
    <row r="354" spans="1:48" ht="30" customHeight="1">
      <c r="A354" s="8" t="s">
        <v>343</v>
      </c>
      <c r="B354" s="8" t="s">
        <v>52</v>
      </c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3"/>
      <c r="O354" s="3"/>
      <c r="P354" s="3"/>
      <c r="Q354" s="2" t="s">
        <v>344</v>
      </c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</row>
    <row r="355" spans="1:48" ht="30" customHeight="1">
      <c r="A355" s="8" t="s">
        <v>345</v>
      </c>
      <c r="B355" s="8" t="s">
        <v>346</v>
      </c>
      <c r="C355" s="8" t="s">
        <v>60</v>
      </c>
      <c r="D355" s="9">
        <v>29</v>
      </c>
      <c r="E355" s="11">
        <f>TRUNC(일위대가목록!E34,0)</f>
        <v>0</v>
      </c>
      <c r="F355" s="11">
        <f>TRUNC(E355*D355, 0)</f>
        <v>0</v>
      </c>
      <c r="G355" s="11">
        <f>TRUNC(일위대가목록!F34,0)</f>
        <v>10836</v>
      </c>
      <c r="H355" s="11">
        <f>TRUNC(G355*D355, 0)</f>
        <v>314244</v>
      </c>
      <c r="I355" s="11">
        <f>TRUNC(일위대가목록!G34,0)</f>
        <v>0</v>
      </c>
      <c r="J355" s="11">
        <f>TRUNC(I355*D355, 0)</f>
        <v>0</v>
      </c>
      <c r="K355" s="11">
        <f>TRUNC(E355+G355+I355, 0)</f>
        <v>10836</v>
      </c>
      <c r="L355" s="11">
        <f>TRUNC(F355+H355+J355, 0)</f>
        <v>314244</v>
      </c>
      <c r="M355" s="8" t="s">
        <v>347</v>
      </c>
      <c r="N355" s="2" t="s">
        <v>348</v>
      </c>
      <c r="O355" s="2" t="s">
        <v>52</v>
      </c>
      <c r="P355" s="2" t="s">
        <v>52</v>
      </c>
      <c r="Q355" s="2" t="s">
        <v>344</v>
      </c>
      <c r="R355" s="2" t="s">
        <v>63</v>
      </c>
      <c r="S355" s="2" t="s">
        <v>64</v>
      </c>
      <c r="T355" s="2" t="s">
        <v>64</v>
      </c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2" t="s">
        <v>52</v>
      </c>
      <c r="AS355" s="2" t="s">
        <v>52</v>
      </c>
      <c r="AT355" s="3"/>
      <c r="AU355" s="2" t="s">
        <v>349</v>
      </c>
      <c r="AV355" s="3">
        <v>69</v>
      </c>
    </row>
    <row r="356" spans="1:48" ht="30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</row>
    <row r="357" spans="1:48" ht="30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</row>
    <row r="358" spans="1:48" ht="30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</row>
    <row r="359" spans="1:48" ht="30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</row>
    <row r="360" spans="1:48" ht="30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</row>
    <row r="361" spans="1:48" ht="30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</row>
    <row r="362" spans="1:48" ht="30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</row>
    <row r="363" spans="1:48" ht="30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</row>
    <row r="364" spans="1:48" ht="30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</row>
    <row r="365" spans="1:48" ht="30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</row>
    <row r="366" spans="1:48" ht="30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</row>
    <row r="367" spans="1:48" ht="30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</row>
    <row r="368" spans="1:48" ht="30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</row>
    <row r="369" spans="1:14" ht="30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</row>
    <row r="370" spans="1:14" ht="30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</row>
    <row r="371" spans="1:14" ht="30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</row>
    <row r="372" spans="1:14" ht="30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</row>
    <row r="373" spans="1:14" ht="30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</row>
    <row r="374" spans="1:14" ht="30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</row>
    <row r="375" spans="1:14" ht="30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</row>
    <row r="376" spans="1:14" ht="30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</row>
    <row r="377" spans="1:14" ht="30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</row>
    <row r="378" spans="1:14" ht="30" customHeight="1">
      <c r="A378" s="8" t="s">
        <v>71</v>
      </c>
      <c r="B378" s="9"/>
      <c r="C378" s="9"/>
      <c r="D378" s="9"/>
      <c r="E378" s="9"/>
      <c r="F378" s="11">
        <f>SUM(F355:F377)</f>
        <v>0</v>
      </c>
      <c r="G378" s="9"/>
      <c r="H378" s="11">
        <f>SUM(H355:H377)</f>
        <v>314244</v>
      </c>
      <c r="I378" s="9"/>
      <c r="J378" s="11">
        <f>SUM(J355:J377)</f>
        <v>0</v>
      </c>
      <c r="K378" s="9"/>
      <c r="L378" s="11">
        <f>SUM(L355:L377)</f>
        <v>314244</v>
      </c>
      <c r="M378" s="9"/>
      <c r="N378" t="s">
        <v>72</v>
      </c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15" manualBreakCount="15">
    <brk id="28" max="16383" man="1"/>
    <brk id="53" max="16383" man="1"/>
    <brk id="78" max="16383" man="1"/>
    <brk id="103" max="16383" man="1"/>
    <brk id="128" max="16383" man="1"/>
    <brk id="153" max="16383" man="1"/>
    <brk id="178" max="16383" man="1"/>
    <brk id="203" max="16383" man="1"/>
    <brk id="228" max="16383" man="1"/>
    <brk id="253" max="16383" man="1"/>
    <brk id="278" max="16383" man="1"/>
    <brk id="303" max="16383" man="1"/>
    <brk id="328" max="16383" man="1"/>
    <brk id="353" max="16383" man="1"/>
    <brk id="37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7"/>
  <sheetViews>
    <sheetView topLeftCell="B1" workbookViewId="0">
      <selection sqref="A1:J1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4" width="2.625" hidden="1" customWidth="1"/>
  </cols>
  <sheetData>
    <row r="1" spans="1:14" ht="30" customHeight="1">
      <c r="A1" s="251" t="s">
        <v>350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4" ht="30" customHeight="1">
      <c r="A2" s="252" t="s">
        <v>1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14" ht="30" customHeight="1">
      <c r="A3" s="4" t="s">
        <v>351</v>
      </c>
      <c r="B3" s="4" t="s">
        <v>2</v>
      </c>
      <c r="C3" s="4" t="s">
        <v>3</v>
      </c>
      <c r="D3" s="4" t="s">
        <v>4</v>
      </c>
      <c r="E3" s="4" t="s">
        <v>352</v>
      </c>
      <c r="F3" s="4" t="s">
        <v>353</v>
      </c>
      <c r="G3" s="4" t="s">
        <v>354</v>
      </c>
      <c r="H3" s="4" t="s">
        <v>355</v>
      </c>
      <c r="I3" s="4" t="s">
        <v>356</v>
      </c>
      <c r="J3" s="4" t="s">
        <v>357</v>
      </c>
      <c r="K3" s="1" t="s">
        <v>358</v>
      </c>
      <c r="L3" s="1" t="s">
        <v>359</v>
      </c>
      <c r="M3" s="1" t="s">
        <v>360</v>
      </c>
      <c r="N3" s="1" t="s">
        <v>361</v>
      </c>
    </row>
    <row r="4" spans="1:14" ht="30" customHeight="1">
      <c r="A4" s="8" t="s">
        <v>62</v>
      </c>
      <c r="B4" s="8" t="s">
        <v>58</v>
      </c>
      <c r="C4" s="8" t="s">
        <v>59</v>
      </c>
      <c r="D4" s="8" t="s">
        <v>60</v>
      </c>
      <c r="E4" s="13">
        <f>일위대가!F6</f>
        <v>0</v>
      </c>
      <c r="F4" s="13">
        <f>일위대가!H6</f>
        <v>10113</v>
      </c>
      <c r="G4" s="13">
        <f>일위대가!J6</f>
        <v>0</v>
      </c>
      <c r="H4" s="13">
        <f t="shared" ref="H4:H35" si="0">E4+F4+G4</f>
        <v>10113</v>
      </c>
      <c r="I4" s="8" t="s">
        <v>61</v>
      </c>
      <c r="J4" s="8" t="s">
        <v>52</v>
      </c>
      <c r="K4" s="2" t="s">
        <v>52</v>
      </c>
      <c r="L4" s="2" t="s">
        <v>52</v>
      </c>
      <c r="M4" s="2" t="s">
        <v>52</v>
      </c>
      <c r="N4" s="2" t="s">
        <v>52</v>
      </c>
    </row>
    <row r="5" spans="1:14" ht="30" customHeight="1">
      <c r="A5" s="8" t="s">
        <v>126</v>
      </c>
      <c r="B5" s="8" t="s">
        <v>122</v>
      </c>
      <c r="C5" s="8" t="s">
        <v>123</v>
      </c>
      <c r="D5" s="8" t="s">
        <v>124</v>
      </c>
      <c r="E5" s="13">
        <f>일위대가!F13</f>
        <v>0</v>
      </c>
      <c r="F5" s="13">
        <f>일위대가!H13</f>
        <v>0</v>
      </c>
      <c r="G5" s="13">
        <f>일위대가!J13</f>
        <v>845602</v>
      </c>
      <c r="H5" s="13">
        <f t="shared" si="0"/>
        <v>845602</v>
      </c>
      <c r="I5" s="8" t="s">
        <v>125</v>
      </c>
      <c r="J5" s="8" t="s">
        <v>52</v>
      </c>
      <c r="K5" s="2" t="s">
        <v>52</v>
      </c>
      <c r="L5" s="2" t="s">
        <v>52</v>
      </c>
      <c r="M5" s="2" t="s">
        <v>52</v>
      </c>
      <c r="N5" s="2" t="s">
        <v>52</v>
      </c>
    </row>
    <row r="6" spans="1:14" ht="30" customHeight="1">
      <c r="A6" s="8" t="s">
        <v>130</v>
      </c>
      <c r="B6" s="8" t="s">
        <v>128</v>
      </c>
      <c r="C6" s="8" t="s">
        <v>123</v>
      </c>
      <c r="D6" s="8" t="s">
        <v>124</v>
      </c>
      <c r="E6" s="13">
        <f>일위대가!F20</f>
        <v>0</v>
      </c>
      <c r="F6" s="13">
        <f>일위대가!H20</f>
        <v>0</v>
      </c>
      <c r="G6" s="13">
        <f>일위대가!J20</f>
        <v>787784</v>
      </c>
      <c r="H6" s="13">
        <f t="shared" si="0"/>
        <v>787784</v>
      </c>
      <c r="I6" s="8" t="s">
        <v>129</v>
      </c>
      <c r="J6" s="8" t="s">
        <v>52</v>
      </c>
      <c r="K6" s="2" t="s">
        <v>52</v>
      </c>
      <c r="L6" s="2" t="s">
        <v>52</v>
      </c>
      <c r="M6" s="2" t="s">
        <v>52</v>
      </c>
      <c r="N6" s="2" t="s">
        <v>52</v>
      </c>
    </row>
    <row r="7" spans="1:14" ht="30" customHeight="1">
      <c r="A7" s="8" t="s">
        <v>137</v>
      </c>
      <c r="B7" s="8" t="s">
        <v>134</v>
      </c>
      <c r="C7" s="8" t="s">
        <v>135</v>
      </c>
      <c r="D7" s="8" t="s">
        <v>124</v>
      </c>
      <c r="E7" s="13">
        <f>일위대가!F26</f>
        <v>4347</v>
      </c>
      <c r="F7" s="13">
        <f>일위대가!H26</f>
        <v>77125</v>
      </c>
      <c r="G7" s="13">
        <f>일위대가!J26</f>
        <v>0</v>
      </c>
      <c r="H7" s="13">
        <f t="shared" si="0"/>
        <v>81472</v>
      </c>
      <c r="I7" s="8" t="s">
        <v>136</v>
      </c>
      <c r="J7" s="8" t="s">
        <v>52</v>
      </c>
      <c r="K7" s="2" t="s">
        <v>52</v>
      </c>
      <c r="L7" s="2" t="s">
        <v>52</v>
      </c>
      <c r="M7" s="2" t="s">
        <v>52</v>
      </c>
      <c r="N7" s="2" t="s">
        <v>52</v>
      </c>
    </row>
    <row r="8" spans="1:14" ht="30" customHeight="1">
      <c r="A8" s="8" t="s">
        <v>141</v>
      </c>
      <c r="B8" s="8" t="s">
        <v>134</v>
      </c>
      <c r="C8" s="8" t="s">
        <v>139</v>
      </c>
      <c r="D8" s="8" t="s">
        <v>124</v>
      </c>
      <c r="E8" s="13">
        <f>일위대가!F32</f>
        <v>7113</v>
      </c>
      <c r="F8" s="13">
        <f>일위대가!H32</f>
        <v>132579</v>
      </c>
      <c r="G8" s="13">
        <f>일위대가!J32</f>
        <v>0</v>
      </c>
      <c r="H8" s="13">
        <f t="shared" si="0"/>
        <v>139692</v>
      </c>
      <c r="I8" s="8" t="s">
        <v>140</v>
      </c>
      <c r="J8" s="8" t="s">
        <v>52</v>
      </c>
      <c r="K8" s="2" t="s">
        <v>52</v>
      </c>
      <c r="L8" s="2" t="s">
        <v>52</v>
      </c>
      <c r="M8" s="2" t="s">
        <v>52</v>
      </c>
      <c r="N8" s="2" t="s">
        <v>52</v>
      </c>
    </row>
    <row r="9" spans="1:14" ht="30" customHeight="1">
      <c r="A9" s="8" t="s">
        <v>147</v>
      </c>
      <c r="B9" s="8" t="s">
        <v>143</v>
      </c>
      <c r="C9" s="8" t="s">
        <v>144</v>
      </c>
      <c r="D9" s="8" t="s">
        <v>145</v>
      </c>
      <c r="E9" s="13">
        <f>일위대가!F45</f>
        <v>27649</v>
      </c>
      <c r="F9" s="13">
        <f>일위대가!H45</f>
        <v>83756</v>
      </c>
      <c r="G9" s="13">
        <f>일위대가!J45</f>
        <v>0</v>
      </c>
      <c r="H9" s="13">
        <f t="shared" si="0"/>
        <v>111405</v>
      </c>
      <c r="I9" s="8" t="s">
        <v>146</v>
      </c>
      <c r="J9" s="8" t="s">
        <v>52</v>
      </c>
      <c r="K9" s="2" t="s">
        <v>52</v>
      </c>
      <c r="L9" s="2" t="s">
        <v>52</v>
      </c>
      <c r="M9" s="2" t="s">
        <v>52</v>
      </c>
      <c r="N9" s="2" t="s">
        <v>52</v>
      </c>
    </row>
    <row r="10" spans="1:14" ht="30" customHeight="1">
      <c r="A10" s="8" t="s">
        <v>152</v>
      </c>
      <c r="B10" s="8" t="s">
        <v>149</v>
      </c>
      <c r="C10" s="8" t="s">
        <v>150</v>
      </c>
      <c r="D10" s="8" t="s">
        <v>60</v>
      </c>
      <c r="E10" s="13">
        <f>일위대가!F59</f>
        <v>5332</v>
      </c>
      <c r="F10" s="13">
        <f>일위대가!H59</f>
        <v>11609</v>
      </c>
      <c r="G10" s="13">
        <f>일위대가!J59</f>
        <v>0</v>
      </c>
      <c r="H10" s="13">
        <f t="shared" si="0"/>
        <v>16941</v>
      </c>
      <c r="I10" s="8" t="s">
        <v>151</v>
      </c>
      <c r="J10" s="8" t="s">
        <v>52</v>
      </c>
      <c r="K10" s="2" t="s">
        <v>52</v>
      </c>
      <c r="L10" s="2" t="s">
        <v>52</v>
      </c>
      <c r="M10" s="2" t="s">
        <v>52</v>
      </c>
      <c r="N10" s="2" t="s">
        <v>52</v>
      </c>
    </row>
    <row r="11" spans="1:14" ht="30" customHeight="1">
      <c r="A11" s="8" t="s">
        <v>157</v>
      </c>
      <c r="B11" s="8" t="s">
        <v>154</v>
      </c>
      <c r="C11" s="8" t="s">
        <v>155</v>
      </c>
      <c r="D11" s="8" t="s">
        <v>60</v>
      </c>
      <c r="E11" s="13">
        <f>일위대가!F63</f>
        <v>0</v>
      </c>
      <c r="F11" s="13">
        <f>일위대가!H63</f>
        <v>2702</v>
      </c>
      <c r="G11" s="13">
        <f>일위대가!J63</f>
        <v>0</v>
      </c>
      <c r="H11" s="13">
        <f t="shared" si="0"/>
        <v>2702</v>
      </c>
      <c r="I11" s="8" t="s">
        <v>156</v>
      </c>
      <c r="J11" s="8" t="s">
        <v>52</v>
      </c>
      <c r="K11" s="2" t="s">
        <v>52</v>
      </c>
      <c r="L11" s="2" t="s">
        <v>52</v>
      </c>
      <c r="M11" s="2" t="s">
        <v>52</v>
      </c>
      <c r="N11" s="2" t="s">
        <v>52</v>
      </c>
    </row>
    <row r="12" spans="1:14" ht="30" customHeight="1">
      <c r="A12" s="8" t="s">
        <v>162</v>
      </c>
      <c r="B12" s="8" t="s">
        <v>159</v>
      </c>
      <c r="C12" s="8" t="s">
        <v>160</v>
      </c>
      <c r="D12" s="8" t="s">
        <v>60</v>
      </c>
      <c r="E12" s="13">
        <f>일위대가!F69</f>
        <v>961</v>
      </c>
      <c r="F12" s="13">
        <f>일위대가!H69</f>
        <v>1444</v>
      </c>
      <c r="G12" s="13">
        <f>일위대가!J69</f>
        <v>0</v>
      </c>
      <c r="H12" s="13">
        <f t="shared" si="0"/>
        <v>2405</v>
      </c>
      <c r="I12" s="8" t="s">
        <v>161</v>
      </c>
      <c r="J12" s="8" t="s">
        <v>52</v>
      </c>
      <c r="K12" s="2" t="s">
        <v>52</v>
      </c>
      <c r="L12" s="2" t="s">
        <v>52</v>
      </c>
      <c r="M12" s="2" t="s">
        <v>52</v>
      </c>
      <c r="N12" s="2" t="s">
        <v>52</v>
      </c>
    </row>
    <row r="13" spans="1:14" ht="30" customHeight="1">
      <c r="A13" s="8" t="s">
        <v>170</v>
      </c>
      <c r="B13" s="8" t="s">
        <v>167</v>
      </c>
      <c r="C13" s="8" t="s">
        <v>168</v>
      </c>
      <c r="D13" s="8" t="s">
        <v>60</v>
      </c>
      <c r="E13" s="13">
        <f>일위대가!F77</f>
        <v>28843</v>
      </c>
      <c r="F13" s="13">
        <f>일위대가!H77</f>
        <v>117045</v>
      </c>
      <c r="G13" s="13">
        <f>일위대가!J77</f>
        <v>287</v>
      </c>
      <c r="H13" s="13">
        <f t="shared" si="0"/>
        <v>146175</v>
      </c>
      <c r="I13" s="8" t="s">
        <v>169</v>
      </c>
      <c r="J13" s="8" t="s">
        <v>52</v>
      </c>
      <c r="K13" s="2" t="s">
        <v>52</v>
      </c>
      <c r="L13" s="2" t="s">
        <v>52</v>
      </c>
      <c r="M13" s="2" t="s">
        <v>52</v>
      </c>
      <c r="N13" s="2" t="s">
        <v>52</v>
      </c>
    </row>
    <row r="14" spans="1:14" ht="30" customHeight="1">
      <c r="A14" s="8" t="s">
        <v>175</v>
      </c>
      <c r="B14" s="8" t="s">
        <v>172</v>
      </c>
      <c r="C14" s="8" t="s">
        <v>173</v>
      </c>
      <c r="D14" s="8" t="s">
        <v>60</v>
      </c>
      <c r="E14" s="13">
        <f>일위대가!F84</f>
        <v>3462</v>
      </c>
      <c r="F14" s="13">
        <f>일위대가!H84</f>
        <v>45554</v>
      </c>
      <c r="G14" s="13">
        <f>일위대가!J84</f>
        <v>0</v>
      </c>
      <c r="H14" s="13">
        <f t="shared" si="0"/>
        <v>49016</v>
      </c>
      <c r="I14" s="8" t="s">
        <v>174</v>
      </c>
      <c r="J14" s="8" t="s">
        <v>52</v>
      </c>
      <c r="K14" s="2" t="s">
        <v>52</v>
      </c>
      <c r="L14" s="2" t="s">
        <v>52</v>
      </c>
      <c r="M14" s="2" t="s">
        <v>52</v>
      </c>
      <c r="N14" s="2" t="s">
        <v>52</v>
      </c>
    </row>
    <row r="15" spans="1:14" ht="30" customHeight="1">
      <c r="A15" s="8" t="s">
        <v>180</v>
      </c>
      <c r="B15" s="8" t="s">
        <v>177</v>
      </c>
      <c r="C15" s="8" t="s">
        <v>178</v>
      </c>
      <c r="D15" s="8" t="s">
        <v>60</v>
      </c>
      <c r="E15" s="13">
        <f>일위대가!F91</f>
        <v>29462</v>
      </c>
      <c r="F15" s="13">
        <f>일위대가!H91</f>
        <v>43625</v>
      </c>
      <c r="G15" s="13">
        <f>일위대가!J91</f>
        <v>574</v>
      </c>
      <c r="H15" s="13">
        <f t="shared" si="0"/>
        <v>73661</v>
      </c>
      <c r="I15" s="8" t="s">
        <v>179</v>
      </c>
      <c r="J15" s="8" t="s">
        <v>52</v>
      </c>
      <c r="K15" s="2" t="s">
        <v>52</v>
      </c>
      <c r="L15" s="2" t="s">
        <v>52</v>
      </c>
      <c r="M15" s="2" t="s">
        <v>52</v>
      </c>
      <c r="N15" s="2" t="s">
        <v>52</v>
      </c>
    </row>
    <row r="16" spans="1:14" ht="30" customHeight="1">
      <c r="A16" s="8" t="s">
        <v>185</v>
      </c>
      <c r="B16" s="8" t="s">
        <v>182</v>
      </c>
      <c r="C16" s="8" t="s">
        <v>183</v>
      </c>
      <c r="D16" s="8" t="s">
        <v>60</v>
      </c>
      <c r="E16" s="13">
        <f>일위대가!F105</f>
        <v>6438</v>
      </c>
      <c r="F16" s="13">
        <f>일위대가!H105</f>
        <v>9661</v>
      </c>
      <c r="G16" s="13">
        <f>일위대가!J105</f>
        <v>579</v>
      </c>
      <c r="H16" s="13">
        <f t="shared" si="0"/>
        <v>16678</v>
      </c>
      <c r="I16" s="8" t="s">
        <v>184</v>
      </c>
      <c r="J16" s="8" t="s">
        <v>52</v>
      </c>
      <c r="K16" s="2" t="s">
        <v>52</v>
      </c>
      <c r="L16" s="2" t="s">
        <v>52</v>
      </c>
      <c r="M16" s="2" t="s">
        <v>52</v>
      </c>
      <c r="N16" s="2" t="s">
        <v>52</v>
      </c>
    </row>
    <row r="17" spans="1:14" ht="30" customHeight="1">
      <c r="A17" s="8" t="s">
        <v>191</v>
      </c>
      <c r="B17" s="8" t="s">
        <v>187</v>
      </c>
      <c r="C17" s="8" t="s">
        <v>188</v>
      </c>
      <c r="D17" s="8" t="s">
        <v>189</v>
      </c>
      <c r="E17" s="13">
        <f>일위대가!F111</f>
        <v>2725</v>
      </c>
      <c r="F17" s="13">
        <f>일위대가!H111</f>
        <v>7393</v>
      </c>
      <c r="G17" s="13">
        <f>일위대가!J111</f>
        <v>295</v>
      </c>
      <c r="H17" s="13">
        <f t="shared" si="0"/>
        <v>10413</v>
      </c>
      <c r="I17" s="8" t="s">
        <v>190</v>
      </c>
      <c r="J17" s="8" t="s">
        <v>52</v>
      </c>
      <c r="K17" s="2" t="s">
        <v>52</v>
      </c>
      <c r="L17" s="2" t="s">
        <v>52</v>
      </c>
      <c r="M17" s="2" t="s">
        <v>52</v>
      </c>
      <c r="N17" s="2" t="s">
        <v>52</v>
      </c>
    </row>
    <row r="18" spans="1:14" ht="30" customHeight="1">
      <c r="A18" s="8" t="s">
        <v>196</v>
      </c>
      <c r="B18" s="8" t="s">
        <v>193</v>
      </c>
      <c r="C18" s="8" t="s">
        <v>194</v>
      </c>
      <c r="D18" s="8" t="s">
        <v>60</v>
      </c>
      <c r="E18" s="13">
        <f>일위대가!F122</f>
        <v>249243</v>
      </c>
      <c r="F18" s="13">
        <f>일위대가!H122</f>
        <v>130267</v>
      </c>
      <c r="G18" s="13">
        <f>일위대가!J122</f>
        <v>2694</v>
      </c>
      <c r="H18" s="13">
        <f t="shared" si="0"/>
        <v>382204</v>
      </c>
      <c r="I18" s="8" t="s">
        <v>195</v>
      </c>
      <c r="J18" s="8" t="s">
        <v>52</v>
      </c>
      <c r="K18" s="2" t="s">
        <v>52</v>
      </c>
      <c r="L18" s="2" t="s">
        <v>52</v>
      </c>
      <c r="M18" s="2" t="s">
        <v>52</v>
      </c>
      <c r="N18" s="2" t="s">
        <v>52</v>
      </c>
    </row>
    <row r="19" spans="1:14" ht="30" customHeight="1">
      <c r="A19" s="8" t="s">
        <v>201</v>
      </c>
      <c r="B19" s="8" t="s">
        <v>198</v>
      </c>
      <c r="C19" s="8" t="s">
        <v>199</v>
      </c>
      <c r="D19" s="8" t="s">
        <v>60</v>
      </c>
      <c r="E19" s="13">
        <f>일위대가!F131</f>
        <v>231538</v>
      </c>
      <c r="F19" s="13">
        <f>일위대가!H131</f>
        <v>116003</v>
      </c>
      <c r="G19" s="13">
        <f>일위대가!J131</f>
        <v>2694</v>
      </c>
      <c r="H19" s="13">
        <f t="shared" si="0"/>
        <v>350235</v>
      </c>
      <c r="I19" s="8" t="s">
        <v>200</v>
      </c>
      <c r="J19" s="8" t="s">
        <v>52</v>
      </c>
      <c r="K19" s="2" t="s">
        <v>52</v>
      </c>
      <c r="L19" s="2" t="s">
        <v>52</v>
      </c>
      <c r="M19" s="2" t="s">
        <v>52</v>
      </c>
      <c r="N19" s="2" t="s">
        <v>52</v>
      </c>
    </row>
    <row r="20" spans="1:14" ht="30" customHeight="1">
      <c r="A20" s="8" t="s">
        <v>206</v>
      </c>
      <c r="B20" s="8" t="s">
        <v>203</v>
      </c>
      <c r="C20" s="8" t="s">
        <v>204</v>
      </c>
      <c r="D20" s="8" t="s">
        <v>189</v>
      </c>
      <c r="E20" s="13">
        <f>일위대가!F138</f>
        <v>31711</v>
      </c>
      <c r="F20" s="13">
        <f>일위대가!H138</f>
        <v>131476</v>
      </c>
      <c r="G20" s="13">
        <f>일위대가!J138</f>
        <v>3909</v>
      </c>
      <c r="H20" s="13">
        <f t="shared" si="0"/>
        <v>167096</v>
      </c>
      <c r="I20" s="8" t="s">
        <v>205</v>
      </c>
      <c r="J20" s="8" t="s">
        <v>52</v>
      </c>
      <c r="K20" s="2" t="s">
        <v>52</v>
      </c>
      <c r="L20" s="2" t="s">
        <v>52</v>
      </c>
      <c r="M20" s="2" t="s">
        <v>52</v>
      </c>
      <c r="N20" s="2" t="s">
        <v>52</v>
      </c>
    </row>
    <row r="21" spans="1:14" ht="30" customHeight="1">
      <c r="A21" s="8" t="s">
        <v>211</v>
      </c>
      <c r="B21" s="8" t="s">
        <v>208</v>
      </c>
      <c r="C21" s="8" t="s">
        <v>209</v>
      </c>
      <c r="D21" s="8" t="s">
        <v>60</v>
      </c>
      <c r="E21" s="13">
        <f>일위대가!F146</f>
        <v>148459</v>
      </c>
      <c r="F21" s="13">
        <f>일위대가!H146</f>
        <v>73673</v>
      </c>
      <c r="G21" s="13">
        <f>일위대가!J146</f>
        <v>2032</v>
      </c>
      <c r="H21" s="13">
        <f t="shared" si="0"/>
        <v>224164</v>
      </c>
      <c r="I21" s="8" t="s">
        <v>210</v>
      </c>
      <c r="J21" s="8" t="s">
        <v>52</v>
      </c>
      <c r="K21" s="2" t="s">
        <v>52</v>
      </c>
      <c r="L21" s="2" t="s">
        <v>52</v>
      </c>
      <c r="M21" s="2" t="s">
        <v>52</v>
      </c>
      <c r="N21" s="2" t="s">
        <v>52</v>
      </c>
    </row>
    <row r="22" spans="1:14" ht="30" customHeight="1">
      <c r="A22" s="8" t="s">
        <v>217</v>
      </c>
      <c r="B22" s="8" t="s">
        <v>213</v>
      </c>
      <c r="C22" s="8" t="s">
        <v>214</v>
      </c>
      <c r="D22" s="8" t="s">
        <v>215</v>
      </c>
      <c r="E22" s="13">
        <f>일위대가!F155</f>
        <v>1531045</v>
      </c>
      <c r="F22" s="13">
        <f>일위대가!H155</f>
        <v>338698</v>
      </c>
      <c r="G22" s="13">
        <f>일위대가!J155</f>
        <v>4795</v>
      </c>
      <c r="H22" s="13">
        <f t="shared" si="0"/>
        <v>1874538</v>
      </c>
      <c r="I22" s="8" t="s">
        <v>216</v>
      </c>
      <c r="J22" s="8" t="s">
        <v>52</v>
      </c>
      <c r="K22" s="2" t="s">
        <v>52</v>
      </c>
      <c r="L22" s="2" t="s">
        <v>52</v>
      </c>
      <c r="M22" s="2" t="s">
        <v>52</v>
      </c>
      <c r="N22" s="2" t="s">
        <v>52</v>
      </c>
    </row>
    <row r="23" spans="1:14" ht="30" customHeight="1">
      <c r="A23" s="8" t="s">
        <v>222</v>
      </c>
      <c r="B23" s="8" t="s">
        <v>219</v>
      </c>
      <c r="C23" s="8" t="s">
        <v>220</v>
      </c>
      <c r="D23" s="8" t="s">
        <v>215</v>
      </c>
      <c r="E23" s="13">
        <f>일위대가!F159</f>
        <v>130643</v>
      </c>
      <c r="F23" s="13">
        <f>일위대가!H159</f>
        <v>64832</v>
      </c>
      <c r="G23" s="13">
        <f>일위대가!J159</f>
        <v>1788</v>
      </c>
      <c r="H23" s="13">
        <f t="shared" si="0"/>
        <v>197263</v>
      </c>
      <c r="I23" s="8" t="s">
        <v>221</v>
      </c>
      <c r="J23" s="8" t="s">
        <v>52</v>
      </c>
      <c r="K23" s="2" t="s">
        <v>52</v>
      </c>
      <c r="L23" s="2" t="s">
        <v>52</v>
      </c>
      <c r="M23" s="2" t="s">
        <v>52</v>
      </c>
      <c r="N23" s="2" t="s">
        <v>52</v>
      </c>
    </row>
    <row r="24" spans="1:14" ht="30" customHeight="1">
      <c r="A24" s="8" t="s">
        <v>229</v>
      </c>
      <c r="B24" s="8" t="s">
        <v>226</v>
      </c>
      <c r="C24" s="8" t="s">
        <v>227</v>
      </c>
      <c r="D24" s="8" t="s">
        <v>215</v>
      </c>
      <c r="E24" s="13">
        <f>일위대가!F164</f>
        <v>134646</v>
      </c>
      <c r="F24" s="13">
        <f>일위대가!H164</f>
        <v>0</v>
      </c>
      <c r="G24" s="13">
        <f>일위대가!J164</f>
        <v>0</v>
      </c>
      <c r="H24" s="13">
        <f t="shared" si="0"/>
        <v>134646</v>
      </c>
      <c r="I24" s="8" t="s">
        <v>228</v>
      </c>
      <c r="J24" s="8" t="s">
        <v>52</v>
      </c>
      <c r="K24" s="2" t="s">
        <v>52</v>
      </c>
      <c r="L24" s="2" t="s">
        <v>52</v>
      </c>
      <c r="M24" s="2" t="s">
        <v>52</v>
      </c>
      <c r="N24" s="2" t="s">
        <v>52</v>
      </c>
    </row>
    <row r="25" spans="1:14" ht="30" customHeight="1">
      <c r="A25" s="8" t="s">
        <v>234</v>
      </c>
      <c r="B25" s="8" t="s">
        <v>231</v>
      </c>
      <c r="C25" s="8" t="s">
        <v>232</v>
      </c>
      <c r="D25" s="8" t="s">
        <v>215</v>
      </c>
      <c r="E25" s="13">
        <f>일위대가!F173</f>
        <v>120508</v>
      </c>
      <c r="F25" s="13">
        <f>일위대가!H173</f>
        <v>103679</v>
      </c>
      <c r="G25" s="13">
        <f>일위대가!J173</f>
        <v>1381</v>
      </c>
      <c r="H25" s="13">
        <f t="shared" si="0"/>
        <v>225568</v>
      </c>
      <c r="I25" s="8" t="s">
        <v>233</v>
      </c>
      <c r="J25" s="8" t="s">
        <v>52</v>
      </c>
      <c r="K25" s="2" t="s">
        <v>52</v>
      </c>
      <c r="L25" s="2" t="s">
        <v>52</v>
      </c>
      <c r="M25" s="2" t="s">
        <v>52</v>
      </c>
      <c r="N25" s="2" t="s">
        <v>52</v>
      </c>
    </row>
    <row r="26" spans="1:14" ht="30" customHeight="1">
      <c r="A26" s="8" t="s">
        <v>238</v>
      </c>
      <c r="B26" s="8" t="s">
        <v>236</v>
      </c>
      <c r="C26" s="8" t="s">
        <v>232</v>
      </c>
      <c r="D26" s="8" t="s">
        <v>215</v>
      </c>
      <c r="E26" s="13">
        <f>일위대가!F182</f>
        <v>120508</v>
      </c>
      <c r="F26" s="13">
        <f>일위대가!H182</f>
        <v>103679</v>
      </c>
      <c r="G26" s="13">
        <f>일위대가!J182</f>
        <v>1381</v>
      </c>
      <c r="H26" s="13">
        <f t="shared" si="0"/>
        <v>225568</v>
      </c>
      <c r="I26" s="8" t="s">
        <v>237</v>
      </c>
      <c r="J26" s="8" t="s">
        <v>52</v>
      </c>
      <c r="K26" s="2" t="s">
        <v>52</v>
      </c>
      <c r="L26" s="2" t="s">
        <v>52</v>
      </c>
      <c r="M26" s="2" t="s">
        <v>52</v>
      </c>
      <c r="N26" s="2" t="s">
        <v>52</v>
      </c>
    </row>
    <row r="27" spans="1:14" ht="30" customHeight="1">
      <c r="A27" s="8" t="s">
        <v>247</v>
      </c>
      <c r="B27" s="8" t="s">
        <v>244</v>
      </c>
      <c r="C27" s="8" t="s">
        <v>245</v>
      </c>
      <c r="D27" s="8" t="s">
        <v>60</v>
      </c>
      <c r="E27" s="13">
        <f>일위대가!F187</f>
        <v>0</v>
      </c>
      <c r="F27" s="13">
        <f>일위대가!H187</f>
        <v>29058</v>
      </c>
      <c r="G27" s="13">
        <f>일위대가!J187</f>
        <v>0</v>
      </c>
      <c r="H27" s="13">
        <f t="shared" si="0"/>
        <v>29058</v>
      </c>
      <c r="I27" s="8" t="s">
        <v>246</v>
      </c>
      <c r="J27" s="8" t="s">
        <v>52</v>
      </c>
      <c r="K27" s="2" t="s">
        <v>52</v>
      </c>
      <c r="L27" s="2" t="s">
        <v>52</v>
      </c>
      <c r="M27" s="2" t="s">
        <v>52</v>
      </c>
      <c r="N27" s="2" t="s">
        <v>52</v>
      </c>
    </row>
    <row r="28" spans="1:14" ht="30" customHeight="1">
      <c r="A28" s="8" t="s">
        <v>257</v>
      </c>
      <c r="B28" s="8" t="s">
        <v>254</v>
      </c>
      <c r="C28" s="8" t="s">
        <v>255</v>
      </c>
      <c r="D28" s="8" t="s">
        <v>124</v>
      </c>
      <c r="E28" s="13">
        <f>일위대가!F192</f>
        <v>0</v>
      </c>
      <c r="F28" s="13">
        <f>일위대가!H192</f>
        <v>6797</v>
      </c>
      <c r="G28" s="13">
        <f>일위대가!J192</f>
        <v>271</v>
      </c>
      <c r="H28" s="13">
        <f t="shared" si="0"/>
        <v>7068</v>
      </c>
      <c r="I28" s="8" t="s">
        <v>256</v>
      </c>
      <c r="J28" s="8" t="s">
        <v>52</v>
      </c>
      <c r="K28" s="2" t="s">
        <v>52</v>
      </c>
      <c r="L28" s="2" t="s">
        <v>52</v>
      </c>
      <c r="M28" s="2" t="s">
        <v>52</v>
      </c>
      <c r="N28" s="2" t="s">
        <v>52</v>
      </c>
    </row>
    <row r="29" spans="1:14" ht="30" customHeight="1">
      <c r="A29" s="8" t="s">
        <v>267</v>
      </c>
      <c r="B29" s="8" t="s">
        <v>264</v>
      </c>
      <c r="C29" s="8" t="s">
        <v>265</v>
      </c>
      <c r="D29" s="8" t="s">
        <v>189</v>
      </c>
      <c r="E29" s="13">
        <f>일위대가!F196</f>
        <v>282</v>
      </c>
      <c r="F29" s="13">
        <f>일위대가!H196</f>
        <v>0</v>
      </c>
      <c r="G29" s="13">
        <f>일위대가!J196</f>
        <v>0</v>
      </c>
      <c r="H29" s="13">
        <f t="shared" si="0"/>
        <v>282</v>
      </c>
      <c r="I29" s="8" t="s">
        <v>266</v>
      </c>
      <c r="J29" s="8" t="s">
        <v>52</v>
      </c>
      <c r="K29" s="2" t="s">
        <v>52</v>
      </c>
      <c r="L29" s="2" t="s">
        <v>52</v>
      </c>
      <c r="M29" s="2" t="s">
        <v>52</v>
      </c>
      <c r="N29" s="2" t="s">
        <v>52</v>
      </c>
    </row>
    <row r="30" spans="1:14" ht="30" customHeight="1">
      <c r="A30" s="8" t="s">
        <v>272</v>
      </c>
      <c r="B30" s="8" t="s">
        <v>269</v>
      </c>
      <c r="C30" s="8" t="s">
        <v>270</v>
      </c>
      <c r="D30" s="8" t="s">
        <v>189</v>
      </c>
      <c r="E30" s="13">
        <f>일위대가!F201</f>
        <v>442</v>
      </c>
      <c r="F30" s="13">
        <f>일위대가!H201</f>
        <v>4661</v>
      </c>
      <c r="G30" s="13">
        <f>일위대가!J201</f>
        <v>0</v>
      </c>
      <c r="H30" s="13">
        <f t="shared" si="0"/>
        <v>5103</v>
      </c>
      <c r="I30" s="8" t="s">
        <v>271</v>
      </c>
      <c r="J30" s="8" t="s">
        <v>52</v>
      </c>
      <c r="K30" s="2" t="s">
        <v>52</v>
      </c>
      <c r="L30" s="2" t="s">
        <v>52</v>
      </c>
      <c r="M30" s="2" t="s">
        <v>52</v>
      </c>
      <c r="N30" s="2" t="s">
        <v>52</v>
      </c>
    </row>
    <row r="31" spans="1:14" ht="30" customHeight="1">
      <c r="A31" s="8" t="s">
        <v>277</v>
      </c>
      <c r="B31" s="8" t="s">
        <v>274</v>
      </c>
      <c r="C31" s="8" t="s">
        <v>275</v>
      </c>
      <c r="D31" s="8" t="s">
        <v>189</v>
      </c>
      <c r="E31" s="13">
        <f>일위대가!F206</f>
        <v>564</v>
      </c>
      <c r="F31" s="13">
        <f>일위대가!H206</f>
        <v>4661</v>
      </c>
      <c r="G31" s="13">
        <f>일위대가!J206</f>
        <v>0</v>
      </c>
      <c r="H31" s="13">
        <f t="shared" si="0"/>
        <v>5225</v>
      </c>
      <c r="I31" s="8" t="s">
        <v>276</v>
      </c>
      <c r="J31" s="8" t="s">
        <v>52</v>
      </c>
      <c r="K31" s="2" t="s">
        <v>52</v>
      </c>
      <c r="L31" s="2" t="s">
        <v>52</v>
      </c>
      <c r="M31" s="2" t="s">
        <v>52</v>
      </c>
      <c r="N31" s="2" t="s">
        <v>52</v>
      </c>
    </row>
    <row r="32" spans="1:14" ht="30" customHeight="1">
      <c r="A32" s="8" t="s">
        <v>281</v>
      </c>
      <c r="B32" s="8" t="s">
        <v>279</v>
      </c>
      <c r="C32" s="8" t="s">
        <v>52</v>
      </c>
      <c r="D32" s="8" t="s">
        <v>189</v>
      </c>
      <c r="E32" s="13">
        <f>일위대가!F211</f>
        <v>0</v>
      </c>
      <c r="F32" s="13">
        <f>일위대가!H211</f>
        <v>2263</v>
      </c>
      <c r="G32" s="13">
        <f>일위대가!J211</f>
        <v>0</v>
      </c>
      <c r="H32" s="13">
        <f t="shared" si="0"/>
        <v>2263</v>
      </c>
      <c r="I32" s="8" t="s">
        <v>280</v>
      </c>
      <c r="J32" s="8" t="s">
        <v>52</v>
      </c>
      <c r="K32" s="2" t="s">
        <v>52</v>
      </c>
      <c r="L32" s="2" t="s">
        <v>52</v>
      </c>
      <c r="M32" s="2" t="s">
        <v>52</v>
      </c>
      <c r="N32" s="2" t="s">
        <v>52</v>
      </c>
    </row>
    <row r="33" spans="1:14" ht="30" customHeight="1">
      <c r="A33" s="8" t="s">
        <v>340</v>
      </c>
      <c r="B33" s="8" t="s">
        <v>337</v>
      </c>
      <c r="C33" s="8" t="s">
        <v>338</v>
      </c>
      <c r="D33" s="8" t="s">
        <v>189</v>
      </c>
      <c r="E33" s="13">
        <f>일위대가!F218</f>
        <v>0</v>
      </c>
      <c r="F33" s="13">
        <f>일위대가!H218</f>
        <v>0</v>
      </c>
      <c r="G33" s="13">
        <f>일위대가!J218</f>
        <v>13374</v>
      </c>
      <c r="H33" s="13">
        <f t="shared" si="0"/>
        <v>13374</v>
      </c>
      <c r="I33" s="8" t="s">
        <v>339</v>
      </c>
      <c r="J33" s="8" t="s">
        <v>52</v>
      </c>
      <c r="K33" s="2" t="s">
        <v>52</v>
      </c>
      <c r="L33" s="2" t="s">
        <v>52</v>
      </c>
      <c r="M33" s="2" t="s">
        <v>52</v>
      </c>
      <c r="N33" s="2" t="s">
        <v>52</v>
      </c>
    </row>
    <row r="34" spans="1:14" ht="30" customHeight="1">
      <c r="A34" s="8" t="s">
        <v>348</v>
      </c>
      <c r="B34" s="8" t="s">
        <v>345</v>
      </c>
      <c r="C34" s="8" t="s">
        <v>346</v>
      </c>
      <c r="D34" s="8" t="s">
        <v>60</v>
      </c>
      <c r="E34" s="13">
        <f>일위대가!F222</f>
        <v>0</v>
      </c>
      <c r="F34" s="13">
        <f>일위대가!H222</f>
        <v>10836</v>
      </c>
      <c r="G34" s="13">
        <f>일위대가!J222</f>
        <v>0</v>
      </c>
      <c r="H34" s="13">
        <f t="shared" si="0"/>
        <v>10836</v>
      </c>
      <c r="I34" s="8" t="s">
        <v>347</v>
      </c>
      <c r="J34" s="8" t="s">
        <v>52</v>
      </c>
      <c r="K34" s="2" t="s">
        <v>52</v>
      </c>
      <c r="L34" s="2" t="s">
        <v>52</v>
      </c>
      <c r="M34" s="2" t="s">
        <v>52</v>
      </c>
      <c r="N34" s="2" t="s">
        <v>52</v>
      </c>
    </row>
    <row r="35" spans="1:14" ht="30" customHeight="1">
      <c r="A35" s="8" t="s">
        <v>386</v>
      </c>
      <c r="B35" s="8" t="s">
        <v>384</v>
      </c>
      <c r="C35" s="8" t="s">
        <v>385</v>
      </c>
      <c r="D35" s="8" t="s">
        <v>124</v>
      </c>
      <c r="E35" s="13">
        <f>일위대가!F229</f>
        <v>0</v>
      </c>
      <c r="F35" s="13">
        <f>일위대가!H229</f>
        <v>0</v>
      </c>
      <c r="G35" s="13">
        <f>일위대가!J229</f>
        <v>199852</v>
      </c>
      <c r="H35" s="13">
        <f t="shared" si="0"/>
        <v>199852</v>
      </c>
      <c r="I35" s="8" t="s">
        <v>769</v>
      </c>
      <c r="J35" s="8" t="s">
        <v>52</v>
      </c>
      <c r="K35" s="2" t="s">
        <v>52</v>
      </c>
      <c r="L35" s="2" t="s">
        <v>52</v>
      </c>
      <c r="M35" s="2" t="s">
        <v>52</v>
      </c>
      <c r="N35" s="2" t="s">
        <v>52</v>
      </c>
    </row>
    <row r="36" spans="1:14" ht="30" customHeight="1">
      <c r="A36" s="8" t="s">
        <v>389</v>
      </c>
      <c r="B36" s="8" t="s">
        <v>388</v>
      </c>
      <c r="C36" s="8" t="s">
        <v>385</v>
      </c>
      <c r="D36" s="8" t="s">
        <v>124</v>
      </c>
      <c r="E36" s="13">
        <f>일위대가!F236</f>
        <v>0</v>
      </c>
      <c r="F36" s="13">
        <f>일위대가!H236</f>
        <v>0</v>
      </c>
      <c r="G36" s="13">
        <f>일위대가!J236</f>
        <v>199852</v>
      </c>
      <c r="H36" s="13">
        <f t="shared" ref="H36:H67" si="1">E36+F36+G36</f>
        <v>199852</v>
      </c>
      <c r="I36" s="8" t="s">
        <v>781</v>
      </c>
      <c r="J36" s="8" t="s">
        <v>52</v>
      </c>
      <c r="K36" s="2" t="s">
        <v>52</v>
      </c>
      <c r="L36" s="2" t="s">
        <v>52</v>
      </c>
      <c r="M36" s="2" t="s">
        <v>52</v>
      </c>
      <c r="N36" s="2" t="s">
        <v>52</v>
      </c>
    </row>
    <row r="37" spans="1:14" ht="30" customHeight="1">
      <c r="A37" s="8" t="s">
        <v>777</v>
      </c>
      <c r="B37" s="8" t="s">
        <v>774</v>
      </c>
      <c r="C37" s="8" t="s">
        <v>775</v>
      </c>
      <c r="D37" s="8" t="s">
        <v>776</v>
      </c>
      <c r="E37" s="13">
        <f>일위대가!F243</f>
        <v>6908</v>
      </c>
      <c r="F37" s="13">
        <f>일위대가!H243</f>
        <v>44965</v>
      </c>
      <c r="G37" s="13">
        <f>일위대가!J243</f>
        <v>28219</v>
      </c>
      <c r="H37" s="13">
        <f t="shared" si="1"/>
        <v>80092</v>
      </c>
      <c r="I37" s="8" t="s">
        <v>787</v>
      </c>
      <c r="J37" s="8" t="s">
        <v>52</v>
      </c>
      <c r="K37" s="2" t="s">
        <v>788</v>
      </c>
      <c r="L37" s="2" t="s">
        <v>52</v>
      </c>
      <c r="M37" s="2" t="s">
        <v>52</v>
      </c>
      <c r="N37" s="2" t="s">
        <v>63</v>
      </c>
    </row>
    <row r="38" spans="1:14" ht="30" customHeight="1">
      <c r="A38" s="8" t="s">
        <v>448</v>
      </c>
      <c r="B38" s="8" t="s">
        <v>143</v>
      </c>
      <c r="C38" s="8" t="s">
        <v>446</v>
      </c>
      <c r="D38" s="8" t="s">
        <v>145</v>
      </c>
      <c r="E38" s="13">
        <f>일위대가!F248</f>
        <v>0</v>
      </c>
      <c r="F38" s="13">
        <f>일위대가!H248</f>
        <v>83756</v>
      </c>
      <c r="G38" s="13">
        <f>일위대가!J248</f>
        <v>0</v>
      </c>
      <c r="H38" s="13">
        <f t="shared" si="1"/>
        <v>83756</v>
      </c>
      <c r="I38" s="8" t="s">
        <v>447</v>
      </c>
      <c r="J38" s="8" t="s">
        <v>52</v>
      </c>
      <c r="K38" s="2" t="s">
        <v>52</v>
      </c>
      <c r="L38" s="2" t="s">
        <v>52</v>
      </c>
      <c r="M38" s="2" t="s">
        <v>52</v>
      </c>
      <c r="N38" s="2" t="s">
        <v>52</v>
      </c>
    </row>
    <row r="39" spans="1:14" ht="30" customHeight="1">
      <c r="A39" s="8" t="s">
        <v>491</v>
      </c>
      <c r="B39" s="8" t="s">
        <v>488</v>
      </c>
      <c r="C39" s="8" t="s">
        <v>489</v>
      </c>
      <c r="D39" s="8" t="s">
        <v>60</v>
      </c>
      <c r="E39" s="13">
        <f>일위대가!F253</f>
        <v>0</v>
      </c>
      <c r="F39" s="13">
        <f>일위대가!H253</f>
        <v>11609</v>
      </c>
      <c r="G39" s="13">
        <f>일위대가!J253</f>
        <v>0</v>
      </c>
      <c r="H39" s="13">
        <f t="shared" si="1"/>
        <v>11609</v>
      </c>
      <c r="I39" s="8" t="s">
        <v>490</v>
      </c>
      <c r="J39" s="8" t="s">
        <v>52</v>
      </c>
      <c r="K39" s="2" t="s">
        <v>52</v>
      </c>
      <c r="L39" s="2" t="s">
        <v>52</v>
      </c>
      <c r="M39" s="2" t="s">
        <v>52</v>
      </c>
      <c r="N39" s="2" t="s">
        <v>52</v>
      </c>
    </row>
    <row r="40" spans="1:14" ht="30" customHeight="1">
      <c r="A40" s="8" t="s">
        <v>515</v>
      </c>
      <c r="B40" s="8" t="s">
        <v>512</v>
      </c>
      <c r="C40" s="8" t="s">
        <v>513</v>
      </c>
      <c r="D40" s="8" t="s">
        <v>60</v>
      </c>
      <c r="E40" s="13">
        <f>일위대가!F260</f>
        <v>9214</v>
      </c>
      <c r="F40" s="13">
        <f>일위대가!H260</f>
        <v>17254</v>
      </c>
      <c r="G40" s="13">
        <f>일위대가!J260</f>
        <v>287</v>
      </c>
      <c r="H40" s="13">
        <f t="shared" si="1"/>
        <v>26755</v>
      </c>
      <c r="I40" s="8" t="s">
        <v>514</v>
      </c>
      <c r="J40" s="8" t="s">
        <v>52</v>
      </c>
      <c r="K40" s="2" t="s">
        <v>52</v>
      </c>
      <c r="L40" s="2" t="s">
        <v>52</v>
      </c>
      <c r="M40" s="2" t="s">
        <v>52</v>
      </c>
      <c r="N40" s="2" t="s">
        <v>52</v>
      </c>
    </row>
    <row r="41" spans="1:14" ht="30" customHeight="1">
      <c r="A41" s="8" t="s">
        <v>520</v>
      </c>
      <c r="B41" s="8" t="s">
        <v>517</v>
      </c>
      <c r="C41" s="8" t="s">
        <v>518</v>
      </c>
      <c r="D41" s="8" t="s">
        <v>60</v>
      </c>
      <c r="E41" s="13">
        <f>일위대가!F266</f>
        <v>7421</v>
      </c>
      <c r="F41" s="13">
        <f>일위대가!H266</f>
        <v>14593</v>
      </c>
      <c r="G41" s="13">
        <f>일위대가!J266</f>
        <v>0</v>
      </c>
      <c r="H41" s="13">
        <f t="shared" si="1"/>
        <v>22014</v>
      </c>
      <c r="I41" s="8" t="s">
        <v>519</v>
      </c>
      <c r="J41" s="8" t="s">
        <v>52</v>
      </c>
      <c r="K41" s="2" t="s">
        <v>52</v>
      </c>
      <c r="L41" s="2" t="s">
        <v>52</v>
      </c>
      <c r="M41" s="2" t="s">
        <v>52</v>
      </c>
      <c r="N41" s="2" t="s">
        <v>52</v>
      </c>
    </row>
    <row r="42" spans="1:14" ht="30" customHeight="1">
      <c r="A42" s="8" t="s">
        <v>707</v>
      </c>
      <c r="B42" s="8" t="s">
        <v>704</v>
      </c>
      <c r="C42" s="8" t="s">
        <v>705</v>
      </c>
      <c r="D42" s="8" t="s">
        <v>60</v>
      </c>
      <c r="E42" s="13">
        <f>일위대가!F272</f>
        <v>0</v>
      </c>
      <c r="F42" s="13">
        <f>일위대가!H272</f>
        <v>14379</v>
      </c>
      <c r="G42" s="13">
        <f>일위대가!J272</f>
        <v>287</v>
      </c>
      <c r="H42" s="13">
        <f t="shared" si="1"/>
        <v>14666</v>
      </c>
      <c r="I42" s="8" t="s">
        <v>706</v>
      </c>
      <c r="J42" s="8" t="s">
        <v>52</v>
      </c>
      <c r="K42" s="2" t="s">
        <v>52</v>
      </c>
      <c r="L42" s="2" t="s">
        <v>52</v>
      </c>
      <c r="M42" s="2" t="s">
        <v>52</v>
      </c>
      <c r="N42" s="2" t="s">
        <v>52</v>
      </c>
    </row>
    <row r="43" spans="1:14" ht="30" customHeight="1">
      <c r="A43" s="8" t="s">
        <v>828</v>
      </c>
      <c r="B43" s="8" t="s">
        <v>825</v>
      </c>
      <c r="C43" s="8" t="s">
        <v>826</v>
      </c>
      <c r="D43" s="8" t="s">
        <v>60</v>
      </c>
      <c r="E43" s="13">
        <f>일위대가!F277</f>
        <v>0</v>
      </c>
      <c r="F43" s="13">
        <f>일위대가!H277</f>
        <v>14593</v>
      </c>
      <c r="G43" s="13">
        <f>일위대가!J277</f>
        <v>0</v>
      </c>
      <c r="H43" s="13">
        <f t="shared" si="1"/>
        <v>14593</v>
      </c>
      <c r="I43" s="8" t="s">
        <v>827</v>
      </c>
      <c r="J43" s="8" t="s">
        <v>52</v>
      </c>
      <c r="K43" s="2" t="s">
        <v>52</v>
      </c>
      <c r="L43" s="2" t="s">
        <v>52</v>
      </c>
      <c r="M43" s="2" t="s">
        <v>52</v>
      </c>
      <c r="N43" s="2" t="s">
        <v>52</v>
      </c>
    </row>
    <row r="44" spans="1:14" ht="30" customHeight="1">
      <c r="A44" s="8" t="s">
        <v>534</v>
      </c>
      <c r="B44" s="8" t="s">
        <v>531</v>
      </c>
      <c r="C44" s="8" t="s">
        <v>532</v>
      </c>
      <c r="D44" s="8" t="s">
        <v>60</v>
      </c>
      <c r="E44" s="13">
        <f>일위대가!F284</f>
        <v>7731</v>
      </c>
      <c r="F44" s="13">
        <f>일위대가!H284</f>
        <v>17254</v>
      </c>
      <c r="G44" s="13">
        <f>일위대가!J284</f>
        <v>287</v>
      </c>
      <c r="H44" s="13">
        <f t="shared" si="1"/>
        <v>25272</v>
      </c>
      <c r="I44" s="8" t="s">
        <v>533</v>
      </c>
      <c r="J44" s="8" t="s">
        <v>52</v>
      </c>
      <c r="K44" s="2" t="s">
        <v>52</v>
      </c>
      <c r="L44" s="2" t="s">
        <v>52</v>
      </c>
      <c r="M44" s="2" t="s">
        <v>52</v>
      </c>
      <c r="N44" s="2" t="s">
        <v>52</v>
      </c>
    </row>
    <row r="45" spans="1:14" ht="30" customHeight="1">
      <c r="A45" s="8" t="s">
        <v>539</v>
      </c>
      <c r="B45" s="8" t="s">
        <v>536</v>
      </c>
      <c r="C45" s="8" t="s">
        <v>537</v>
      </c>
      <c r="D45" s="8" t="s">
        <v>60</v>
      </c>
      <c r="E45" s="13">
        <f>일위대가!F291</f>
        <v>21477</v>
      </c>
      <c r="F45" s="13">
        <f>일위대가!H291</f>
        <v>17254</v>
      </c>
      <c r="G45" s="13">
        <f>일위대가!J291</f>
        <v>287</v>
      </c>
      <c r="H45" s="13">
        <f t="shared" si="1"/>
        <v>39018</v>
      </c>
      <c r="I45" s="8" t="s">
        <v>538</v>
      </c>
      <c r="J45" s="8" t="s">
        <v>52</v>
      </c>
      <c r="K45" s="2" t="s">
        <v>52</v>
      </c>
      <c r="L45" s="2" t="s">
        <v>52</v>
      </c>
      <c r="M45" s="2" t="s">
        <v>52</v>
      </c>
      <c r="N45" s="2" t="s">
        <v>52</v>
      </c>
    </row>
    <row r="46" spans="1:14" ht="30" customHeight="1">
      <c r="A46" s="8" t="s">
        <v>544</v>
      </c>
      <c r="B46" s="8" t="s">
        <v>541</v>
      </c>
      <c r="C46" s="8" t="s">
        <v>542</v>
      </c>
      <c r="D46" s="8" t="s">
        <v>60</v>
      </c>
      <c r="E46" s="13">
        <f>일위대가!F297</f>
        <v>72</v>
      </c>
      <c r="F46" s="13">
        <f>일위대가!H297</f>
        <v>0</v>
      </c>
      <c r="G46" s="13">
        <f>일위대가!J297</f>
        <v>0</v>
      </c>
      <c r="H46" s="13">
        <f t="shared" si="1"/>
        <v>72</v>
      </c>
      <c r="I46" s="8" t="s">
        <v>543</v>
      </c>
      <c r="J46" s="8" t="s">
        <v>52</v>
      </c>
      <c r="K46" s="2" t="s">
        <v>52</v>
      </c>
      <c r="L46" s="2" t="s">
        <v>52</v>
      </c>
      <c r="M46" s="2" t="s">
        <v>52</v>
      </c>
      <c r="N46" s="2" t="s">
        <v>52</v>
      </c>
    </row>
    <row r="47" spans="1:14" ht="30" customHeight="1">
      <c r="A47" s="8" t="s">
        <v>549</v>
      </c>
      <c r="B47" s="8" t="s">
        <v>546</v>
      </c>
      <c r="C47" s="8" t="s">
        <v>547</v>
      </c>
      <c r="D47" s="8" t="s">
        <v>60</v>
      </c>
      <c r="E47" s="13">
        <f>일위대가!F305</f>
        <v>182</v>
      </c>
      <c r="F47" s="13">
        <f>일위대가!H305</f>
        <v>9117</v>
      </c>
      <c r="G47" s="13">
        <f>일위대가!J305</f>
        <v>0</v>
      </c>
      <c r="H47" s="13">
        <f t="shared" si="1"/>
        <v>9299</v>
      </c>
      <c r="I47" s="8" t="s">
        <v>548</v>
      </c>
      <c r="J47" s="8" t="s">
        <v>52</v>
      </c>
      <c r="K47" s="2" t="s">
        <v>52</v>
      </c>
      <c r="L47" s="2" t="s">
        <v>52</v>
      </c>
      <c r="M47" s="2" t="s">
        <v>52</v>
      </c>
      <c r="N47" s="2" t="s">
        <v>52</v>
      </c>
    </row>
    <row r="48" spans="1:14" ht="30" customHeight="1">
      <c r="A48" s="8" t="s">
        <v>586</v>
      </c>
      <c r="B48" s="8" t="s">
        <v>584</v>
      </c>
      <c r="C48" s="8" t="s">
        <v>52</v>
      </c>
      <c r="D48" s="8" t="s">
        <v>60</v>
      </c>
      <c r="E48" s="13">
        <f>일위대가!F311</f>
        <v>0</v>
      </c>
      <c r="F48" s="13">
        <f>일위대가!H311</f>
        <v>9661</v>
      </c>
      <c r="G48" s="13">
        <f>일위대가!J311</f>
        <v>579</v>
      </c>
      <c r="H48" s="13">
        <f t="shared" si="1"/>
        <v>10240</v>
      </c>
      <c r="I48" s="8" t="s">
        <v>585</v>
      </c>
      <c r="J48" s="8" t="s">
        <v>52</v>
      </c>
      <c r="K48" s="2" t="s">
        <v>52</v>
      </c>
      <c r="L48" s="2" t="s">
        <v>52</v>
      </c>
      <c r="M48" s="2" t="s">
        <v>52</v>
      </c>
      <c r="N48" s="2" t="s">
        <v>52</v>
      </c>
    </row>
    <row r="49" spans="1:14" ht="30" customHeight="1">
      <c r="A49" s="8" t="s">
        <v>597</v>
      </c>
      <c r="B49" s="8" t="s">
        <v>595</v>
      </c>
      <c r="C49" s="8" t="s">
        <v>52</v>
      </c>
      <c r="D49" s="8" t="s">
        <v>189</v>
      </c>
      <c r="E49" s="13">
        <f>일위대가!F316</f>
        <v>0</v>
      </c>
      <c r="F49" s="13">
        <f>일위대가!H316</f>
        <v>7393</v>
      </c>
      <c r="G49" s="13">
        <f>일위대가!J316</f>
        <v>295</v>
      </c>
      <c r="H49" s="13">
        <f t="shared" si="1"/>
        <v>7688</v>
      </c>
      <c r="I49" s="8" t="s">
        <v>596</v>
      </c>
      <c r="J49" s="8" t="s">
        <v>52</v>
      </c>
      <c r="K49" s="2" t="s">
        <v>52</v>
      </c>
      <c r="L49" s="2" t="s">
        <v>52</v>
      </c>
      <c r="M49" s="2" t="s">
        <v>52</v>
      </c>
      <c r="N49" s="2" t="s">
        <v>52</v>
      </c>
    </row>
    <row r="50" spans="1:14" ht="30" customHeight="1">
      <c r="A50" s="8" t="s">
        <v>602</v>
      </c>
      <c r="B50" s="8" t="s">
        <v>600</v>
      </c>
      <c r="C50" s="8" t="s">
        <v>532</v>
      </c>
      <c r="D50" s="8" t="s">
        <v>60</v>
      </c>
      <c r="E50" s="13">
        <f>일위대가!F322</f>
        <v>7242</v>
      </c>
      <c r="F50" s="13">
        <f>일위대가!H322</f>
        <v>14379</v>
      </c>
      <c r="G50" s="13">
        <f>일위대가!J322</f>
        <v>287</v>
      </c>
      <c r="H50" s="13">
        <f t="shared" si="1"/>
        <v>21908</v>
      </c>
      <c r="I50" s="8" t="s">
        <v>601</v>
      </c>
      <c r="J50" s="8" t="s">
        <v>52</v>
      </c>
      <c r="K50" s="2" t="s">
        <v>52</v>
      </c>
      <c r="L50" s="2" t="s">
        <v>52</v>
      </c>
      <c r="M50" s="2" t="s">
        <v>52</v>
      </c>
      <c r="N50" s="2" t="s">
        <v>52</v>
      </c>
    </row>
    <row r="51" spans="1:14" ht="30" customHeight="1">
      <c r="A51" s="8" t="s">
        <v>607</v>
      </c>
      <c r="B51" s="8" t="s">
        <v>604</v>
      </c>
      <c r="C51" s="8" t="s">
        <v>605</v>
      </c>
      <c r="D51" s="8" t="s">
        <v>60</v>
      </c>
      <c r="E51" s="13">
        <f>일위대가!F327</f>
        <v>94850</v>
      </c>
      <c r="F51" s="13">
        <f>일위대가!H327</f>
        <v>7865</v>
      </c>
      <c r="G51" s="13">
        <f>일위대가!J327</f>
        <v>157</v>
      </c>
      <c r="H51" s="13">
        <f t="shared" si="1"/>
        <v>102872</v>
      </c>
      <c r="I51" s="8" t="s">
        <v>606</v>
      </c>
      <c r="J51" s="8" t="s">
        <v>52</v>
      </c>
      <c r="K51" s="2" t="s">
        <v>52</v>
      </c>
      <c r="L51" s="2" t="s">
        <v>52</v>
      </c>
      <c r="M51" s="2" t="s">
        <v>52</v>
      </c>
      <c r="N51" s="2" t="s">
        <v>52</v>
      </c>
    </row>
    <row r="52" spans="1:14" ht="30" customHeight="1">
      <c r="A52" s="8" t="s">
        <v>611</v>
      </c>
      <c r="B52" s="8" t="s">
        <v>609</v>
      </c>
      <c r="C52" s="8" t="s">
        <v>537</v>
      </c>
      <c r="D52" s="8" t="s">
        <v>60</v>
      </c>
      <c r="E52" s="13">
        <f>일위대가!F333</f>
        <v>21477</v>
      </c>
      <c r="F52" s="13">
        <f>일위대가!H333</f>
        <v>14379</v>
      </c>
      <c r="G52" s="13">
        <f>일위대가!J333</f>
        <v>287</v>
      </c>
      <c r="H52" s="13">
        <f t="shared" si="1"/>
        <v>36143</v>
      </c>
      <c r="I52" s="8" t="s">
        <v>610</v>
      </c>
      <c r="J52" s="8" t="s">
        <v>52</v>
      </c>
      <c r="K52" s="2" t="s">
        <v>52</v>
      </c>
      <c r="L52" s="2" t="s">
        <v>52</v>
      </c>
      <c r="M52" s="2" t="s">
        <v>52</v>
      </c>
      <c r="N52" s="2" t="s">
        <v>52</v>
      </c>
    </row>
    <row r="53" spans="1:14" ht="30" customHeight="1">
      <c r="A53" s="8" t="s">
        <v>620</v>
      </c>
      <c r="B53" s="8" t="s">
        <v>617</v>
      </c>
      <c r="C53" s="8" t="s">
        <v>618</v>
      </c>
      <c r="D53" s="8" t="s">
        <v>60</v>
      </c>
      <c r="E53" s="13">
        <f>일위대가!F338</f>
        <v>0</v>
      </c>
      <c r="F53" s="13">
        <f>일위대가!H338</f>
        <v>14264</v>
      </c>
      <c r="G53" s="13">
        <f>일위대가!J338</f>
        <v>0</v>
      </c>
      <c r="H53" s="13">
        <f t="shared" si="1"/>
        <v>14264</v>
      </c>
      <c r="I53" s="8" t="s">
        <v>619</v>
      </c>
      <c r="J53" s="8" t="s">
        <v>52</v>
      </c>
      <c r="K53" s="2" t="s">
        <v>52</v>
      </c>
      <c r="L53" s="2" t="s">
        <v>52</v>
      </c>
      <c r="M53" s="2" t="s">
        <v>52</v>
      </c>
      <c r="N53" s="2" t="s">
        <v>52</v>
      </c>
    </row>
    <row r="54" spans="1:14" ht="30" customHeight="1">
      <c r="A54" s="8" t="s">
        <v>625</v>
      </c>
      <c r="B54" s="8" t="s">
        <v>622</v>
      </c>
      <c r="C54" s="8" t="s">
        <v>623</v>
      </c>
      <c r="D54" s="8" t="s">
        <v>60</v>
      </c>
      <c r="E54" s="13">
        <f>일위대가!F346</f>
        <v>100473</v>
      </c>
      <c r="F54" s="13">
        <f>일위대가!H346</f>
        <v>55884</v>
      </c>
      <c r="G54" s="13">
        <f>일위대가!J346</f>
        <v>1676</v>
      </c>
      <c r="H54" s="13">
        <f t="shared" si="1"/>
        <v>158033</v>
      </c>
      <c r="I54" s="8" t="s">
        <v>624</v>
      </c>
      <c r="J54" s="8" t="s">
        <v>52</v>
      </c>
      <c r="K54" s="2" t="s">
        <v>52</v>
      </c>
      <c r="L54" s="2" t="s">
        <v>52</v>
      </c>
      <c r="M54" s="2" t="s">
        <v>52</v>
      </c>
      <c r="N54" s="2" t="s">
        <v>52</v>
      </c>
    </row>
    <row r="55" spans="1:14" ht="30" customHeight="1">
      <c r="A55" s="8" t="s">
        <v>895</v>
      </c>
      <c r="B55" s="8" t="s">
        <v>604</v>
      </c>
      <c r="C55" s="8" t="s">
        <v>893</v>
      </c>
      <c r="D55" s="8" t="s">
        <v>60</v>
      </c>
      <c r="E55" s="13">
        <f>일위대가!F352</f>
        <v>0</v>
      </c>
      <c r="F55" s="13">
        <f>일위대가!H352</f>
        <v>7865</v>
      </c>
      <c r="G55" s="13">
        <f>일위대가!J352</f>
        <v>157</v>
      </c>
      <c r="H55" s="13">
        <f t="shared" si="1"/>
        <v>8022</v>
      </c>
      <c r="I55" s="8" t="s">
        <v>894</v>
      </c>
      <c r="J55" s="8" t="s">
        <v>52</v>
      </c>
      <c r="K55" s="2" t="s">
        <v>52</v>
      </c>
      <c r="L55" s="2" t="s">
        <v>52</v>
      </c>
      <c r="M55" s="2" t="s">
        <v>52</v>
      </c>
      <c r="N55" s="2" t="s">
        <v>52</v>
      </c>
    </row>
    <row r="56" spans="1:14" ht="30" customHeight="1">
      <c r="A56" s="8" t="s">
        <v>913</v>
      </c>
      <c r="B56" s="8" t="s">
        <v>910</v>
      </c>
      <c r="C56" s="8" t="s">
        <v>911</v>
      </c>
      <c r="D56" s="8" t="s">
        <v>60</v>
      </c>
      <c r="E56" s="13">
        <f>일위대가!F358</f>
        <v>0</v>
      </c>
      <c r="F56" s="13">
        <f>일위대가!H358</f>
        <v>44538</v>
      </c>
      <c r="G56" s="13">
        <f>일위대가!J358</f>
        <v>1336</v>
      </c>
      <c r="H56" s="13">
        <f t="shared" si="1"/>
        <v>45874</v>
      </c>
      <c r="I56" s="8" t="s">
        <v>912</v>
      </c>
      <c r="J56" s="8" t="s">
        <v>52</v>
      </c>
      <c r="K56" s="2" t="s">
        <v>52</v>
      </c>
      <c r="L56" s="2" t="s">
        <v>52</v>
      </c>
      <c r="M56" s="2" t="s">
        <v>52</v>
      </c>
      <c r="N56" s="2" t="s">
        <v>52</v>
      </c>
    </row>
    <row r="57" spans="1:14" ht="30" customHeight="1">
      <c r="A57" s="8" t="s">
        <v>917</v>
      </c>
      <c r="B57" s="8" t="s">
        <v>915</v>
      </c>
      <c r="C57" s="8" t="s">
        <v>911</v>
      </c>
      <c r="D57" s="8" t="s">
        <v>60</v>
      </c>
      <c r="E57" s="13">
        <f>일위대가!F364</f>
        <v>0</v>
      </c>
      <c r="F57" s="13">
        <f>일위대가!H364</f>
        <v>11346</v>
      </c>
      <c r="G57" s="13">
        <f>일위대가!J364</f>
        <v>340</v>
      </c>
      <c r="H57" s="13">
        <f t="shared" si="1"/>
        <v>11686</v>
      </c>
      <c r="I57" s="8" t="s">
        <v>916</v>
      </c>
      <c r="J57" s="8" t="s">
        <v>52</v>
      </c>
      <c r="K57" s="2" t="s">
        <v>52</v>
      </c>
      <c r="L57" s="2" t="s">
        <v>52</v>
      </c>
      <c r="M57" s="2" t="s">
        <v>52</v>
      </c>
      <c r="N57" s="2" t="s">
        <v>52</v>
      </c>
    </row>
    <row r="58" spans="1:14" ht="30" customHeight="1">
      <c r="A58" s="8" t="s">
        <v>644</v>
      </c>
      <c r="B58" s="8" t="s">
        <v>641</v>
      </c>
      <c r="C58" s="8" t="s">
        <v>642</v>
      </c>
      <c r="D58" s="8" t="s">
        <v>501</v>
      </c>
      <c r="E58" s="13">
        <f>일위대가!F369</f>
        <v>91</v>
      </c>
      <c r="F58" s="13">
        <f>일위대가!H369</f>
        <v>6415</v>
      </c>
      <c r="G58" s="13">
        <f>일위대가!J369</f>
        <v>194</v>
      </c>
      <c r="H58" s="13">
        <f t="shared" si="1"/>
        <v>6700</v>
      </c>
      <c r="I58" s="8" t="s">
        <v>643</v>
      </c>
      <c r="J58" s="8" t="s">
        <v>52</v>
      </c>
      <c r="K58" s="2" t="s">
        <v>52</v>
      </c>
      <c r="L58" s="2" t="s">
        <v>52</v>
      </c>
      <c r="M58" s="2" t="s">
        <v>52</v>
      </c>
      <c r="N58" s="2" t="s">
        <v>52</v>
      </c>
    </row>
    <row r="59" spans="1:14" ht="30" customHeight="1">
      <c r="A59" s="8" t="s">
        <v>649</v>
      </c>
      <c r="B59" s="8" t="s">
        <v>646</v>
      </c>
      <c r="C59" s="8" t="s">
        <v>647</v>
      </c>
      <c r="D59" s="8" t="s">
        <v>60</v>
      </c>
      <c r="E59" s="13">
        <f>일위대가!F375</f>
        <v>73</v>
      </c>
      <c r="F59" s="13">
        <f>일위대가!H375</f>
        <v>3690</v>
      </c>
      <c r="G59" s="13">
        <f>일위대가!J375</f>
        <v>0</v>
      </c>
      <c r="H59" s="13">
        <f t="shared" si="1"/>
        <v>3763</v>
      </c>
      <c r="I59" s="8" t="s">
        <v>648</v>
      </c>
      <c r="J59" s="8" t="s">
        <v>52</v>
      </c>
      <c r="K59" s="2" t="s">
        <v>52</v>
      </c>
      <c r="L59" s="2" t="s">
        <v>52</v>
      </c>
      <c r="M59" s="2" t="s">
        <v>52</v>
      </c>
      <c r="N59" s="2" t="s">
        <v>52</v>
      </c>
    </row>
    <row r="60" spans="1:14" ht="30" customHeight="1">
      <c r="A60" s="8" t="s">
        <v>654</v>
      </c>
      <c r="B60" s="8" t="s">
        <v>651</v>
      </c>
      <c r="C60" s="8" t="s">
        <v>652</v>
      </c>
      <c r="D60" s="8" t="s">
        <v>60</v>
      </c>
      <c r="E60" s="13">
        <f>일위대가!F381</f>
        <v>875</v>
      </c>
      <c r="F60" s="13">
        <f>일위대가!H381</f>
        <v>0</v>
      </c>
      <c r="G60" s="13">
        <f>일위대가!J381</f>
        <v>0</v>
      </c>
      <c r="H60" s="13">
        <f t="shared" si="1"/>
        <v>875</v>
      </c>
      <c r="I60" s="8" t="s">
        <v>653</v>
      </c>
      <c r="J60" s="8" t="s">
        <v>52</v>
      </c>
      <c r="K60" s="2" t="s">
        <v>52</v>
      </c>
      <c r="L60" s="2" t="s">
        <v>52</v>
      </c>
      <c r="M60" s="2" t="s">
        <v>52</v>
      </c>
      <c r="N60" s="2" t="s">
        <v>52</v>
      </c>
    </row>
    <row r="61" spans="1:14" ht="30" customHeight="1">
      <c r="A61" s="8" t="s">
        <v>938</v>
      </c>
      <c r="B61" s="8" t="s">
        <v>936</v>
      </c>
      <c r="C61" s="8" t="s">
        <v>642</v>
      </c>
      <c r="D61" s="8" t="s">
        <v>501</v>
      </c>
      <c r="E61" s="13">
        <f>일위대가!F394</f>
        <v>78</v>
      </c>
      <c r="F61" s="13">
        <f>일위대가!H394</f>
        <v>5109</v>
      </c>
      <c r="G61" s="13">
        <f>일위대가!J394</f>
        <v>155</v>
      </c>
      <c r="H61" s="13">
        <f t="shared" si="1"/>
        <v>5342</v>
      </c>
      <c r="I61" s="8" t="s">
        <v>937</v>
      </c>
      <c r="J61" s="8" t="s">
        <v>52</v>
      </c>
      <c r="K61" s="2" t="s">
        <v>52</v>
      </c>
      <c r="L61" s="2" t="s">
        <v>52</v>
      </c>
      <c r="M61" s="2" t="s">
        <v>52</v>
      </c>
      <c r="N61" s="2" t="s">
        <v>52</v>
      </c>
    </row>
    <row r="62" spans="1:14" ht="30" customHeight="1">
      <c r="A62" s="8" t="s">
        <v>942</v>
      </c>
      <c r="B62" s="8" t="s">
        <v>940</v>
      </c>
      <c r="C62" s="8" t="s">
        <v>642</v>
      </c>
      <c r="D62" s="8" t="s">
        <v>501</v>
      </c>
      <c r="E62" s="13">
        <f>일위대가!F407</f>
        <v>13</v>
      </c>
      <c r="F62" s="13">
        <f>일위대가!H407</f>
        <v>1306</v>
      </c>
      <c r="G62" s="13">
        <f>일위대가!J407</f>
        <v>39</v>
      </c>
      <c r="H62" s="13">
        <f t="shared" si="1"/>
        <v>1358</v>
      </c>
      <c r="I62" s="8" t="s">
        <v>941</v>
      </c>
      <c r="J62" s="8" t="s">
        <v>52</v>
      </c>
      <c r="K62" s="2" t="s">
        <v>52</v>
      </c>
      <c r="L62" s="2" t="s">
        <v>52</v>
      </c>
      <c r="M62" s="2" t="s">
        <v>52</v>
      </c>
      <c r="N62" s="2" t="s">
        <v>52</v>
      </c>
    </row>
    <row r="63" spans="1:14" ht="30" customHeight="1">
      <c r="A63" s="8" t="s">
        <v>974</v>
      </c>
      <c r="B63" s="8" t="s">
        <v>971</v>
      </c>
      <c r="C63" s="8" t="s">
        <v>972</v>
      </c>
      <c r="D63" s="8" t="s">
        <v>776</v>
      </c>
      <c r="E63" s="13">
        <f>일위대가!F411</f>
        <v>0</v>
      </c>
      <c r="F63" s="13">
        <f>일위대가!H411</f>
        <v>0</v>
      </c>
      <c r="G63" s="13">
        <f>일위대가!J411</f>
        <v>140</v>
      </c>
      <c r="H63" s="13">
        <f t="shared" si="1"/>
        <v>140</v>
      </c>
      <c r="I63" s="8" t="s">
        <v>973</v>
      </c>
      <c r="J63" s="8" t="s">
        <v>52</v>
      </c>
      <c r="K63" s="2" t="s">
        <v>788</v>
      </c>
      <c r="L63" s="2" t="s">
        <v>52</v>
      </c>
      <c r="M63" s="2" t="s">
        <v>52</v>
      </c>
      <c r="N63" s="2" t="s">
        <v>63</v>
      </c>
    </row>
    <row r="64" spans="1:14" ht="30" customHeight="1">
      <c r="A64" s="8" t="s">
        <v>664</v>
      </c>
      <c r="B64" s="8" t="s">
        <v>661</v>
      </c>
      <c r="C64" s="8" t="s">
        <v>662</v>
      </c>
      <c r="D64" s="8" t="s">
        <v>60</v>
      </c>
      <c r="E64" s="13">
        <f>일위대가!F417</f>
        <v>0</v>
      </c>
      <c r="F64" s="13">
        <f>일위대가!H417</f>
        <v>27973</v>
      </c>
      <c r="G64" s="13">
        <f>일위대가!J417</f>
        <v>1118</v>
      </c>
      <c r="H64" s="13">
        <f t="shared" si="1"/>
        <v>29091</v>
      </c>
      <c r="I64" s="8" t="s">
        <v>663</v>
      </c>
      <c r="J64" s="8" t="s">
        <v>52</v>
      </c>
      <c r="K64" s="2" t="s">
        <v>52</v>
      </c>
      <c r="L64" s="2" t="s">
        <v>52</v>
      </c>
      <c r="M64" s="2" t="s">
        <v>52</v>
      </c>
      <c r="N64" s="2" t="s">
        <v>52</v>
      </c>
    </row>
    <row r="65" spans="1:14" ht="30" customHeight="1">
      <c r="A65" s="8" t="s">
        <v>675</v>
      </c>
      <c r="B65" s="8" t="s">
        <v>672</v>
      </c>
      <c r="C65" s="8" t="s">
        <v>673</v>
      </c>
      <c r="D65" s="8" t="s">
        <v>60</v>
      </c>
      <c r="E65" s="13">
        <f>일위대가!F423</f>
        <v>0</v>
      </c>
      <c r="F65" s="13">
        <f>일위대가!H423</f>
        <v>45700</v>
      </c>
      <c r="G65" s="13">
        <f>일위대가!J423</f>
        <v>914</v>
      </c>
      <c r="H65" s="13">
        <f t="shared" si="1"/>
        <v>46614</v>
      </c>
      <c r="I65" s="8" t="s">
        <v>674</v>
      </c>
      <c r="J65" s="8" t="s">
        <v>52</v>
      </c>
      <c r="K65" s="2" t="s">
        <v>52</v>
      </c>
      <c r="L65" s="2" t="s">
        <v>52</v>
      </c>
      <c r="M65" s="2" t="s">
        <v>52</v>
      </c>
      <c r="N65" s="2" t="s">
        <v>52</v>
      </c>
    </row>
    <row r="66" spans="1:14" ht="30" customHeight="1">
      <c r="A66" s="8" t="s">
        <v>711</v>
      </c>
      <c r="B66" s="8" t="s">
        <v>604</v>
      </c>
      <c r="C66" s="8" t="s">
        <v>709</v>
      </c>
      <c r="D66" s="8" t="s">
        <v>60</v>
      </c>
      <c r="E66" s="13">
        <f>일위대가!F428</f>
        <v>4217</v>
      </c>
      <c r="F66" s="13">
        <f>일위대가!H428</f>
        <v>7865</v>
      </c>
      <c r="G66" s="13">
        <f>일위대가!J428</f>
        <v>157</v>
      </c>
      <c r="H66" s="13">
        <f t="shared" si="1"/>
        <v>12239</v>
      </c>
      <c r="I66" s="8" t="s">
        <v>710</v>
      </c>
      <c r="J66" s="8" t="s">
        <v>52</v>
      </c>
      <c r="K66" s="2" t="s">
        <v>52</v>
      </c>
      <c r="L66" s="2" t="s">
        <v>52</v>
      </c>
      <c r="M66" s="2" t="s">
        <v>52</v>
      </c>
      <c r="N66" s="2" t="s">
        <v>52</v>
      </c>
    </row>
    <row r="67" spans="1:14" ht="30" customHeight="1">
      <c r="A67" s="8" t="s">
        <v>747</v>
      </c>
      <c r="B67" s="8" t="s">
        <v>745</v>
      </c>
      <c r="C67" s="8" t="s">
        <v>255</v>
      </c>
      <c r="D67" s="8" t="s">
        <v>189</v>
      </c>
      <c r="E67" s="13">
        <f>일위대가!F432</f>
        <v>0</v>
      </c>
      <c r="F67" s="13">
        <f>일위대가!H432</f>
        <v>4661</v>
      </c>
      <c r="G67" s="13">
        <f>일위대가!J432</f>
        <v>0</v>
      </c>
      <c r="H67" s="13">
        <f t="shared" si="1"/>
        <v>4661</v>
      </c>
      <c r="I67" s="8" t="s">
        <v>746</v>
      </c>
      <c r="J67" s="8" t="s">
        <v>52</v>
      </c>
      <c r="K67" s="2" t="s">
        <v>52</v>
      </c>
      <c r="L67" s="2" t="s">
        <v>52</v>
      </c>
      <c r="M67" s="2" t="s">
        <v>52</v>
      </c>
      <c r="N67" s="2" t="s">
        <v>52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432"/>
  <sheetViews>
    <sheetView workbookViewId="0">
      <selection sqref="A1:M1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</cols>
  <sheetData>
    <row r="1" spans="1:51" ht="30" customHeight="1">
      <c r="A1" s="252" t="s">
        <v>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51" ht="30" customHeight="1">
      <c r="A2" s="253" t="s">
        <v>2</v>
      </c>
      <c r="B2" s="253" t="s">
        <v>3</v>
      </c>
      <c r="C2" s="253" t="s">
        <v>4</v>
      </c>
      <c r="D2" s="253" t="s">
        <v>5</v>
      </c>
      <c r="E2" s="253" t="s">
        <v>6</v>
      </c>
      <c r="F2" s="253"/>
      <c r="G2" s="253" t="s">
        <v>9</v>
      </c>
      <c r="H2" s="253"/>
      <c r="I2" s="253" t="s">
        <v>10</v>
      </c>
      <c r="J2" s="253"/>
      <c r="K2" s="253" t="s">
        <v>11</v>
      </c>
      <c r="L2" s="253"/>
      <c r="M2" s="253" t="s">
        <v>12</v>
      </c>
      <c r="N2" s="255" t="s">
        <v>362</v>
      </c>
      <c r="O2" s="255" t="s">
        <v>20</v>
      </c>
      <c r="P2" s="255" t="s">
        <v>22</v>
      </c>
      <c r="Q2" s="255" t="s">
        <v>23</v>
      </c>
      <c r="R2" s="255" t="s">
        <v>24</v>
      </c>
      <c r="S2" s="255" t="s">
        <v>25</v>
      </c>
      <c r="T2" s="255" t="s">
        <v>26</v>
      </c>
      <c r="U2" s="255" t="s">
        <v>27</v>
      </c>
      <c r="V2" s="255" t="s">
        <v>28</v>
      </c>
      <c r="W2" s="255" t="s">
        <v>29</v>
      </c>
      <c r="X2" s="255" t="s">
        <v>30</v>
      </c>
      <c r="Y2" s="255" t="s">
        <v>31</v>
      </c>
      <c r="Z2" s="255" t="s">
        <v>32</v>
      </c>
      <c r="AA2" s="255" t="s">
        <v>33</v>
      </c>
      <c r="AB2" s="255" t="s">
        <v>34</v>
      </c>
      <c r="AC2" s="255" t="s">
        <v>35</v>
      </c>
      <c r="AD2" s="255" t="s">
        <v>36</v>
      </c>
      <c r="AE2" s="255" t="s">
        <v>37</v>
      </c>
      <c r="AF2" s="255" t="s">
        <v>38</v>
      </c>
      <c r="AG2" s="255" t="s">
        <v>39</v>
      </c>
      <c r="AH2" s="255" t="s">
        <v>40</v>
      </c>
      <c r="AI2" s="255" t="s">
        <v>41</v>
      </c>
      <c r="AJ2" s="255" t="s">
        <v>42</v>
      </c>
      <c r="AK2" s="255" t="s">
        <v>43</v>
      </c>
      <c r="AL2" s="255" t="s">
        <v>44</v>
      </c>
      <c r="AM2" s="255" t="s">
        <v>45</v>
      </c>
      <c r="AN2" s="255" t="s">
        <v>46</v>
      </c>
      <c r="AO2" s="255" t="s">
        <v>47</v>
      </c>
      <c r="AP2" s="255" t="s">
        <v>363</v>
      </c>
      <c r="AQ2" s="255" t="s">
        <v>364</v>
      </c>
      <c r="AR2" s="255" t="s">
        <v>365</v>
      </c>
      <c r="AS2" s="255" t="s">
        <v>366</v>
      </c>
      <c r="AT2" s="255" t="s">
        <v>367</v>
      </c>
      <c r="AU2" s="255" t="s">
        <v>368</v>
      </c>
      <c r="AV2" s="255" t="s">
        <v>48</v>
      </c>
      <c r="AW2" s="255" t="s">
        <v>369</v>
      </c>
      <c r="AX2" s="1" t="s">
        <v>361</v>
      </c>
      <c r="AY2" s="1" t="s">
        <v>21</v>
      </c>
    </row>
    <row r="3" spans="1:51" ht="30" customHeight="1">
      <c r="A3" s="253"/>
      <c r="B3" s="253"/>
      <c r="C3" s="253"/>
      <c r="D3" s="253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253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</row>
    <row r="4" spans="1:51" ht="30" customHeight="1">
      <c r="A4" s="256" t="s">
        <v>370</v>
      </c>
      <c r="B4" s="256"/>
      <c r="C4" s="256"/>
      <c r="D4" s="256"/>
      <c r="E4" s="257"/>
      <c r="F4" s="258"/>
      <c r="G4" s="257"/>
      <c r="H4" s="258"/>
      <c r="I4" s="257"/>
      <c r="J4" s="258"/>
      <c r="K4" s="257"/>
      <c r="L4" s="258"/>
      <c r="M4" s="256"/>
      <c r="N4" s="1" t="s">
        <v>62</v>
      </c>
    </row>
    <row r="5" spans="1:51" ht="30" customHeight="1">
      <c r="A5" s="8" t="s">
        <v>371</v>
      </c>
      <c r="B5" s="8" t="s">
        <v>372</v>
      </c>
      <c r="C5" s="8" t="s">
        <v>373</v>
      </c>
      <c r="D5" s="9">
        <v>7.0000000000000007E-2</v>
      </c>
      <c r="E5" s="12">
        <f>단가대비표!O91</f>
        <v>0</v>
      </c>
      <c r="F5" s="13">
        <f>TRUNC(E5*D5,1)</f>
        <v>0</v>
      </c>
      <c r="G5" s="12">
        <f>단가대비표!P91</f>
        <v>144481</v>
      </c>
      <c r="H5" s="13">
        <f>TRUNC(G5*D5,1)</f>
        <v>10113.6</v>
      </c>
      <c r="I5" s="12">
        <f>단가대비표!V91</f>
        <v>0</v>
      </c>
      <c r="J5" s="13">
        <f>TRUNC(I5*D5,1)</f>
        <v>0</v>
      </c>
      <c r="K5" s="12">
        <f>TRUNC(E5+G5+I5,1)</f>
        <v>144481</v>
      </c>
      <c r="L5" s="13">
        <f>TRUNC(F5+H5+J5,1)</f>
        <v>10113.6</v>
      </c>
      <c r="M5" s="8" t="s">
        <v>52</v>
      </c>
      <c r="N5" s="2" t="s">
        <v>62</v>
      </c>
      <c r="O5" s="2" t="s">
        <v>374</v>
      </c>
      <c r="P5" s="2" t="s">
        <v>64</v>
      </c>
      <c r="Q5" s="2" t="s">
        <v>64</v>
      </c>
      <c r="R5" s="2" t="s">
        <v>63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" t="s">
        <v>52</v>
      </c>
      <c r="AW5" s="2" t="s">
        <v>375</v>
      </c>
      <c r="AX5" s="2" t="s">
        <v>52</v>
      </c>
      <c r="AY5" s="2" t="s">
        <v>52</v>
      </c>
    </row>
    <row r="6" spans="1:51" ht="30" customHeight="1">
      <c r="A6" s="8" t="s">
        <v>376</v>
      </c>
      <c r="B6" s="8" t="s">
        <v>52</v>
      </c>
      <c r="C6" s="8" t="s">
        <v>52</v>
      </c>
      <c r="D6" s="9"/>
      <c r="E6" s="12"/>
      <c r="F6" s="13">
        <f>TRUNC(SUMIF(N5:N5, N4, F5:F5),0)</f>
        <v>0</v>
      </c>
      <c r="G6" s="12"/>
      <c r="H6" s="13">
        <f>TRUNC(SUMIF(N5:N5, N4, H5:H5),0)</f>
        <v>10113</v>
      </c>
      <c r="I6" s="12"/>
      <c r="J6" s="13">
        <f>TRUNC(SUMIF(N5:N5, N4, J5:J5),0)</f>
        <v>0</v>
      </c>
      <c r="K6" s="12"/>
      <c r="L6" s="13">
        <f>F6+H6+J6</f>
        <v>10113</v>
      </c>
      <c r="M6" s="8" t="s">
        <v>52</v>
      </c>
      <c r="N6" s="2" t="s">
        <v>72</v>
      </c>
      <c r="O6" s="2" t="s">
        <v>72</v>
      </c>
      <c r="P6" s="2" t="s">
        <v>52</v>
      </c>
      <c r="Q6" s="2" t="s">
        <v>52</v>
      </c>
      <c r="R6" s="2" t="s">
        <v>52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2" t="s">
        <v>52</v>
      </c>
      <c r="AW6" s="2" t="s">
        <v>52</v>
      </c>
      <c r="AX6" s="2" t="s">
        <v>52</v>
      </c>
      <c r="AY6" s="2" t="s">
        <v>52</v>
      </c>
    </row>
    <row r="7" spans="1:51" ht="30" customHeight="1">
      <c r="A7" s="9"/>
      <c r="B7" s="9"/>
      <c r="C7" s="9"/>
      <c r="D7" s="9"/>
      <c r="E7" s="12"/>
      <c r="F7" s="13"/>
      <c r="G7" s="12"/>
      <c r="H7" s="13"/>
      <c r="I7" s="12"/>
      <c r="J7" s="13"/>
      <c r="K7" s="12"/>
      <c r="L7" s="13"/>
      <c r="M7" s="9"/>
    </row>
    <row r="8" spans="1:51" ht="30" customHeight="1">
      <c r="A8" s="256" t="s">
        <v>377</v>
      </c>
      <c r="B8" s="256"/>
      <c r="C8" s="256"/>
      <c r="D8" s="256"/>
      <c r="E8" s="257"/>
      <c r="F8" s="258"/>
      <c r="G8" s="257"/>
      <c r="H8" s="258"/>
      <c r="I8" s="257"/>
      <c r="J8" s="258"/>
      <c r="K8" s="257"/>
      <c r="L8" s="258"/>
      <c r="M8" s="256"/>
      <c r="N8" s="1" t="s">
        <v>126</v>
      </c>
    </row>
    <row r="9" spans="1:51" ht="30" customHeight="1">
      <c r="A9" s="8" t="s">
        <v>378</v>
      </c>
      <c r="B9" s="8" t="s">
        <v>379</v>
      </c>
      <c r="C9" s="8" t="s">
        <v>261</v>
      </c>
      <c r="D9" s="9">
        <v>0.12</v>
      </c>
      <c r="E9" s="12">
        <f>단가대비표!O56</f>
        <v>3715823</v>
      </c>
      <c r="F9" s="13">
        <f>TRUNC(E9*D9,1)</f>
        <v>445898.7</v>
      </c>
      <c r="G9" s="12">
        <f>단가대비표!P56</f>
        <v>0</v>
      </c>
      <c r="H9" s="13">
        <f>TRUNC(G9*D9,1)</f>
        <v>0</v>
      </c>
      <c r="I9" s="12">
        <f>단가대비표!V56</f>
        <v>0</v>
      </c>
      <c r="J9" s="13">
        <f>TRUNC(I9*D9,1)</f>
        <v>0</v>
      </c>
      <c r="K9" s="12">
        <f t="shared" ref="K9:L12" si="0">TRUNC(E9+G9+I9,1)</f>
        <v>3715823</v>
      </c>
      <c r="L9" s="13">
        <f t="shared" si="0"/>
        <v>445898.7</v>
      </c>
      <c r="M9" s="8" t="s">
        <v>380</v>
      </c>
      <c r="N9" s="2" t="s">
        <v>52</v>
      </c>
      <c r="O9" s="2" t="s">
        <v>381</v>
      </c>
      <c r="P9" s="2" t="s">
        <v>64</v>
      </c>
      <c r="Q9" s="2" t="s">
        <v>64</v>
      </c>
      <c r="R9" s="2" t="s">
        <v>63</v>
      </c>
      <c r="S9" s="3"/>
      <c r="T9" s="3"/>
      <c r="U9" s="3"/>
      <c r="V9" s="3">
        <v>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2" t="s">
        <v>52</v>
      </c>
      <c r="AW9" s="2" t="s">
        <v>382</v>
      </c>
      <c r="AX9" s="2" t="s">
        <v>52</v>
      </c>
      <c r="AY9" s="2" t="s">
        <v>383</v>
      </c>
    </row>
    <row r="10" spans="1:51" ht="30" customHeight="1">
      <c r="A10" s="8" t="s">
        <v>384</v>
      </c>
      <c r="B10" s="8" t="s">
        <v>385</v>
      </c>
      <c r="C10" s="8" t="s">
        <v>124</v>
      </c>
      <c r="D10" s="9">
        <v>1</v>
      </c>
      <c r="E10" s="12">
        <f>일위대가목록!E35</f>
        <v>0</v>
      </c>
      <c r="F10" s="13">
        <f>TRUNC(E10*D10,1)</f>
        <v>0</v>
      </c>
      <c r="G10" s="12">
        <f>일위대가목록!F35</f>
        <v>0</v>
      </c>
      <c r="H10" s="13">
        <f>TRUNC(G10*D10,1)</f>
        <v>0</v>
      </c>
      <c r="I10" s="12">
        <f>일위대가목록!G35</f>
        <v>199852</v>
      </c>
      <c r="J10" s="13">
        <f>TRUNC(I10*D10,1)</f>
        <v>199852</v>
      </c>
      <c r="K10" s="12">
        <f t="shared" si="0"/>
        <v>199852</v>
      </c>
      <c r="L10" s="13">
        <f t="shared" si="0"/>
        <v>199852</v>
      </c>
      <c r="M10" s="8" t="s">
        <v>380</v>
      </c>
      <c r="N10" s="2" t="s">
        <v>52</v>
      </c>
      <c r="O10" s="2" t="s">
        <v>386</v>
      </c>
      <c r="P10" s="2" t="s">
        <v>63</v>
      </c>
      <c r="Q10" s="2" t="s">
        <v>64</v>
      </c>
      <c r="R10" s="2" t="s">
        <v>64</v>
      </c>
      <c r="S10" s="3"/>
      <c r="T10" s="3"/>
      <c r="U10" s="3"/>
      <c r="V10" s="3">
        <v>1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2" t="s">
        <v>52</v>
      </c>
      <c r="AW10" s="2" t="s">
        <v>387</v>
      </c>
      <c r="AX10" s="2" t="s">
        <v>52</v>
      </c>
      <c r="AY10" s="2" t="s">
        <v>383</v>
      </c>
    </row>
    <row r="11" spans="1:51" ht="30" customHeight="1">
      <c r="A11" s="8" t="s">
        <v>388</v>
      </c>
      <c r="B11" s="8" t="s">
        <v>385</v>
      </c>
      <c r="C11" s="8" t="s">
        <v>124</v>
      </c>
      <c r="D11" s="9">
        <v>1</v>
      </c>
      <c r="E11" s="12">
        <f>일위대가목록!E36</f>
        <v>0</v>
      </c>
      <c r="F11" s="13">
        <f>TRUNC(E11*D11,1)</f>
        <v>0</v>
      </c>
      <c r="G11" s="12">
        <f>일위대가목록!F36</f>
        <v>0</v>
      </c>
      <c r="H11" s="13">
        <f>TRUNC(G11*D11,1)</f>
        <v>0</v>
      </c>
      <c r="I11" s="12">
        <f>일위대가목록!G36</f>
        <v>199852</v>
      </c>
      <c r="J11" s="13">
        <f>TRUNC(I11*D11,1)</f>
        <v>199852</v>
      </c>
      <c r="K11" s="12">
        <f t="shared" si="0"/>
        <v>199852</v>
      </c>
      <c r="L11" s="13">
        <f t="shared" si="0"/>
        <v>199852</v>
      </c>
      <c r="M11" s="8" t="s">
        <v>380</v>
      </c>
      <c r="N11" s="2" t="s">
        <v>52</v>
      </c>
      <c r="O11" s="2" t="s">
        <v>389</v>
      </c>
      <c r="P11" s="2" t="s">
        <v>63</v>
      </c>
      <c r="Q11" s="2" t="s">
        <v>64</v>
      </c>
      <c r="R11" s="2" t="s">
        <v>64</v>
      </c>
      <c r="S11" s="3"/>
      <c r="T11" s="3"/>
      <c r="U11" s="3"/>
      <c r="V11" s="3">
        <v>1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2" t="s">
        <v>52</v>
      </c>
      <c r="AW11" s="2" t="s">
        <v>390</v>
      </c>
      <c r="AX11" s="2" t="s">
        <v>52</v>
      </c>
      <c r="AY11" s="2" t="s">
        <v>383</v>
      </c>
    </row>
    <row r="12" spans="1:51" ht="30" customHeight="1">
      <c r="A12" s="8" t="s">
        <v>391</v>
      </c>
      <c r="B12" s="8" t="s">
        <v>392</v>
      </c>
      <c r="C12" s="8" t="s">
        <v>68</v>
      </c>
      <c r="D12" s="9">
        <v>1</v>
      </c>
      <c r="E12" s="12">
        <v>0</v>
      </c>
      <c r="F12" s="13">
        <f>TRUNC(E12*D12,1)</f>
        <v>0</v>
      </c>
      <c r="G12" s="12">
        <v>0</v>
      </c>
      <c r="H12" s="13">
        <f>TRUNC(G12*D12,1)</f>
        <v>0</v>
      </c>
      <c r="I12" s="12">
        <f>TRUNC(SUMIF(V9:V12, RIGHTB(O12, 1), L9:L12)*U12, 2)</f>
        <v>845602.7</v>
      </c>
      <c r="J12" s="13">
        <f>TRUNC(I12*D12,1)</f>
        <v>845602.7</v>
      </c>
      <c r="K12" s="12">
        <f t="shared" si="0"/>
        <v>845602.7</v>
      </c>
      <c r="L12" s="13">
        <f t="shared" si="0"/>
        <v>845602.7</v>
      </c>
      <c r="M12" s="8" t="s">
        <v>52</v>
      </c>
      <c r="N12" s="2" t="s">
        <v>126</v>
      </c>
      <c r="O12" s="2" t="s">
        <v>393</v>
      </c>
      <c r="P12" s="2" t="s">
        <v>64</v>
      </c>
      <c r="Q12" s="2" t="s">
        <v>64</v>
      </c>
      <c r="R12" s="2" t="s">
        <v>64</v>
      </c>
      <c r="S12" s="3">
        <v>3</v>
      </c>
      <c r="T12" s="3">
        <v>2</v>
      </c>
      <c r="U12" s="3">
        <v>1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2" t="s">
        <v>52</v>
      </c>
      <c r="AW12" s="2" t="s">
        <v>394</v>
      </c>
      <c r="AX12" s="2" t="s">
        <v>52</v>
      </c>
      <c r="AY12" s="2" t="s">
        <v>52</v>
      </c>
    </row>
    <row r="13" spans="1:51" ht="30" customHeight="1">
      <c r="A13" s="8" t="s">
        <v>376</v>
      </c>
      <c r="B13" s="8" t="s">
        <v>52</v>
      </c>
      <c r="C13" s="8" t="s">
        <v>52</v>
      </c>
      <c r="D13" s="9"/>
      <c r="E13" s="12"/>
      <c r="F13" s="13">
        <f>TRUNC(SUMIF(N9:N12, N8, F9:F12),0)</f>
        <v>0</v>
      </c>
      <c r="G13" s="12"/>
      <c r="H13" s="13">
        <f>TRUNC(SUMIF(N9:N12, N8, H9:H12),0)</f>
        <v>0</v>
      </c>
      <c r="I13" s="12"/>
      <c r="J13" s="13">
        <f>TRUNC(SUMIF(N9:N12, N8, J9:J12),0)</f>
        <v>845602</v>
      </c>
      <c r="K13" s="12"/>
      <c r="L13" s="13">
        <f>F13+H13+J13</f>
        <v>845602</v>
      </c>
      <c r="M13" s="8" t="s">
        <v>52</v>
      </c>
      <c r="N13" s="2" t="s">
        <v>72</v>
      </c>
      <c r="O13" s="2" t="s">
        <v>72</v>
      </c>
      <c r="P13" s="2" t="s">
        <v>52</v>
      </c>
      <c r="Q13" s="2" t="s">
        <v>52</v>
      </c>
      <c r="R13" s="2" t="s">
        <v>52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2" t="s">
        <v>52</v>
      </c>
      <c r="AW13" s="2" t="s">
        <v>52</v>
      </c>
      <c r="AX13" s="2" t="s">
        <v>52</v>
      </c>
      <c r="AY13" s="2" t="s">
        <v>52</v>
      </c>
    </row>
    <row r="14" spans="1:51" ht="30" customHeight="1">
      <c r="A14" s="9"/>
      <c r="B14" s="9"/>
      <c r="C14" s="9"/>
      <c r="D14" s="9"/>
      <c r="E14" s="12"/>
      <c r="F14" s="13"/>
      <c r="G14" s="12"/>
      <c r="H14" s="13"/>
      <c r="I14" s="12"/>
      <c r="J14" s="13"/>
      <c r="K14" s="12"/>
      <c r="L14" s="13"/>
      <c r="M14" s="9"/>
    </row>
    <row r="15" spans="1:51" ht="30" customHeight="1">
      <c r="A15" s="256" t="s">
        <v>395</v>
      </c>
      <c r="B15" s="256"/>
      <c r="C15" s="256"/>
      <c r="D15" s="256"/>
      <c r="E15" s="257"/>
      <c r="F15" s="258"/>
      <c r="G15" s="257"/>
      <c r="H15" s="258"/>
      <c r="I15" s="257"/>
      <c r="J15" s="258"/>
      <c r="K15" s="257"/>
      <c r="L15" s="258"/>
      <c r="M15" s="256"/>
      <c r="N15" s="1" t="s">
        <v>130</v>
      </c>
    </row>
    <row r="16" spans="1:51" ht="30" customHeight="1">
      <c r="A16" s="8" t="s">
        <v>378</v>
      </c>
      <c r="B16" s="8" t="s">
        <v>396</v>
      </c>
      <c r="C16" s="8" t="s">
        <v>261</v>
      </c>
      <c r="D16" s="9">
        <v>0.12</v>
      </c>
      <c r="E16" s="12">
        <f>단가대비표!O57</f>
        <v>3234003</v>
      </c>
      <c r="F16" s="13">
        <f>TRUNC(E16*D16,1)</f>
        <v>388080.3</v>
      </c>
      <c r="G16" s="12">
        <f>단가대비표!P57</f>
        <v>0</v>
      </c>
      <c r="H16" s="13">
        <f>TRUNC(G16*D16,1)</f>
        <v>0</v>
      </c>
      <c r="I16" s="12">
        <f>단가대비표!V57</f>
        <v>0</v>
      </c>
      <c r="J16" s="13">
        <f>TRUNC(I16*D16,1)</f>
        <v>0</v>
      </c>
      <c r="K16" s="12">
        <f t="shared" ref="K16:L19" si="1">TRUNC(E16+G16+I16,1)</f>
        <v>3234003</v>
      </c>
      <c r="L16" s="13">
        <f t="shared" si="1"/>
        <v>388080.3</v>
      </c>
      <c r="M16" s="8" t="s">
        <v>380</v>
      </c>
      <c r="N16" s="2" t="s">
        <v>52</v>
      </c>
      <c r="O16" s="2" t="s">
        <v>397</v>
      </c>
      <c r="P16" s="2" t="s">
        <v>64</v>
      </c>
      <c r="Q16" s="2" t="s">
        <v>64</v>
      </c>
      <c r="R16" s="2" t="s">
        <v>63</v>
      </c>
      <c r="S16" s="3"/>
      <c r="T16" s="3"/>
      <c r="U16" s="3"/>
      <c r="V16" s="3">
        <v>1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2" t="s">
        <v>52</v>
      </c>
      <c r="AW16" s="2" t="s">
        <v>398</v>
      </c>
      <c r="AX16" s="2" t="s">
        <v>52</v>
      </c>
      <c r="AY16" s="2" t="s">
        <v>383</v>
      </c>
    </row>
    <row r="17" spans="1:51" ht="30" customHeight="1">
      <c r="A17" s="8" t="s">
        <v>384</v>
      </c>
      <c r="B17" s="8" t="s">
        <v>385</v>
      </c>
      <c r="C17" s="8" t="s">
        <v>124</v>
      </c>
      <c r="D17" s="9">
        <v>1</v>
      </c>
      <c r="E17" s="12">
        <f>일위대가목록!E35</f>
        <v>0</v>
      </c>
      <c r="F17" s="13">
        <f>TRUNC(E17*D17,1)</f>
        <v>0</v>
      </c>
      <c r="G17" s="12">
        <f>일위대가목록!F35</f>
        <v>0</v>
      </c>
      <c r="H17" s="13">
        <f>TRUNC(G17*D17,1)</f>
        <v>0</v>
      </c>
      <c r="I17" s="12">
        <f>일위대가목록!G35</f>
        <v>199852</v>
      </c>
      <c r="J17" s="13">
        <f>TRUNC(I17*D17,1)</f>
        <v>199852</v>
      </c>
      <c r="K17" s="12">
        <f t="shared" si="1"/>
        <v>199852</v>
      </c>
      <c r="L17" s="13">
        <f t="shared" si="1"/>
        <v>199852</v>
      </c>
      <c r="M17" s="8" t="s">
        <v>380</v>
      </c>
      <c r="N17" s="2" t="s">
        <v>52</v>
      </c>
      <c r="O17" s="2" t="s">
        <v>386</v>
      </c>
      <c r="P17" s="2" t="s">
        <v>63</v>
      </c>
      <c r="Q17" s="2" t="s">
        <v>64</v>
      </c>
      <c r="R17" s="2" t="s">
        <v>64</v>
      </c>
      <c r="S17" s="3"/>
      <c r="T17" s="3"/>
      <c r="U17" s="3"/>
      <c r="V17" s="3">
        <v>1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2" t="s">
        <v>52</v>
      </c>
      <c r="AW17" s="2" t="s">
        <v>399</v>
      </c>
      <c r="AX17" s="2" t="s">
        <v>52</v>
      </c>
      <c r="AY17" s="2" t="s">
        <v>383</v>
      </c>
    </row>
    <row r="18" spans="1:51" ht="30" customHeight="1">
      <c r="A18" s="8" t="s">
        <v>388</v>
      </c>
      <c r="B18" s="8" t="s">
        <v>385</v>
      </c>
      <c r="C18" s="8" t="s">
        <v>124</v>
      </c>
      <c r="D18" s="9">
        <v>1</v>
      </c>
      <c r="E18" s="12">
        <f>일위대가목록!E36</f>
        <v>0</v>
      </c>
      <c r="F18" s="13">
        <f>TRUNC(E18*D18,1)</f>
        <v>0</v>
      </c>
      <c r="G18" s="12">
        <f>일위대가목록!F36</f>
        <v>0</v>
      </c>
      <c r="H18" s="13">
        <f>TRUNC(G18*D18,1)</f>
        <v>0</v>
      </c>
      <c r="I18" s="12">
        <f>일위대가목록!G36</f>
        <v>199852</v>
      </c>
      <c r="J18" s="13">
        <f>TRUNC(I18*D18,1)</f>
        <v>199852</v>
      </c>
      <c r="K18" s="12">
        <f t="shared" si="1"/>
        <v>199852</v>
      </c>
      <c r="L18" s="13">
        <f t="shared" si="1"/>
        <v>199852</v>
      </c>
      <c r="M18" s="8" t="s">
        <v>380</v>
      </c>
      <c r="N18" s="2" t="s">
        <v>52</v>
      </c>
      <c r="O18" s="2" t="s">
        <v>389</v>
      </c>
      <c r="P18" s="2" t="s">
        <v>63</v>
      </c>
      <c r="Q18" s="2" t="s">
        <v>64</v>
      </c>
      <c r="R18" s="2" t="s">
        <v>64</v>
      </c>
      <c r="S18" s="3"/>
      <c r="T18" s="3"/>
      <c r="U18" s="3"/>
      <c r="V18" s="3">
        <v>1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2" t="s">
        <v>52</v>
      </c>
      <c r="AW18" s="2" t="s">
        <v>400</v>
      </c>
      <c r="AX18" s="2" t="s">
        <v>52</v>
      </c>
      <c r="AY18" s="2" t="s">
        <v>383</v>
      </c>
    </row>
    <row r="19" spans="1:51" ht="30" customHeight="1">
      <c r="A19" s="8" t="s">
        <v>391</v>
      </c>
      <c r="B19" s="8" t="s">
        <v>392</v>
      </c>
      <c r="C19" s="8" t="s">
        <v>68</v>
      </c>
      <c r="D19" s="9">
        <v>1</v>
      </c>
      <c r="E19" s="12">
        <v>0</v>
      </c>
      <c r="F19" s="13">
        <f>TRUNC(E19*D19,1)</f>
        <v>0</v>
      </c>
      <c r="G19" s="12">
        <v>0</v>
      </c>
      <c r="H19" s="13">
        <f>TRUNC(G19*D19,1)</f>
        <v>0</v>
      </c>
      <c r="I19" s="12">
        <f>TRUNC(SUMIF(V16:V19, RIGHTB(O19, 1), L16:L19)*U19, 2)</f>
        <v>787784.3</v>
      </c>
      <c r="J19" s="13">
        <f>TRUNC(I19*D19,1)</f>
        <v>787784.3</v>
      </c>
      <c r="K19" s="12">
        <f t="shared" si="1"/>
        <v>787784.3</v>
      </c>
      <c r="L19" s="13">
        <f t="shared" si="1"/>
        <v>787784.3</v>
      </c>
      <c r="M19" s="8" t="s">
        <v>52</v>
      </c>
      <c r="N19" s="2" t="s">
        <v>130</v>
      </c>
      <c r="O19" s="2" t="s">
        <v>393</v>
      </c>
      <c r="P19" s="2" t="s">
        <v>64</v>
      </c>
      <c r="Q19" s="2" t="s">
        <v>64</v>
      </c>
      <c r="R19" s="2" t="s">
        <v>64</v>
      </c>
      <c r="S19" s="3">
        <v>3</v>
      </c>
      <c r="T19" s="3">
        <v>2</v>
      </c>
      <c r="U19" s="3">
        <v>1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2" t="s">
        <v>52</v>
      </c>
      <c r="AW19" s="2" t="s">
        <v>401</v>
      </c>
      <c r="AX19" s="2" t="s">
        <v>52</v>
      </c>
      <c r="AY19" s="2" t="s">
        <v>52</v>
      </c>
    </row>
    <row r="20" spans="1:51" ht="30" customHeight="1">
      <c r="A20" s="8" t="s">
        <v>376</v>
      </c>
      <c r="B20" s="8" t="s">
        <v>52</v>
      </c>
      <c r="C20" s="8" t="s">
        <v>52</v>
      </c>
      <c r="D20" s="9"/>
      <c r="E20" s="12"/>
      <c r="F20" s="13">
        <f>TRUNC(SUMIF(N16:N19, N15, F16:F19),0)</f>
        <v>0</v>
      </c>
      <c r="G20" s="12"/>
      <c r="H20" s="13">
        <f>TRUNC(SUMIF(N16:N19, N15, H16:H19),0)</f>
        <v>0</v>
      </c>
      <c r="I20" s="12"/>
      <c r="J20" s="13">
        <f>TRUNC(SUMIF(N16:N19, N15, J16:J19),0)</f>
        <v>787784</v>
      </c>
      <c r="K20" s="12"/>
      <c r="L20" s="13">
        <f>F20+H20+J20</f>
        <v>787784</v>
      </c>
      <c r="M20" s="8" t="s">
        <v>52</v>
      </c>
      <c r="N20" s="2" t="s">
        <v>72</v>
      </c>
      <c r="O20" s="2" t="s">
        <v>72</v>
      </c>
      <c r="P20" s="2" t="s">
        <v>52</v>
      </c>
      <c r="Q20" s="2" t="s">
        <v>52</v>
      </c>
      <c r="R20" s="2" t="s">
        <v>52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2" t="s">
        <v>52</v>
      </c>
      <c r="AW20" s="2" t="s">
        <v>52</v>
      </c>
      <c r="AX20" s="2" t="s">
        <v>52</v>
      </c>
      <c r="AY20" s="2" t="s">
        <v>52</v>
      </c>
    </row>
    <row r="21" spans="1:51" ht="30" customHeight="1">
      <c r="A21" s="9"/>
      <c r="B21" s="9"/>
      <c r="C21" s="9"/>
      <c r="D21" s="9"/>
      <c r="E21" s="12"/>
      <c r="F21" s="13"/>
      <c r="G21" s="12"/>
      <c r="H21" s="13"/>
      <c r="I21" s="12"/>
      <c r="J21" s="13"/>
      <c r="K21" s="12"/>
      <c r="L21" s="13"/>
      <c r="M21" s="9"/>
    </row>
    <row r="22" spans="1:51" ht="30" customHeight="1">
      <c r="A22" s="256" t="s">
        <v>402</v>
      </c>
      <c r="B22" s="256"/>
      <c r="C22" s="256"/>
      <c r="D22" s="256"/>
      <c r="E22" s="257"/>
      <c r="F22" s="258"/>
      <c r="G22" s="257"/>
      <c r="H22" s="258"/>
      <c r="I22" s="257"/>
      <c r="J22" s="258"/>
      <c r="K22" s="257"/>
      <c r="L22" s="258"/>
      <c r="M22" s="256"/>
      <c r="N22" s="1" t="s">
        <v>137</v>
      </c>
    </row>
    <row r="23" spans="1:51" ht="30" customHeight="1">
      <c r="A23" s="8" t="s">
        <v>403</v>
      </c>
      <c r="B23" s="8" t="s">
        <v>404</v>
      </c>
      <c r="C23" s="8" t="s">
        <v>405</v>
      </c>
      <c r="D23" s="9">
        <v>1.0999999999999999E-2</v>
      </c>
      <c r="E23" s="12">
        <f>단가대비표!O17</f>
        <v>395209.58</v>
      </c>
      <c r="F23" s="13">
        <f>TRUNC(E23*D23,1)</f>
        <v>4347.3</v>
      </c>
      <c r="G23" s="12">
        <f>단가대비표!P17</f>
        <v>0</v>
      </c>
      <c r="H23" s="13">
        <f>TRUNC(G23*D23,1)</f>
        <v>0</v>
      </c>
      <c r="I23" s="12">
        <f>단가대비표!V17</f>
        <v>0</v>
      </c>
      <c r="J23" s="13">
        <f>TRUNC(I23*D23,1)</f>
        <v>0</v>
      </c>
      <c r="K23" s="12">
        <f t="shared" ref="K23:L25" si="2">TRUNC(E23+G23+I23,1)</f>
        <v>395209.5</v>
      </c>
      <c r="L23" s="13">
        <f t="shared" si="2"/>
        <v>4347.3</v>
      </c>
      <c r="M23" s="8" t="s">
        <v>52</v>
      </c>
      <c r="N23" s="2" t="s">
        <v>137</v>
      </c>
      <c r="O23" s="2" t="s">
        <v>406</v>
      </c>
      <c r="P23" s="2" t="s">
        <v>64</v>
      </c>
      <c r="Q23" s="2" t="s">
        <v>64</v>
      </c>
      <c r="R23" s="2" t="s">
        <v>63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2" t="s">
        <v>52</v>
      </c>
      <c r="AW23" s="2" t="s">
        <v>407</v>
      </c>
      <c r="AX23" s="2" t="s">
        <v>52</v>
      </c>
      <c r="AY23" s="2" t="s">
        <v>52</v>
      </c>
    </row>
    <row r="24" spans="1:51" ht="30" customHeight="1">
      <c r="A24" s="8" t="s">
        <v>408</v>
      </c>
      <c r="B24" s="8" t="s">
        <v>372</v>
      </c>
      <c r="C24" s="8" t="s">
        <v>373</v>
      </c>
      <c r="D24" s="9">
        <v>0.15</v>
      </c>
      <c r="E24" s="12">
        <f>단가대비표!O96</f>
        <v>0</v>
      </c>
      <c r="F24" s="13">
        <f>TRUNC(E24*D24,1)</f>
        <v>0</v>
      </c>
      <c r="G24" s="12">
        <f>단가대비표!P96</f>
        <v>225210</v>
      </c>
      <c r="H24" s="13">
        <f>TRUNC(G24*D24,1)</f>
        <v>33781.5</v>
      </c>
      <c r="I24" s="12">
        <f>단가대비표!V96</f>
        <v>0</v>
      </c>
      <c r="J24" s="13">
        <f>TRUNC(I24*D24,1)</f>
        <v>0</v>
      </c>
      <c r="K24" s="12">
        <f t="shared" si="2"/>
        <v>225210</v>
      </c>
      <c r="L24" s="13">
        <f t="shared" si="2"/>
        <v>33781.5</v>
      </c>
      <c r="M24" s="8" t="s">
        <v>52</v>
      </c>
      <c r="N24" s="2" t="s">
        <v>137</v>
      </c>
      <c r="O24" s="2" t="s">
        <v>409</v>
      </c>
      <c r="P24" s="2" t="s">
        <v>64</v>
      </c>
      <c r="Q24" s="2" t="s">
        <v>64</v>
      </c>
      <c r="R24" s="2" t="s">
        <v>63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2" t="s">
        <v>52</v>
      </c>
      <c r="AW24" s="2" t="s">
        <v>410</v>
      </c>
      <c r="AX24" s="2" t="s">
        <v>52</v>
      </c>
      <c r="AY24" s="2" t="s">
        <v>52</v>
      </c>
    </row>
    <row r="25" spans="1:51" ht="30" customHeight="1">
      <c r="A25" s="8" t="s">
        <v>371</v>
      </c>
      <c r="B25" s="8" t="s">
        <v>372</v>
      </c>
      <c r="C25" s="8" t="s">
        <v>373</v>
      </c>
      <c r="D25" s="9">
        <v>0.3</v>
      </c>
      <c r="E25" s="12">
        <f>단가대비표!O91</f>
        <v>0</v>
      </c>
      <c r="F25" s="13">
        <f>TRUNC(E25*D25,1)</f>
        <v>0</v>
      </c>
      <c r="G25" s="12">
        <f>단가대비표!P91</f>
        <v>144481</v>
      </c>
      <c r="H25" s="13">
        <f>TRUNC(G25*D25,1)</f>
        <v>43344.3</v>
      </c>
      <c r="I25" s="12">
        <f>단가대비표!V91</f>
        <v>0</v>
      </c>
      <c r="J25" s="13">
        <f>TRUNC(I25*D25,1)</f>
        <v>0</v>
      </c>
      <c r="K25" s="12">
        <f t="shared" si="2"/>
        <v>144481</v>
      </c>
      <c r="L25" s="13">
        <f t="shared" si="2"/>
        <v>43344.3</v>
      </c>
      <c r="M25" s="8" t="s">
        <v>52</v>
      </c>
      <c r="N25" s="2" t="s">
        <v>137</v>
      </c>
      <c r="O25" s="2" t="s">
        <v>374</v>
      </c>
      <c r="P25" s="2" t="s">
        <v>64</v>
      </c>
      <c r="Q25" s="2" t="s">
        <v>64</v>
      </c>
      <c r="R25" s="2" t="s">
        <v>63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2" t="s">
        <v>52</v>
      </c>
      <c r="AW25" s="2" t="s">
        <v>411</v>
      </c>
      <c r="AX25" s="2" t="s">
        <v>52</v>
      </c>
      <c r="AY25" s="2" t="s">
        <v>52</v>
      </c>
    </row>
    <row r="26" spans="1:51" ht="30" customHeight="1">
      <c r="A26" s="8" t="s">
        <v>376</v>
      </c>
      <c r="B26" s="8" t="s">
        <v>52</v>
      </c>
      <c r="C26" s="8" t="s">
        <v>52</v>
      </c>
      <c r="D26" s="9"/>
      <c r="E26" s="12"/>
      <c r="F26" s="13">
        <f>TRUNC(SUMIF(N23:N25, N22, F23:F25),0)</f>
        <v>4347</v>
      </c>
      <c r="G26" s="12"/>
      <c r="H26" s="13">
        <f>TRUNC(SUMIF(N23:N25, N22, H23:H25),0)</f>
        <v>77125</v>
      </c>
      <c r="I26" s="12"/>
      <c r="J26" s="13">
        <f>TRUNC(SUMIF(N23:N25, N22, J23:J25),0)</f>
        <v>0</v>
      </c>
      <c r="K26" s="12"/>
      <c r="L26" s="13">
        <f>F26+H26+J26</f>
        <v>81472</v>
      </c>
      <c r="M26" s="8" t="s">
        <v>52</v>
      </c>
      <c r="N26" s="2" t="s">
        <v>72</v>
      </c>
      <c r="O26" s="2" t="s">
        <v>72</v>
      </c>
      <c r="P26" s="2" t="s">
        <v>52</v>
      </c>
      <c r="Q26" s="2" t="s">
        <v>52</v>
      </c>
      <c r="R26" s="2" t="s">
        <v>52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2" t="s">
        <v>52</v>
      </c>
      <c r="AW26" s="2" t="s">
        <v>52</v>
      </c>
      <c r="AX26" s="2" t="s">
        <v>52</v>
      </c>
      <c r="AY26" s="2" t="s">
        <v>52</v>
      </c>
    </row>
    <row r="27" spans="1:51" ht="30" customHeight="1">
      <c r="A27" s="9"/>
      <c r="B27" s="9"/>
      <c r="C27" s="9"/>
      <c r="D27" s="9"/>
      <c r="E27" s="12"/>
      <c r="F27" s="13"/>
      <c r="G27" s="12"/>
      <c r="H27" s="13"/>
      <c r="I27" s="12"/>
      <c r="J27" s="13"/>
      <c r="K27" s="12"/>
      <c r="L27" s="13"/>
      <c r="M27" s="9"/>
    </row>
    <row r="28" spans="1:51" ht="30" customHeight="1">
      <c r="A28" s="256" t="s">
        <v>412</v>
      </c>
      <c r="B28" s="256"/>
      <c r="C28" s="256"/>
      <c r="D28" s="256"/>
      <c r="E28" s="257"/>
      <c r="F28" s="258"/>
      <c r="G28" s="257"/>
      <c r="H28" s="258"/>
      <c r="I28" s="257"/>
      <c r="J28" s="258"/>
      <c r="K28" s="257"/>
      <c r="L28" s="258"/>
      <c r="M28" s="256"/>
      <c r="N28" s="1" t="s">
        <v>141</v>
      </c>
    </row>
    <row r="29" spans="1:51" ht="30" customHeight="1">
      <c r="A29" s="8" t="s">
        <v>403</v>
      </c>
      <c r="B29" s="8" t="s">
        <v>404</v>
      </c>
      <c r="C29" s="8" t="s">
        <v>405</v>
      </c>
      <c r="D29" s="9">
        <v>1.7999999999999999E-2</v>
      </c>
      <c r="E29" s="12">
        <f>단가대비표!O17</f>
        <v>395209.58</v>
      </c>
      <c r="F29" s="13">
        <f>TRUNC(E29*D29,1)</f>
        <v>7113.7</v>
      </c>
      <c r="G29" s="12">
        <f>단가대비표!P17</f>
        <v>0</v>
      </c>
      <c r="H29" s="13">
        <f>TRUNC(G29*D29,1)</f>
        <v>0</v>
      </c>
      <c r="I29" s="12">
        <f>단가대비표!V17</f>
        <v>0</v>
      </c>
      <c r="J29" s="13">
        <f>TRUNC(I29*D29,1)</f>
        <v>0</v>
      </c>
      <c r="K29" s="12">
        <f t="shared" ref="K29:L31" si="3">TRUNC(E29+G29+I29,1)</f>
        <v>395209.5</v>
      </c>
      <c r="L29" s="13">
        <f t="shared" si="3"/>
        <v>7113.7</v>
      </c>
      <c r="M29" s="8" t="s">
        <v>52</v>
      </c>
      <c r="N29" s="2" t="s">
        <v>141</v>
      </c>
      <c r="O29" s="2" t="s">
        <v>406</v>
      </c>
      <c r="P29" s="2" t="s">
        <v>64</v>
      </c>
      <c r="Q29" s="2" t="s">
        <v>64</v>
      </c>
      <c r="R29" s="2" t="s">
        <v>63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2" t="s">
        <v>52</v>
      </c>
      <c r="AW29" s="2" t="s">
        <v>413</v>
      </c>
      <c r="AX29" s="2" t="s">
        <v>52</v>
      </c>
      <c r="AY29" s="2" t="s">
        <v>52</v>
      </c>
    </row>
    <row r="30" spans="1:51" ht="30" customHeight="1">
      <c r="A30" s="8" t="s">
        <v>408</v>
      </c>
      <c r="B30" s="8" t="s">
        <v>372</v>
      </c>
      <c r="C30" s="8" t="s">
        <v>373</v>
      </c>
      <c r="D30" s="9">
        <v>0.3</v>
      </c>
      <c r="E30" s="12">
        <f>단가대비표!O96</f>
        <v>0</v>
      </c>
      <c r="F30" s="13">
        <f>TRUNC(E30*D30,1)</f>
        <v>0</v>
      </c>
      <c r="G30" s="12">
        <f>단가대비표!P96</f>
        <v>225210</v>
      </c>
      <c r="H30" s="13">
        <f>TRUNC(G30*D30,1)</f>
        <v>67563</v>
      </c>
      <c r="I30" s="12">
        <f>단가대비표!V96</f>
        <v>0</v>
      </c>
      <c r="J30" s="13">
        <f>TRUNC(I30*D30,1)</f>
        <v>0</v>
      </c>
      <c r="K30" s="12">
        <f t="shared" si="3"/>
        <v>225210</v>
      </c>
      <c r="L30" s="13">
        <f t="shared" si="3"/>
        <v>67563</v>
      </c>
      <c r="M30" s="8" t="s">
        <v>52</v>
      </c>
      <c r="N30" s="2" t="s">
        <v>141</v>
      </c>
      <c r="O30" s="2" t="s">
        <v>409</v>
      </c>
      <c r="P30" s="2" t="s">
        <v>64</v>
      </c>
      <c r="Q30" s="2" t="s">
        <v>64</v>
      </c>
      <c r="R30" s="2" t="s">
        <v>63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2" t="s">
        <v>52</v>
      </c>
      <c r="AW30" s="2" t="s">
        <v>414</v>
      </c>
      <c r="AX30" s="2" t="s">
        <v>52</v>
      </c>
      <c r="AY30" s="2" t="s">
        <v>52</v>
      </c>
    </row>
    <row r="31" spans="1:51" ht="30" customHeight="1">
      <c r="A31" s="8" t="s">
        <v>371</v>
      </c>
      <c r="B31" s="8" t="s">
        <v>372</v>
      </c>
      <c r="C31" s="8" t="s">
        <v>373</v>
      </c>
      <c r="D31" s="9">
        <v>0.45</v>
      </c>
      <c r="E31" s="12">
        <f>단가대비표!O91</f>
        <v>0</v>
      </c>
      <c r="F31" s="13">
        <f>TRUNC(E31*D31,1)</f>
        <v>0</v>
      </c>
      <c r="G31" s="12">
        <f>단가대비표!P91</f>
        <v>144481</v>
      </c>
      <c r="H31" s="13">
        <f>TRUNC(G31*D31,1)</f>
        <v>65016.4</v>
      </c>
      <c r="I31" s="12">
        <f>단가대비표!V91</f>
        <v>0</v>
      </c>
      <c r="J31" s="13">
        <f>TRUNC(I31*D31,1)</f>
        <v>0</v>
      </c>
      <c r="K31" s="12">
        <f t="shared" si="3"/>
        <v>144481</v>
      </c>
      <c r="L31" s="13">
        <f t="shared" si="3"/>
        <v>65016.4</v>
      </c>
      <c r="M31" s="8" t="s">
        <v>52</v>
      </c>
      <c r="N31" s="2" t="s">
        <v>141</v>
      </c>
      <c r="O31" s="2" t="s">
        <v>374</v>
      </c>
      <c r="P31" s="2" t="s">
        <v>64</v>
      </c>
      <c r="Q31" s="2" t="s">
        <v>64</v>
      </c>
      <c r="R31" s="2" t="s">
        <v>63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2" t="s">
        <v>52</v>
      </c>
      <c r="AW31" s="2" t="s">
        <v>415</v>
      </c>
      <c r="AX31" s="2" t="s">
        <v>52</v>
      </c>
      <c r="AY31" s="2" t="s">
        <v>52</v>
      </c>
    </row>
    <row r="32" spans="1:51" ht="30" customHeight="1">
      <c r="A32" s="8" t="s">
        <v>376</v>
      </c>
      <c r="B32" s="8" t="s">
        <v>52</v>
      </c>
      <c r="C32" s="8" t="s">
        <v>52</v>
      </c>
      <c r="D32" s="9"/>
      <c r="E32" s="12"/>
      <c r="F32" s="13">
        <f>TRUNC(SUMIF(N29:N31, N28, F29:F31),0)</f>
        <v>7113</v>
      </c>
      <c r="G32" s="12"/>
      <c r="H32" s="13">
        <f>TRUNC(SUMIF(N29:N31, N28, H29:H31),0)</f>
        <v>132579</v>
      </c>
      <c r="I32" s="12"/>
      <c r="J32" s="13">
        <f>TRUNC(SUMIF(N29:N31, N28, J29:J31),0)</f>
        <v>0</v>
      </c>
      <c r="K32" s="12"/>
      <c r="L32" s="13">
        <f>F32+H32+J32</f>
        <v>139692</v>
      </c>
      <c r="M32" s="8" t="s">
        <v>52</v>
      </c>
      <c r="N32" s="2" t="s">
        <v>72</v>
      </c>
      <c r="O32" s="2" t="s">
        <v>72</v>
      </c>
      <c r="P32" s="2" t="s">
        <v>52</v>
      </c>
      <c r="Q32" s="2" t="s">
        <v>52</v>
      </c>
      <c r="R32" s="2" t="s">
        <v>52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2" t="s">
        <v>52</v>
      </c>
      <c r="AW32" s="2" t="s">
        <v>52</v>
      </c>
      <c r="AX32" s="2" t="s">
        <v>52</v>
      </c>
      <c r="AY32" s="2" t="s">
        <v>52</v>
      </c>
    </row>
    <row r="33" spans="1:51" ht="30" customHeight="1">
      <c r="A33" s="9"/>
      <c r="B33" s="9"/>
      <c r="C33" s="9"/>
      <c r="D33" s="9"/>
      <c r="E33" s="12"/>
      <c r="F33" s="13"/>
      <c r="G33" s="12"/>
      <c r="H33" s="13"/>
      <c r="I33" s="12"/>
      <c r="J33" s="13"/>
      <c r="K33" s="12"/>
      <c r="L33" s="13"/>
      <c r="M33" s="9"/>
    </row>
    <row r="34" spans="1:51" ht="30" customHeight="1">
      <c r="A34" s="256" t="s">
        <v>416</v>
      </c>
      <c r="B34" s="256"/>
      <c r="C34" s="256"/>
      <c r="D34" s="256"/>
      <c r="E34" s="257"/>
      <c r="F34" s="258"/>
      <c r="G34" s="257"/>
      <c r="H34" s="258"/>
      <c r="I34" s="257"/>
      <c r="J34" s="258"/>
      <c r="K34" s="257"/>
      <c r="L34" s="258"/>
      <c r="M34" s="256"/>
      <c r="N34" s="1" t="s">
        <v>147</v>
      </c>
    </row>
    <row r="35" spans="1:51" ht="30" customHeight="1">
      <c r="A35" s="8" t="s">
        <v>417</v>
      </c>
      <c r="B35" s="8" t="s">
        <v>418</v>
      </c>
      <c r="C35" s="8" t="s">
        <v>261</v>
      </c>
      <c r="D35" s="9">
        <v>0.12</v>
      </c>
      <c r="E35" s="12">
        <f>단가대비표!O37</f>
        <v>25716</v>
      </c>
      <c r="F35" s="13">
        <f t="shared" ref="F35:F44" si="4">TRUNC(E35*D35,1)</f>
        <v>3085.9</v>
      </c>
      <c r="G35" s="12">
        <f>단가대비표!P37</f>
        <v>0</v>
      </c>
      <c r="H35" s="13">
        <f t="shared" ref="H35:H44" si="5">TRUNC(G35*D35,1)</f>
        <v>0</v>
      </c>
      <c r="I35" s="12">
        <f>단가대비표!V37</f>
        <v>0</v>
      </c>
      <c r="J35" s="13">
        <f t="shared" ref="J35:J44" si="6">TRUNC(I35*D35,1)</f>
        <v>0</v>
      </c>
      <c r="K35" s="12">
        <f t="shared" ref="K35:K44" si="7">TRUNC(E35+G35+I35,1)</f>
        <v>25716</v>
      </c>
      <c r="L35" s="13">
        <f t="shared" ref="L35:L44" si="8">TRUNC(F35+H35+J35,1)</f>
        <v>3085.9</v>
      </c>
      <c r="M35" s="8" t="s">
        <v>52</v>
      </c>
      <c r="N35" s="2" t="s">
        <v>147</v>
      </c>
      <c r="O35" s="2" t="s">
        <v>419</v>
      </c>
      <c r="P35" s="2" t="s">
        <v>64</v>
      </c>
      <c r="Q35" s="2" t="s">
        <v>64</v>
      </c>
      <c r="R35" s="2" t="s">
        <v>63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2" t="s">
        <v>52</v>
      </c>
      <c r="AW35" s="2" t="s">
        <v>420</v>
      </c>
      <c r="AX35" s="2" t="s">
        <v>52</v>
      </c>
      <c r="AY35" s="2" t="s">
        <v>52</v>
      </c>
    </row>
    <row r="36" spans="1:51" ht="30" customHeight="1">
      <c r="A36" s="8" t="s">
        <v>417</v>
      </c>
      <c r="B36" s="8" t="s">
        <v>421</v>
      </c>
      <c r="C36" s="8" t="s">
        <v>261</v>
      </c>
      <c r="D36" s="9">
        <v>0.12</v>
      </c>
      <c r="E36" s="12">
        <f>단가대비표!O38</f>
        <v>8197</v>
      </c>
      <c r="F36" s="13">
        <f t="shared" si="4"/>
        <v>983.6</v>
      </c>
      <c r="G36" s="12">
        <f>단가대비표!P38</f>
        <v>0</v>
      </c>
      <c r="H36" s="13">
        <f t="shared" si="5"/>
        <v>0</v>
      </c>
      <c r="I36" s="12">
        <f>단가대비표!V38</f>
        <v>0</v>
      </c>
      <c r="J36" s="13">
        <f t="shared" si="6"/>
        <v>0</v>
      </c>
      <c r="K36" s="12">
        <f t="shared" si="7"/>
        <v>8197</v>
      </c>
      <c r="L36" s="13">
        <f t="shared" si="8"/>
        <v>983.6</v>
      </c>
      <c r="M36" s="8" t="s">
        <v>52</v>
      </c>
      <c r="N36" s="2" t="s">
        <v>147</v>
      </c>
      <c r="O36" s="2" t="s">
        <v>422</v>
      </c>
      <c r="P36" s="2" t="s">
        <v>64</v>
      </c>
      <c r="Q36" s="2" t="s">
        <v>64</v>
      </c>
      <c r="R36" s="2" t="s">
        <v>63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2" t="s">
        <v>52</v>
      </c>
      <c r="AW36" s="2" t="s">
        <v>423</v>
      </c>
      <c r="AX36" s="2" t="s">
        <v>52</v>
      </c>
      <c r="AY36" s="2" t="s">
        <v>52</v>
      </c>
    </row>
    <row r="37" spans="1:51" ht="30" customHeight="1">
      <c r="A37" s="8" t="s">
        <v>417</v>
      </c>
      <c r="B37" s="8" t="s">
        <v>424</v>
      </c>
      <c r="C37" s="8" t="s">
        <v>261</v>
      </c>
      <c r="D37" s="9">
        <v>0.24</v>
      </c>
      <c r="E37" s="12">
        <f>단가대비표!O39</f>
        <v>25000</v>
      </c>
      <c r="F37" s="13">
        <f t="shared" si="4"/>
        <v>6000</v>
      </c>
      <c r="G37" s="12">
        <f>단가대비표!P39</f>
        <v>0</v>
      </c>
      <c r="H37" s="13">
        <f t="shared" si="5"/>
        <v>0</v>
      </c>
      <c r="I37" s="12">
        <f>단가대비표!V39</f>
        <v>0</v>
      </c>
      <c r="J37" s="13">
        <f t="shared" si="6"/>
        <v>0</v>
      </c>
      <c r="K37" s="12">
        <f t="shared" si="7"/>
        <v>25000</v>
      </c>
      <c r="L37" s="13">
        <f t="shared" si="8"/>
        <v>6000</v>
      </c>
      <c r="M37" s="8" t="s">
        <v>52</v>
      </c>
      <c r="N37" s="2" t="s">
        <v>147</v>
      </c>
      <c r="O37" s="2" t="s">
        <v>425</v>
      </c>
      <c r="P37" s="2" t="s">
        <v>64</v>
      </c>
      <c r="Q37" s="2" t="s">
        <v>64</v>
      </c>
      <c r="R37" s="2" t="s">
        <v>63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2" t="s">
        <v>52</v>
      </c>
      <c r="AW37" s="2" t="s">
        <v>426</v>
      </c>
      <c r="AX37" s="2" t="s">
        <v>52</v>
      </c>
      <c r="AY37" s="2" t="s">
        <v>52</v>
      </c>
    </row>
    <row r="38" spans="1:51" ht="30" customHeight="1">
      <c r="A38" s="8" t="s">
        <v>417</v>
      </c>
      <c r="B38" s="8" t="s">
        <v>427</v>
      </c>
      <c r="C38" s="8" t="s">
        <v>261</v>
      </c>
      <c r="D38" s="9">
        <v>0.24</v>
      </c>
      <c r="E38" s="12">
        <f>단가대비표!O42</f>
        <v>1250</v>
      </c>
      <c r="F38" s="13">
        <f t="shared" si="4"/>
        <v>300</v>
      </c>
      <c r="G38" s="12">
        <f>단가대비표!P42</f>
        <v>0</v>
      </c>
      <c r="H38" s="13">
        <f t="shared" si="5"/>
        <v>0</v>
      </c>
      <c r="I38" s="12">
        <f>단가대비표!V42</f>
        <v>0</v>
      </c>
      <c r="J38" s="13">
        <f t="shared" si="6"/>
        <v>0</v>
      </c>
      <c r="K38" s="12">
        <f t="shared" si="7"/>
        <v>1250</v>
      </c>
      <c r="L38" s="13">
        <f t="shared" si="8"/>
        <v>300</v>
      </c>
      <c r="M38" s="8" t="s">
        <v>52</v>
      </c>
      <c r="N38" s="2" t="s">
        <v>147</v>
      </c>
      <c r="O38" s="2" t="s">
        <v>428</v>
      </c>
      <c r="P38" s="2" t="s">
        <v>64</v>
      </c>
      <c r="Q38" s="2" t="s">
        <v>64</v>
      </c>
      <c r="R38" s="2" t="s">
        <v>63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2" t="s">
        <v>52</v>
      </c>
      <c r="AW38" s="2" t="s">
        <v>429</v>
      </c>
      <c r="AX38" s="2" t="s">
        <v>52</v>
      </c>
      <c r="AY38" s="2" t="s">
        <v>52</v>
      </c>
    </row>
    <row r="39" spans="1:51" ht="30" customHeight="1">
      <c r="A39" s="8" t="s">
        <v>417</v>
      </c>
      <c r="B39" s="8" t="s">
        <v>430</v>
      </c>
      <c r="C39" s="8" t="s">
        <v>261</v>
      </c>
      <c r="D39" s="9">
        <v>0.12</v>
      </c>
      <c r="E39" s="12">
        <f>단가대비표!O40</f>
        <v>1250</v>
      </c>
      <c r="F39" s="13">
        <f t="shared" si="4"/>
        <v>150</v>
      </c>
      <c r="G39" s="12">
        <f>단가대비표!P40</f>
        <v>0</v>
      </c>
      <c r="H39" s="13">
        <f t="shared" si="5"/>
        <v>0</v>
      </c>
      <c r="I39" s="12">
        <f>단가대비표!V40</f>
        <v>0</v>
      </c>
      <c r="J39" s="13">
        <f t="shared" si="6"/>
        <v>0</v>
      </c>
      <c r="K39" s="12">
        <f t="shared" si="7"/>
        <v>1250</v>
      </c>
      <c r="L39" s="13">
        <f t="shared" si="8"/>
        <v>150</v>
      </c>
      <c r="M39" s="8" t="s">
        <v>52</v>
      </c>
      <c r="N39" s="2" t="s">
        <v>147</v>
      </c>
      <c r="O39" s="2" t="s">
        <v>431</v>
      </c>
      <c r="P39" s="2" t="s">
        <v>64</v>
      </c>
      <c r="Q39" s="2" t="s">
        <v>64</v>
      </c>
      <c r="R39" s="2" t="s">
        <v>63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2" t="s">
        <v>52</v>
      </c>
      <c r="AW39" s="2" t="s">
        <v>432</v>
      </c>
      <c r="AX39" s="2" t="s">
        <v>52</v>
      </c>
      <c r="AY39" s="2" t="s">
        <v>52</v>
      </c>
    </row>
    <row r="40" spans="1:51" ht="30" customHeight="1">
      <c r="A40" s="8" t="s">
        <v>417</v>
      </c>
      <c r="B40" s="8" t="s">
        <v>433</v>
      </c>
      <c r="C40" s="8" t="s">
        <v>261</v>
      </c>
      <c r="D40" s="9">
        <v>0.24</v>
      </c>
      <c r="E40" s="12">
        <f>단가대비표!O41</f>
        <v>1250</v>
      </c>
      <c r="F40" s="13">
        <f t="shared" si="4"/>
        <v>300</v>
      </c>
      <c r="G40" s="12">
        <f>단가대비표!P41</f>
        <v>0</v>
      </c>
      <c r="H40" s="13">
        <f t="shared" si="5"/>
        <v>0</v>
      </c>
      <c r="I40" s="12">
        <f>단가대비표!V41</f>
        <v>0</v>
      </c>
      <c r="J40" s="13">
        <f t="shared" si="6"/>
        <v>0</v>
      </c>
      <c r="K40" s="12">
        <f t="shared" si="7"/>
        <v>1250</v>
      </c>
      <c r="L40" s="13">
        <f t="shared" si="8"/>
        <v>300</v>
      </c>
      <c r="M40" s="8" t="s">
        <v>52</v>
      </c>
      <c r="N40" s="2" t="s">
        <v>147</v>
      </c>
      <c r="O40" s="2" t="s">
        <v>434</v>
      </c>
      <c r="P40" s="2" t="s">
        <v>64</v>
      </c>
      <c r="Q40" s="2" t="s">
        <v>64</v>
      </c>
      <c r="R40" s="2" t="s">
        <v>63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2" t="s">
        <v>52</v>
      </c>
      <c r="AW40" s="2" t="s">
        <v>435</v>
      </c>
      <c r="AX40" s="2" t="s">
        <v>52</v>
      </c>
      <c r="AY40" s="2" t="s">
        <v>52</v>
      </c>
    </row>
    <row r="41" spans="1:51" ht="30" customHeight="1">
      <c r="A41" s="8" t="s">
        <v>417</v>
      </c>
      <c r="B41" s="8" t="s">
        <v>436</v>
      </c>
      <c r="C41" s="8" t="s">
        <v>261</v>
      </c>
      <c r="D41" s="9">
        <v>0.36</v>
      </c>
      <c r="E41" s="12">
        <f>단가대비표!O43</f>
        <v>13000</v>
      </c>
      <c r="F41" s="13">
        <f t="shared" si="4"/>
        <v>4680</v>
      </c>
      <c r="G41" s="12">
        <f>단가대비표!P43</f>
        <v>0</v>
      </c>
      <c r="H41" s="13">
        <f t="shared" si="5"/>
        <v>0</v>
      </c>
      <c r="I41" s="12">
        <f>단가대비표!V43</f>
        <v>0</v>
      </c>
      <c r="J41" s="13">
        <f t="shared" si="6"/>
        <v>0</v>
      </c>
      <c r="K41" s="12">
        <f t="shared" si="7"/>
        <v>13000</v>
      </c>
      <c r="L41" s="13">
        <f t="shared" si="8"/>
        <v>4680</v>
      </c>
      <c r="M41" s="8" t="s">
        <v>52</v>
      </c>
      <c r="N41" s="2" t="s">
        <v>147</v>
      </c>
      <c r="O41" s="2" t="s">
        <v>437</v>
      </c>
      <c r="P41" s="2" t="s">
        <v>64</v>
      </c>
      <c r="Q41" s="2" t="s">
        <v>64</v>
      </c>
      <c r="R41" s="2" t="s">
        <v>63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2" t="s">
        <v>52</v>
      </c>
      <c r="AW41" s="2" t="s">
        <v>438</v>
      </c>
      <c r="AX41" s="2" t="s">
        <v>52</v>
      </c>
      <c r="AY41" s="2" t="s">
        <v>52</v>
      </c>
    </row>
    <row r="42" spans="1:51" ht="30" customHeight="1">
      <c r="A42" s="8" t="s">
        <v>417</v>
      </c>
      <c r="B42" s="8" t="s">
        <v>439</v>
      </c>
      <c r="C42" s="8" t="s">
        <v>261</v>
      </c>
      <c r="D42" s="9">
        <v>0.36</v>
      </c>
      <c r="E42" s="12">
        <f>단가대비표!O44</f>
        <v>11000</v>
      </c>
      <c r="F42" s="13">
        <f t="shared" si="4"/>
        <v>3960</v>
      </c>
      <c r="G42" s="12">
        <f>단가대비표!P44</f>
        <v>0</v>
      </c>
      <c r="H42" s="13">
        <f t="shared" si="5"/>
        <v>0</v>
      </c>
      <c r="I42" s="12">
        <f>단가대비표!V44</f>
        <v>0</v>
      </c>
      <c r="J42" s="13">
        <f t="shared" si="6"/>
        <v>0</v>
      </c>
      <c r="K42" s="12">
        <f t="shared" si="7"/>
        <v>11000</v>
      </c>
      <c r="L42" s="13">
        <f t="shared" si="8"/>
        <v>3960</v>
      </c>
      <c r="M42" s="8" t="s">
        <v>52</v>
      </c>
      <c r="N42" s="2" t="s">
        <v>147</v>
      </c>
      <c r="O42" s="2" t="s">
        <v>440</v>
      </c>
      <c r="P42" s="2" t="s">
        <v>64</v>
      </c>
      <c r="Q42" s="2" t="s">
        <v>64</v>
      </c>
      <c r="R42" s="2" t="s">
        <v>63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2" t="s">
        <v>52</v>
      </c>
      <c r="AW42" s="2" t="s">
        <v>441</v>
      </c>
      <c r="AX42" s="2" t="s">
        <v>52</v>
      </c>
      <c r="AY42" s="2" t="s">
        <v>52</v>
      </c>
    </row>
    <row r="43" spans="1:51" ht="30" customHeight="1">
      <c r="A43" s="8" t="s">
        <v>417</v>
      </c>
      <c r="B43" s="8" t="s">
        <v>442</v>
      </c>
      <c r="C43" s="8" t="s">
        <v>443</v>
      </c>
      <c r="D43" s="9">
        <v>0.42</v>
      </c>
      <c r="E43" s="12">
        <f>단가대비표!O45</f>
        <v>19500</v>
      </c>
      <c r="F43" s="13">
        <f t="shared" si="4"/>
        <v>8190</v>
      </c>
      <c r="G43" s="12">
        <f>단가대비표!P45</f>
        <v>0</v>
      </c>
      <c r="H43" s="13">
        <f t="shared" si="5"/>
        <v>0</v>
      </c>
      <c r="I43" s="12">
        <f>단가대비표!V45</f>
        <v>0</v>
      </c>
      <c r="J43" s="13">
        <f t="shared" si="6"/>
        <v>0</v>
      </c>
      <c r="K43" s="12">
        <f t="shared" si="7"/>
        <v>19500</v>
      </c>
      <c r="L43" s="13">
        <f t="shared" si="8"/>
        <v>8190</v>
      </c>
      <c r="M43" s="8" t="s">
        <v>52</v>
      </c>
      <c r="N43" s="2" t="s">
        <v>147</v>
      </c>
      <c r="O43" s="2" t="s">
        <v>444</v>
      </c>
      <c r="P43" s="2" t="s">
        <v>64</v>
      </c>
      <c r="Q43" s="2" t="s">
        <v>64</v>
      </c>
      <c r="R43" s="2" t="s">
        <v>63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2" t="s">
        <v>52</v>
      </c>
      <c r="AW43" s="2" t="s">
        <v>445</v>
      </c>
      <c r="AX43" s="2" t="s">
        <v>52</v>
      </c>
      <c r="AY43" s="2" t="s">
        <v>52</v>
      </c>
    </row>
    <row r="44" spans="1:51" ht="30" customHeight="1">
      <c r="A44" s="8" t="s">
        <v>143</v>
      </c>
      <c r="B44" s="8" t="s">
        <v>446</v>
      </c>
      <c r="C44" s="8" t="s">
        <v>145</v>
      </c>
      <c r="D44" s="9">
        <v>1</v>
      </c>
      <c r="E44" s="12">
        <f>일위대가목록!E38</f>
        <v>0</v>
      </c>
      <c r="F44" s="13">
        <f t="shared" si="4"/>
        <v>0</v>
      </c>
      <c r="G44" s="12">
        <f>일위대가목록!F38</f>
        <v>83756</v>
      </c>
      <c r="H44" s="13">
        <f t="shared" si="5"/>
        <v>83756</v>
      </c>
      <c r="I44" s="12">
        <f>일위대가목록!G38</f>
        <v>0</v>
      </c>
      <c r="J44" s="13">
        <f t="shared" si="6"/>
        <v>0</v>
      </c>
      <c r="K44" s="12">
        <f t="shared" si="7"/>
        <v>83756</v>
      </c>
      <c r="L44" s="13">
        <f t="shared" si="8"/>
        <v>83756</v>
      </c>
      <c r="M44" s="8" t="s">
        <v>447</v>
      </c>
      <c r="N44" s="2" t="s">
        <v>147</v>
      </c>
      <c r="O44" s="2" t="s">
        <v>448</v>
      </c>
      <c r="P44" s="2" t="s">
        <v>63</v>
      </c>
      <c r="Q44" s="2" t="s">
        <v>64</v>
      </c>
      <c r="R44" s="2" t="s">
        <v>64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2" t="s">
        <v>52</v>
      </c>
      <c r="AW44" s="2" t="s">
        <v>449</v>
      </c>
      <c r="AX44" s="2" t="s">
        <v>52</v>
      </c>
      <c r="AY44" s="2" t="s">
        <v>52</v>
      </c>
    </row>
    <row r="45" spans="1:51" ht="30" customHeight="1">
      <c r="A45" s="8" t="s">
        <v>376</v>
      </c>
      <c r="B45" s="8" t="s">
        <v>52</v>
      </c>
      <c r="C45" s="8" t="s">
        <v>52</v>
      </c>
      <c r="D45" s="9"/>
      <c r="E45" s="12"/>
      <c r="F45" s="13">
        <f>TRUNC(SUMIF(N35:N44, N34, F35:F44),0)</f>
        <v>27649</v>
      </c>
      <c r="G45" s="12"/>
      <c r="H45" s="13">
        <f>TRUNC(SUMIF(N35:N44, N34, H35:H44),0)</f>
        <v>83756</v>
      </c>
      <c r="I45" s="12"/>
      <c r="J45" s="13">
        <f>TRUNC(SUMIF(N35:N44, N34, J35:J44),0)</f>
        <v>0</v>
      </c>
      <c r="K45" s="12"/>
      <c r="L45" s="13">
        <f>F45+H45+J45</f>
        <v>111405</v>
      </c>
      <c r="M45" s="8" t="s">
        <v>52</v>
      </c>
      <c r="N45" s="2" t="s">
        <v>72</v>
      </c>
      <c r="O45" s="2" t="s">
        <v>72</v>
      </c>
      <c r="P45" s="2" t="s">
        <v>52</v>
      </c>
      <c r="Q45" s="2" t="s">
        <v>52</v>
      </c>
      <c r="R45" s="2" t="s">
        <v>52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2" t="s">
        <v>52</v>
      </c>
      <c r="AW45" s="2" t="s">
        <v>52</v>
      </c>
      <c r="AX45" s="2" t="s">
        <v>52</v>
      </c>
      <c r="AY45" s="2" t="s">
        <v>52</v>
      </c>
    </row>
    <row r="46" spans="1:51" ht="30" customHeight="1">
      <c r="A46" s="9"/>
      <c r="B46" s="9"/>
      <c r="C46" s="9"/>
      <c r="D46" s="9"/>
      <c r="E46" s="12"/>
      <c r="F46" s="13"/>
      <c r="G46" s="12"/>
      <c r="H46" s="13"/>
      <c r="I46" s="12"/>
      <c r="J46" s="13"/>
      <c r="K46" s="12"/>
      <c r="L46" s="13"/>
      <c r="M46" s="9"/>
    </row>
    <row r="47" spans="1:51" ht="30" customHeight="1">
      <c r="A47" s="256" t="s">
        <v>450</v>
      </c>
      <c r="B47" s="256"/>
      <c r="C47" s="256"/>
      <c r="D47" s="256"/>
      <c r="E47" s="257"/>
      <c r="F47" s="258"/>
      <c r="G47" s="257"/>
      <c r="H47" s="258"/>
      <c r="I47" s="257"/>
      <c r="J47" s="258"/>
      <c r="K47" s="257"/>
      <c r="L47" s="258"/>
      <c r="M47" s="256"/>
      <c r="N47" s="1" t="s">
        <v>152</v>
      </c>
    </row>
    <row r="48" spans="1:51" ht="30" customHeight="1">
      <c r="A48" s="8" t="s">
        <v>451</v>
      </c>
      <c r="B48" s="8" t="s">
        <v>452</v>
      </c>
      <c r="C48" s="8" t="s">
        <v>453</v>
      </c>
      <c r="D48" s="9">
        <v>4.48E-2</v>
      </c>
      <c r="E48" s="12">
        <f>단가대비표!O46</f>
        <v>26815</v>
      </c>
      <c r="F48" s="13">
        <f t="shared" ref="F48:F58" si="9">TRUNC(E48*D48,1)</f>
        <v>1201.3</v>
      </c>
      <c r="G48" s="12">
        <f>단가대비표!P46</f>
        <v>0</v>
      </c>
      <c r="H48" s="13">
        <f t="shared" ref="H48:H58" si="10">TRUNC(G48*D48,1)</f>
        <v>0</v>
      </c>
      <c r="I48" s="12">
        <f>단가대비표!V46</f>
        <v>0</v>
      </c>
      <c r="J48" s="13">
        <f t="shared" ref="J48:J58" si="11">TRUNC(I48*D48,1)</f>
        <v>0</v>
      </c>
      <c r="K48" s="12">
        <f t="shared" ref="K48:K58" si="12">TRUNC(E48+G48+I48,1)</f>
        <v>26815</v>
      </c>
      <c r="L48" s="13">
        <f t="shared" ref="L48:L58" si="13">TRUNC(F48+H48+J48,1)</f>
        <v>1201.3</v>
      </c>
      <c r="M48" s="8" t="s">
        <v>52</v>
      </c>
      <c r="N48" s="2" t="s">
        <v>152</v>
      </c>
      <c r="O48" s="2" t="s">
        <v>454</v>
      </c>
      <c r="P48" s="2" t="s">
        <v>64</v>
      </c>
      <c r="Q48" s="2" t="s">
        <v>64</v>
      </c>
      <c r="R48" s="2" t="s">
        <v>63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2" t="s">
        <v>52</v>
      </c>
      <c r="AW48" s="2" t="s">
        <v>455</v>
      </c>
      <c r="AX48" s="2" t="s">
        <v>52</v>
      </c>
      <c r="AY48" s="2" t="s">
        <v>52</v>
      </c>
    </row>
    <row r="49" spans="1:51" ht="30" customHeight="1">
      <c r="A49" s="8" t="s">
        <v>451</v>
      </c>
      <c r="B49" s="8" t="s">
        <v>456</v>
      </c>
      <c r="C49" s="8" t="s">
        <v>453</v>
      </c>
      <c r="D49" s="9">
        <v>8.9999999999999993E-3</v>
      </c>
      <c r="E49" s="12">
        <f>단가대비표!O47</f>
        <v>9638</v>
      </c>
      <c r="F49" s="13">
        <f t="shared" si="9"/>
        <v>86.7</v>
      </c>
      <c r="G49" s="12">
        <f>단가대비표!P47</f>
        <v>0</v>
      </c>
      <c r="H49" s="13">
        <f t="shared" si="10"/>
        <v>0</v>
      </c>
      <c r="I49" s="12">
        <f>단가대비표!V47</f>
        <v>0</v>
      </c>
      <c r="J49" s="13">
        <f t="shared" si="11"/>
        <v>0</v>
      </c>
      <c r="K49" s="12">
        <f t="shared" si="12"/>
        <v>9638</v>
      </c>
      <c r="L49" s="13">
        <f t="shared" si="13"/>
        <v>86.7</v>
      </c>
      <c r="M49" s="8" t="s">
        <v>52</v>
      </c>
      <c r="N49" s="2" t="s">
        <v>152</v>
      </c>
      <c r="O49" s="2" t="s">
        <v>457</v>
      </c>
      <c r="P49" s="2" t="s">
        <v>64</v>
      </c>
      <c r="Q49" s="2" t="s">
        <v>64</v>
      </c>
      <c r="R49" s="2" t="s">
        <v>63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2" t="s">
        <v>52</v>
      </c>
      <c r="AW49" s="2" t="s">
        <v>458</v>
      </c>
      <c r="AX49" s="2" t="s">
        <v>52</v>
      </c>
      <c r="AY49" s="2" t="s">
        <v>52</v>
      </c>
    </row>
    <row r="50" spans="1:51" ht="30" customHeight="1">
      <c r="A50" s="8" t="s">
        <v>459</v>
      </c>
      <c r="B50" s="8" t="s">
        <v>460</v>
      </c>
      <c r="C50" s="8" t="s">
        <v>261</v>
      </c>
      <c r="D50" s="9">
        <v>8.9499999999999996E-2</v>
      </c>
      <c r="E50" s="12">
        <f>단가대비표!O48</f>
        <v>6984</v>
      </c>
      <c r="F50" s="13">
        <f t="shared" si="9"/>
        <v>625</v>
      </c>
      <c r="G50" s="12">
        <f>단가대비표!P48</f>
        <v>0</v>
      </c>
      <c r="H50" s="13">
        <f t="shared" si="10"/>
        <v>0</v>
      </c>
      <c r="I50" s="12">
        <f>단가대비표!V48</f>
        <v>0</v>
      </c>
      <c r="J50" s="13">
        <f t="shared" si="11"/>
        <v>0</v>
      </c>
      <c r="K50" s="12">
        <f t="shared" si="12"/>
        <v>6984</v>
      </c>
      <c r="L50" s="13">
        <f t="shared" si="13"/>
        <v>625</v>
      </c>
      <c r="M50" s="8" t="s">
        <v>52</v>
      </c>
      <c r="N50" s="2" t="s">
        <v>152</v>
      </c>
      <c r="O50" s="2" t="s">
        <v>461</v>
      </c>
      <c r="P50" s="2" t="s">
        <v>64</v>
      </c>
      <c r="Q50" s="2" t="s">
        <v>64</v>
      </c>
      <c r="R50" s="2" t="s">
        <v>63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2" t="s">
        <v>52</v>
      </c>
      <c r="AW50" s="2" t="s">
        <v>462</v>
      </c>
      <c r="AX50" s="2" t="s">
        <v>52</v>
      </c>
      <c r="AY50" s="2" t="s">
        <v>52</v>
      </c>
    </row>
    <row r="51" spans="1:51" ht="30" customHeight="1">
      <c r="A51" s="8" t="s">
        <v>459</v>
      </c>
      <c r="B51" s="8" t="s">
        <v>463</v>
      </c>
      <c r="C51" s="8" t="s">
        <v>261</v>
      </c>
      <c r="D51" s="9">
        <v>4.9200000000000001E-2</v>
      </c>
      <c r="E51" s="12">
        <f>단가대비표!O49</f>
        <v>4897</v>
      </c>
      <c r="F51" s="13">
        <f t="shared" si="9"/>
        <v>240.9</v>
      </c>
      <c r="G51" s="12">
        <f>단가대비표!P49</f>
        <v>0</v>
      </c>
      <c r="H51" s="13">
        <f t="shared" si="10"/>
        <v>0</v>
      </c>
      <c r="I51" s="12">
        <f>단가대비표!V49</f>
        <v>0</v>
      </c>
      <c r="J51" s="13">
        <f t="shared" si="11"/>
        <v>0</v>
      </c>
      <c r="K51" s="12">
        <f t="shared" si="12"/>
        <v>4897</v>
      </c>
      <c r="L51" s="13">
        <f t="shared" si="13"/>
        <v>240.9</v>
      </c>
      <c r="M51" s="8" t="s">
        <v>52</v>
      </c>
      <c r="N51" s="2" t="s">
        <v>152</v>
      </c>
      <c r="O51" s="2" t="s">
        <v>464</v>
      </c>
      <c r="P51" s="2" t="s">
        <v>64</v>
      </c>
      <c r="Q51" s="2" t="s">
        <v>64</v>
      </c>
      <c r="R51" s="2" t="s">
        <v>63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2" t="s">
        <v>52</v>
      </c>
      <c r="AW51" s="2" t="s">
        <v>465</v>
      </c>
      <c r="AX51" s="2" t="s">
        <v>52</v>
      </c>
      <c r="AY51" s="2" t="s">
        <v>52</v>
      </c>
    </row>
    <row r="52" spans="1:51" ht="30" customHeight="1">
      <c r="A52" s="8" t="s">
        <v>466</v>
      </c>
      <c r="B52" s="8" t="s">
        <v>467</v>
      </c>
      <c r="C52" s="8" t="s">
        <v>261</v>
      </c>
      <c r="D52" s="9">
        <v>0.1628</v>
      </c>
      <c r="E52" s="12">
        <f>단가대비표!O50</f>
        <v>6984</v>
      </c>
      <c r="F52" s="13">
        <f t="shared" si="9"/>
        <v>1136.9000000000001</v>
      </c>
      <c r="G52" s="12">
        <f>단가대비표!P50</f>
        <v>0</v>
      </c>
      <c r="H52" s="13">
        <f t="shared" si="10"/>
        <v>0</v>
      </c>
      <c r="I52" s="12">
        <f>단가대비표!V50</f>
        <v>0</v>
      </c>
      <c r="J52" s="13">
        <f t="shared" si="11"/>
        <v>0</v>
      </c>
      <c r="K52" s="12">
        <f t="shared" si="12"/>
        <v>6984</v>
      </c>
      <c r="L52" s="13">
        <f t="shared" si="13"/>
        <v>1136.9000000000001</v>
      </c>
      <c r="M52" s="8" t="s">
        <v>52</v>
      </c>
      <c r="N52" s="2" t="s">
        <v>152</v>
      </c>
      <c r="O52" s="2" t="s">
        <v>468</v>
      </c>
      <c r="P52" s="2" t="s">
        <v>64</v>
      </c>
      <c r="Q52" s="2" t="s">
        <v>64</v>
      </c>
      <c r="R52" s="2" t="s">
        <v>63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2" t="s">
        <v>52</v>
      </c>
      <c r="AW52" s="2" t="s">
        <v>469</v>
      </c>
      <c r="AX52" s="2" t="s">
        <v>52</v>
      </c>
      <c r="AY52" s="2" t="s">
        <v>52</v>
      </c>
    </row>
    <row r="53" spans="1:51" ht="30" customHeight="1">
      <c r="A53" s="8" t="s">
        <v>466</v>
      </c>
      <c r="B53" s="8" t="s">
        <v>463</v>
      </c>
      <c r="C53" s="8" t="s">
        <v>261</v>
      </c>
      <c r="D53" s="9">
        <v>1.6299999999999999E-2</v>
      </c>
      <c r="E53" s="12">
        <f>단가대비표!O51</f>
        <v>4897</v>
      </c>
      <c r="F53" s="13">
        <f t="shared" si="9"/>
        <v>79.8</v>
      </c>
      <c r="G53" s="12">
        <f>단가대비표!P51</f>
        <v>0</v>
      </c>
      <c r="H53" s="13">
        <f t="shared" si="10"/>
        <v>0</v>
      </c>
      <c r="I53" s="12">
        <f>단가대비표!V51</f>
        <v>0</v>
      </c>
      <c r="J53" s="13">
        <f t="shared" si="11"/>
        <v>0</v>
      </c>
      <c r="K53" s="12">
        <f t="shared" si="12"/>
        <v>4897</v>
      </c>
      <c r="L53" s="13">
        <f t="shared" si="13"/>
        <v>79.8</v>
      </c>
      <c r="M53" s="8" t="s">
        <v>52</v>
      </c>
      <c r="N53" s="2" t="s">
        <v>152</v>
      </c>
      <c r="O53" s="2" t="s">
        <v>470</v>
      </c>
      <c r="P53" s="2" t="s">
        <v>64</v>
      </c>
      <c r="Q53" s="2" t="s">
        <v>64</v>
      </c>
      <c r="R53" s="2" t="s">
        <v>63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2" t="s">
        <v>52</v>
      </c>
      <c r="AW53" s="2" t="s">
        <v>471</v>
      </c>
      <c r="AX53" s="2" t="s">
        <v>52</v>
      </c>
      <c r="AY53" s="2" t="s">
        <v>52</v>
      </c>
    </row>
    <row r="54" spans="1:51" ht="30" customHeight="1">
      <c r="A54" s="8" t="s">
        <v>472</v>
      </c>
      <c r="B54" s="8" t="s">
        <v>473</v>
      </c>
      <c r="C54" s="8" t="s">
        <v>261</v>
      </c>
      <c r="D54" s="9">
        <v>7.7299999999999994E-2</v>
      </c>
      <c r="E54" s="12">
        <f>단가대비표!O52</f>
        <v>19618</v>
      </c>
      <c r="F54" s="13">
        <f t="shared" si="9"/>
        <v>1516.4</v>
      </c>
      <c r="G54" s="12">
        <f>단가대비표!P52</f>
        <v>0</v>
      </c>
      <c r="H54" s="13">
        <f t="shared" si="10"/>
        <v>0</v>
      </c>
      <c r="I54" s="12">
        <f>단가대비표!V52</f>
        <v>0</v>
      </c>
      <c r="J54" s="13">
        <f t="shared" si="11"/>
        <v>0</v>
      </c>
      <c r="K54" s="12">
        <f t="shared" si="12"/>
        <v>19618</v>
      </c>
      <c r="L54" s="13">
        <f t="shared" si="13"/>
        <v>1516.4</v>
      </c>
      <c r="M54" s="8" t="s">
        <v>52</v>
      </c>
      <c r="N54" s="2" t="s">
        <v>152</v>
      </c>
      <c r="O54" s="2" t="s">
        <v>474</v>
      </c>
      <c r="P54" s="2" t="s">
        <v>64</v>
      </c>
      <c r="Q54" s="2" t="s">
        <v>64</v>
      </c>
      <c r="R54" s="2" t="s">
        <v>63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2" t="s">
        <v>52</v>
      </c>
      <c r="AW54" s="2" t="s">
        <v>475</v>
      </c>
      <c r="AX54" s="2" t="s">
        <v>52</v>
      </c>
      <c r="AY54" s="2" t="s">
        <v>52</v>
      </c>
    </row>
    <row r="55" spans="1:51" ht="30" customHeight="1">
      <c r="A55" s="8" t="s">
        <v>476</v>
      </c>
      <c r="B55" s="8" t="s">
        <v>477</v>
      </c>
      <c r="C55" s="8" t="s">
        <v>261</v>
      </c>
      <c r="D55" s="9">
        <v>8.9999999999999993E-3</v>
      </c>
      <c r="E55" s="12">
        <f>단가대비표!O53</f>
        <v>7541</v>
      </c>
      <c r="F55" s="13">
        <f t="shared" si="9"/>
        <v>67.8</v>
      </c>
      <c r="G55" s="12">
        <f>단가대비표!P53</f>
        <v>0</v>
      </c>
      <c r="H55" s="13">
        <f t="shared" si="10"/>
        <v>0</v>
      </c>
      <c r="I55" s="12">
        <f>단가대비표!V53</f>
        <v>0</v>
      </c>
      <c r="J55" s="13">
        <f t="shared" si="11"/>
        <v>0</v>
      </c>
      <c r="K55" s="12">
        <f t="shared" si="12"/>
        <v>7541</v>
      </c>
      <c r="L55" s="13">
        <f t="shared" si="13"/>
        <v>67.8</v>
      </c>
      <c r="M55" s="8" t="s">
        <v>52</v>
      </c>
      <c r="N55" s="2" t="s">
        <v>152</v>
      </c>
      <c r="O55" s="2" t="s">
        <v>478</v>
      </c>
      <c r="P55" s="2" t="s">
        <v>64</v>
      </c>
      <c r="Q55" s="2" t="s">
        <v>64</v>
      </c>
      <c r="R55" s="2" t="s">
        <v>63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2" t="s">
        <v>52</v>
      </c>
      <c r="AW55" s="2" t="s">
        <v>479</v>
      </c>
      <c r="AX55" s="2" t="s">
        <v>52</v>
      </c>
      <c r="AY55" s="2" t="s">
        <v>52</v>
      </c>
    </row>
    <row r="56" spans="1:51" ht="30" customHeight="1">
      <c r="A56" s="8" t="s">
        <v>480</v>
      </c>
      <c r="B56" s="8" t="s">
        <v>481</v>
      </c>
      <c r="C56" s="8" t="s">
        <v>261</v>
      </c>
      <c r="D56" s="9">
        <v>8.0999999999999996E-3</v>
      </c>
      <c r="E56" s="12">
        <f>단가대비표!O54</f>
        <v>9344</v>
      </c>
      <c r="F56" s="13">
        <f t="shared" si="9"/>
        <v>75.599999999999994</v>
      </c>
      <c r="G56" s="12">
        <f>단가대비표!P54</f>
        <v>0</v>
      </c>
      <c r="H56" s="13">
        <f t="shared" si="10"/>
        <v>0</v>
      </c>
      <c r="I56" s="12">
        <f>단가대비표!V54</f>
        <v>0</v>
      </c>
      <c r="J56" s="13">
        <f t="shared" si="11"/>
        <v>0</v>
      </c>
      <c r="K56" s="12">
        <f t="shared" si="12"/>
        <v>9344</v>
      </c>
      <c r="L56" s="13">
        <f t="shared" si="13"/>
        <v>75.599999999999994</v>
      </c>
      <c r="M56" s="8" t="s">
        <v>52</v>
      </c>
      <c r="N56" s="2" t="s">
        <v>152</v>
      </c>
      <c r="O56" s="2" t="s">
        <v>482</v>
      </c>
      <c r="P56" s="2" t="s">
        <v>64</v>
      </c>
      <c r="Q56" s="2" t="s">
        <v>64</v>
      </c>
      <c r="R56" s="2" t="s">
        <v>63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2" t="s">
        <v>52</v>
      </c>
      <c r="AW56" s="2" t="s">
        <v>483</v>
      </c>
      <c r="AX56" s="2" t="s">
        <v>52</v>
      </c>
      <c r="AY56" s="2" t="s">
        <v>52</v>
      </c>
    </row>
    <row r="57" spans="1:51" ht="30" customHeight="1">
      <c r="A57" s="8" t="s">
        <v>484</v>
      </c>
      <c r="B57" s="8" t="s">
        <v>485</v>
      </c>
      <c r="C57" s="8" t="s">
        <v>261</v>
      </c>
      <c r="D57" s="9">
        <v>4.1000000000000003E-3</v>
      </c>
      <c r="E57" s="12">
        <f>단가대비표!O55</f>
        <v>73565</v>
      </c>
      <c r="F57" s="13">
        <f t="shared" si="9"/>
        <v>301.60000000000002</v>
      </c>
      <c r="G57" s="12">
        <f>단가대비표!P55</f>
        <v>0</v>
      </c>
      <c r="H57" s="13">
        <f t="shared" si="10"/>
        <v>0</v>
      </c>
      <c r="I57" s="12">
        <f>단가대비표!V55</f>
        <v>0</v>
      </c>
      <c r="J57" s="13">
        <f t="shared" si="11"/>
        <v>0</v>
      </c>
      <c r="K57" s="12">
        <f t="shared" si="12"/>
        <v>73565</v>
      </c>
      <c r="L57" s="13">
        <f t="shared" si="13"/>
        <v>301.60000000000002</v>
      </c>
      <c r="M57" s="8" t="s">
        <v>52</v>
      </c>
      <c r="N57" s="2" t="s">
        <v>152</v>
      </c>
      <c r="O57" s="2" t="s">
        <v>486</v>
      </c>
      <c r="P57" s="2" t="s">
        <v>64</v>
      </c>
      <c r="Q57" s="2" t="s">
        <v>64</v>
      </c>
      <c r="R57" s="2" t="s">
        <v>63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2" t="s">
        <v>52</v>
      </c>
      <c r="AW57" s="2" t="s">
        <v>487</v>
      </c>
      <c r="AX57" s="2" t="s">
        <v>52</v>
      </c>
      <c r="AY57" s="2" t="s">
        <v>52</v>
      </c>
    </row>
    <row r="58" spans="1:51" ht="30" customHeight="1">
      <c r="A58" s="8" t="s">
        <v>488</v>
      </c>
      <c r="B58" s="8" t="s">
        <v>489</v>
      </c>
      <c r="C58" s="8" t="s">
        <v>60</v>
      </c>
      <c r="D58" s="9">
        <v>1</v>
      </c>
      <c r="E58" s="12">
        <f>일위대가목록!E39</f>
        <v>0</v>
      </c>
      <c r="F58" s="13">
        <f t="shared" si="9"/>
        <v>0</v>
      </c>
      <c r="G58" s="12">
        <f>일위대가목록!F39</f>
        <v>11609</v>
      </c>
      <c r="H58" s="13">
        <f t="shared" si="10"/>
        <v>11609</v>
      </c>
      <c r="I58" s="12">
        <f>일위대가목록!G39</f>
        <v>0</v>
      </c>
      <c r="J58" s="13">
        <f t="shared" si="11"/>
        <v>0</v>
      </c>
      <c r="K58" s="12">
        <f t="shared" si="12"/>
        <v>11609</v>
      </c>
      <c r="L58" s="13">
        <f t="shared" si="13"/>
        <v>11609</v>
      </c>
      <c r="M58" s="8" t="s">
        <v>490</v>
      </c>
      <c r="N58" s="2" t="s">
        <v>152</v>
      </c>
      <c r="O58" s="2" t="s">
        <v>491</v>
      </c>
      <c r="P58" s="2" t="s">
        <v>63</v>
      </c>
      <c r="Q58" s="2" t="s">
        <v>64</v>
      </c>
      <c r="R58" s="2" t="s">
        <v>64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2" t="s">
        <v>52</v>
      </c>
      <c r="AW58" s="2" t="s">
        <v>492</v>
      </c>
      <c r="AX58" s="2" t="s">
        <v>52</v>
      </c>
      <c r="AY58" s="2" t="s">
        <v>52</v>
      </c>
    </row>
    <row r="59" spans="1:51" ht="30" customHeight="1">
      <c r="A59" s="8" t="s">
        <v>376</v>
      </c>
      <c r="B59" s="8" t="s">
        <v>52</v>
      </c>
      <c r="C59" s="8" t="s">
        <v>52</v>
      </c>
      <c r="D59" s="9"/>
      <c r="E59" s="12"/>
      <c r="F59" s="13">
        <f>TRUNC(SUMIF(N48:N58, N47, F48:F58),0)</f>
        <v>5332</v>
      </c>
      <c r="G59" s="12"/>
      <c r="H59" s="13">
        <f>TRUNC(SUMIF(N48:N58, N47, H48:H58),0)</f>
        <v>11609</v>
      </c>
      <c r="I59" s="12"/>
      <c r="J59" s="13">
        <f>TRUNC(SUMIF(N48:N58, N47, J48:J58),0)</f>
        <v>0</v>
      </c>
      <c r="K59" s="12"/>
      <c r="L59" s="13">
        <f>F59+H59+J59</f>
        <v>16941</v>
      </c>
      <c r="M59" s="8" t="s">
        <v>52</v>
      </c>
      <c r="N59" s="2" t="s">
        <v>72</v>
      </c>
      <c r="O59" s="2" t="s">
        <v>72</v>
      </c>
      <c r="P59" s="2" t="s">
        <v>52</v>
      </c>
      <c r="Q59" s="2" t="s">
        <v>52</v>
      </c>
      <c r="R59" s="2" t="s">
        <v>52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2" t="s">
        <v>52</v>
      </c>
      <c r="AW59" s="2" t="s">
        <v>52</v>
      </c>
      <c r="AX59" s="2" t="s">
        <v>52</v>
      </c>
      <c r="AY59" s="2" t="s">
        <v>52</v>
      </c>
    </row>
    <row r="60" spans="1:51" ht="30" customHeight="1">
      <c r="A60" s="9"/>
      <c r="B60" s="9"/>
      <c r="C60" s="9"/>
      <c r="D60" s="9"/>
      <c r="E60" s="12"/>
      <c r="F60" s="13"/>
      <c r="G60" s="12"/>
      <c r="H60" s="13"/>
      <c r="I60" s="12"/>
      <c r="J60" s="13"/>
      <c r="K60" s="12"/>
      <c r="L60" s="13"/>
      <c r="M60" s="9"/>
    </row>
    <row r="61" spans="1:51" ht="30" customHeight="1">
      <c r="A61" s="256" t="s">
        <v>493</v>
      </c>
      <c r="B61" s="256"/>
      <c r="C61" s="256"/>
      <c r="D61" s="256"/>
      <c r="E61" s="257"/>
      <c r="F61" s="258"/>
      <c r="G61" s="257"/>
      <c r="H61" s="258"/>
      <c r="I61" s="257"/>
      <c r="J61" s="258"/>
      <c r="K61" s="257"/>
      <c r="L61" s="258"/>
      <c r="M61" s="256"/>
      <c r="N61" s="1" t="s">
        <v>157</v>
      </c>
    </row>
    <row r="62" spans="1:51" ht="30" customHeight="1">
      <c r="A62" s="8" t="s">
        <v>408</v>
      </c>
      <c r="B62" s="8" t="s">
        <v>372</v>
      </c>
      <c r="C62" s="8" t="s">
        <v>373</v>
      </c>
      <c r="D62" s="9">
        <v>1.2E-2</v>
      </c>
      <c r="E62" s="12">
        <f>단가대비표!O96</f>
        <v>0</v>
      </c>
      <c r="F62" s="13">
        <f>TRUNC(E62*D62,1)</f>
        <v>0</v>
      </c>
      <c r="G62" s="12">
        <f>단가대비표!P96</f>
        <v>225210</v>
      </c>
      <c r="H62" s="13">
        <f>TRUNC(G62*D62,1)</f>
        <v>2702.5</v>
      </c>
      <c r="I62" s="12">
        <f>단가대비표!V96</f>
        <v>0</v>
      </c>
      <c r="J62" s="13">
        <f>TRUNC(I62*D62,1)</f>
        <v>0</v>
      </c>
      <c r="K62" s="12">
        <f>TRUNC(E62+G62+I62,1)</f>
        <v>225210</v>
      </c>
      <c r="L62" s="13">
        <f>TRUNC(F62+H62+J62,1)</f>
        <v>2702.5</v>
      </c>
      <c r="M62" s="8" t="s">
        <v>52</v>
      </c>
      <c r="N62" s="2" t="s">
        <v>157</v>
      </c>
      <c r="O62" s="2" t="s">
        <v>409</v>
      </c>
      <c r="P62" s="2" t="s">
        <v>64</v>
      </c>
      <c r="Q62" s="2" t="s">
        <v>64</v>
      </c>
      <c r="R62" s="2" t="s">
        <v>63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2" t="s">
        <v>52</v>
      </c>
      <c r="AW62" s="2" t="s">
        <v>494</v>
      </c>
      <c r="AX62" s="2" t="s">
        <v>52</v>
      </c>
      <c r="AY62" s="2" t="s">
        <v>52</v>
      </c>
    </row>
    <row r="63" spans="1:51" ht="30" customHeight="1">
      <c r="A63" s="8" t="s">
        <v>376</v>
      </c>
      <c r="B63" s="8" t="s">
        <v>52</v>
      </c>
      <c r="C63" s="8" t="s">
        <v>52</v>
      </c>
      <c r="D63" s="9"/>
      <c r="E63" s="12"/>
      <c r="F63" s="13">
        <f>TRUNC(SUMIF(N62:N62, N61, F62:F62),0)</f>
        <v>0</v>
      </c>
      <c r="G63" s="12"/>
      <c r="H63" s="13">
        <f>TRUNC(SUMIF(N62:N62, N61, H62:H62),0)</f>
        <v>2702</v>
      </c>
      <c r="I63" s="12"/>
      <c r="J63" s="13">
        <f>TRUNC(SUMIF(N62:N62, N61, J62:J62),0)</f>
        <v>0</v>
      </c>
      <c r="K63" s="12"/>
      <c r="L63" s="13">
        <f>F63+H63+J63</f>
        <v>2702</v>
      </c>
      <c r="M63" s="8" t="s">
        <v>52</v>
      </c>
      <c r="N63" s="2" t="s">
        <v>72</v>
      </c>
      <c r="O63" s="2" t="s">
        <v>72</v>
      </c>
      <c r="P63" s="2" t="s">
        <v>52</v>
      </c>
      <c r="Q63" s="2" t="s">
        <v>52</v>
      </c>
      <c r="R63" s="2" t="s">
        <v>52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2" t="s">
        <v>52</v>
      </c>
      <c r="AW63" s="2" t="s">
        <v>52</v>
      </c>
      <c r="AX63" s="2" t="s">
        <v>52</v>
      </c>
      <c r="AY63" s="2" t="s">
        <v>52</v>
      </c>
    </row>
    <row r="64" spans="1:51" ht="30" customHeight="1">
      <c r="A64" s="9"/>
      <c r="B64" s="9"/>
      <c r="C64" s="9"/>
      <c r="D64" s="9"/>
      <c r="E64" s="12"/>
      <c r="F64" s="13"/>
      <c r="G64" s="12"/>
      <c r="H64" s="13"/>
      <c r="I64" s="12"/>
      <c r="J64" s="13"/>
      <c r="K64" s="12"/>
      <c r="L64" s="13"/>
      <c r="M64" s="9"/>
    </row>
    <row r="65" spans="1:51" ht="30" customHeight="1">
      <c r="A65" s="256" t="s">
        <v>495</v>
      </c>
      <c r="B65" s="256"/>
      <c r="C65" s="256"/>
      <c r="D65" s="256"/>
      <c r="E65" s="257"/>
      <c r="F65" s="258"/>
      <c r="G65" s="257"/>
      <c r="H65" s="258"/>
      <c r="I65" s="257"/>
      <c r="J65" s="258"/>
      <c r="K65" s="257"/>
      <c r="L65" s="258"/>
      <c r="M65" s="256"/>
      <c r="N65" s="1" t="s">
        <v>162</v>
      </c>
    </row>
    <row r="66" spans="1:51" ht="30" customHeight="1">
      <c r="A66" s="8" t="s">
        <v>496</v>
      </c>
      <c r="B66" s="8" t="s">
        <v>160</v>
      </c>
      <c r="C66" s="8" t="s">
        <v>60</v>
      </c>
      <c r="D66" s="9">
        <v>1.2</v>
      </c>
      <c r="E66" s="12">
        <f>단가대비표!O14</f>
        <v>408.35</v>
      </c>
      <c r="F66" s="13">
        <f>TRUNC(E66*D66,1)</f>
        <v>490</v>
      </c>
      <c r="G66" s="12">
        <f>단가대비표!P14</f>
        <v>0</v>
      </c>
      <c r="H66" s="13">
        <f>TRUNC(G66*D66,1)</f>
        <v>0</v>
      </c>
      <c r="I66" s="12">
        <f>단가대비표!V14</f>
        <v>0</v>
      </c>
      <c r="J66" s="13">
        <f>TRUNC(I66*D66,1)</f>
        <v>0</v>
      </c>
      <c r="K66" s="12">
        <f t="shared" ref="K66:L68" si="14">TRUNC(E66+G66+I66,1)</f>
        <v>408.3</v>
      </c>
      <c r="L66" s="13">
        <f t="shared" si="14"/>
        <v>490</v>
      </c>
      <c r="M66" s="8" t="s">
        <v>52</v>
      </c>
      <c r="N66" s="2" t="s">
        <v>162</v>
      </c>
      <c r="O66" s="2" t="s">
        <v>497</v>
      </c>
      <c r="P66" s="2" t="s">
        <v>64</v>
      </c>
      <c r="Q66" s="2" t="s">
        <v>64</v>
      </c>
      <c r="R66" s="2" t="s">
        <v>63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2" t="s">
        <v>52</v>
      </c>
      <c r="AW66" s="2" t="s">
        <v>498</v>
      </c>
      <c r="AX66" s="2" t="s">
        <v>52</v>
      </c>
      <c r="AY66" s="2" t="s">
        <v>52</v>
      </c>
    </row>
    <row r="67" spans="1:51" ht="30" customHeight="1">
      <c r="A67" s="8" t="s">
        <v>499</v>
      </c>
      <c r="B67" s="8" t="s">
        <v>500</v>
      </c>
      <c r="C67" s="8" t="s">
        <v>501</v>
      </c>
      <c r="D67" s="9">
        <v>0.06</v>
      </c>
      <c r="E67" s="12">
        <f>단가대비표!O76</f>
        <v>7852</v>
      </c>
      <c r="F67" s="13">
        <f>TRUNC(E67*D67,1)</f>
        <v>471.1</v>
      </c>
      <c r="G67" s="12">
        <f>단가대비표!P76</f>
        <v>0</v>
      </c>
      <c r="H67" s="13">
        <f>TRUNC(G67*D67,1)</f>
        <v>0</v>
      </c>
      <c r="I67" s="12">
        <f>단가대비표!V76</f>
        <v>0</v>
      </c>
      <c r="J67" s="13">
        <f>TRUNC(I67*D67,1)</f>
        <v>0</v>
      </c>
      <c r="K67" s="12">
        <f t="shared" si="14"/>
        <v>7852</v>
      </c>
      <c r="L67" s="13">
        <f t="shared" si="14"/>
        <v>471.1</v>
      </c>
      <c r="M67" s="8" t="s">
        <v>52</v>
      </c>
      <c r="N67" s="2" t="s">
        <v>162</v>
      </c>
      <c r="O67" s="2" t="s">
        <v>502</v>
      </c>
      <c r="P67" s="2" t="s">
        <v>64</v>
      </c>
      <c r="Q67" s="2" t="s">
        <v>64</v>
      </c>
      <c r="R67" s="2" t="s">
        <v>63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2" t="s">
        <v>52</v>
      </c>
      <c r="AW67" s="2" t="s">
        <v>503</v>
      </c>
      <c r="AX67" s="2" t="s">
        <v>52</v>
      </c>
      <c r="AY67" s="2" t="s">
        <v>52</v>
      </c>
    </row>
    <row r="68" spans="1:51" ht="30" customHeight="1">
      <c r="A68" s="8" t="s">
        <v>371</v>
      </c>
      <c r="B68" s="8" t="s">
        <v>372</v>
      </c>
      <c r="C68" s="8" t="s">
        <v>373</v>
      </c>
      <c r="D68" s="9">
        <v>0.01</v>
      </c>
      <c r="E68" s="12">
        <f>단가대비표!O91</f>
        <v>0</v>
      </c>
      <c r="F68" s="13">
        <f>TRUNC(E68*D68,1)</f>
        <v>0</v>
      </c>
      <c r="G68" s="12">
        <f>단가대비표!P91</f>
        <v>144481</v>
      </c>
      <c r="H68" s="13">
        <f>TRUNC(G68*D68,1)</f>
        <v>1444.8</v>
      </c>
      <c r="I68" s="12">
        <f>단가대비표!V91</f>
        <v>0</v>
      </c>
      <c r="J68" s="13">
        <f>TRUNC(I68*D68,1)</f>
        <v>0</v>
      </c>
      <c r="K68" s="12">
        <f t="shared" si="14"/>
        <v>144481</v>
      </c>
      <c r="L68" s="13">
        <f t="shared" si="14"/>
        <v>1444.8</v>
      </c>
      <c r="M68" s="8" t="s">
        <v>52</v>
      </c>
      <c r="N68" s="2" t="s">
        <v>162</v>
      </c>
      <c r="O68" s="2" t="s">
        <v>374</v>
      </c>
      <c r="P68" s="2" t="s">
        <v>64</v>
      </c>
      <c r="Q68" s="2" t="s">
        <v>64</v>
      </c>
      <c r="R68" s="2" t="s">
        <v>63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2" t="s">
        <v>52</v>
      </c>
      <c r="AW68" s="2" t="s">
        <v>504</v>
      </c>
      <c r="AX68" s="2" t="s">
        <v>52</v>
      </c>
      <c r="AY68" s="2" t="s">
        <v>52</v>
      </c>
    </row>
    <row r="69" spans="1:51" ht="30" customHeight="1">
      <c r="A69" s="8" t="s">
        <v>376</v>
      </c>
      <c r="B69" s="8" t="s">
        <v>52</v>
      </c>
      <c r="C69" s="8" t="s">
        <v>52</v>
      </c>
      <c r="D69" s="9"/>
      <c r="E69" s="12"/>
      <c r="F69" s="13">
        <f>TRUNC(SUMIF(N66:N68, N65, F66:F68),0)</f>
        <v>961</v>
      </c>
      <c r="G69" s="12"/>
      <c r="H69" s="13">
        <f>TRUNC(SUMIF(N66:N68, N65, H66:H68),0)</f>
        <v>1444</v>
      </c>
      <c r="I69" s="12"/>
      <c r="J69" s="13">
        <f>TRUNC(SUMIF(N66:N68, N65, J66:J68),0)</f>
        <v>0</v>
      </c>
      <c r="K69" s="12"/>
      <c r="L69" s="13">
        <f>F69+H69+J69</f>
        <v>2405</v>
      </c>
      <c r="M69" s="8" t="s">
        <v>52</v>
      </c>
      <c r="N69" s="2" t="s">
        <v>72</v>
      </c>
      <c r="O69" s="2" t="s">
        <v>72</v>
      </c>
      <c r="P69" s="2" t="s">
        <v>52</v>
      </c>
      <c r="Q69" s="2" t="s">
        <v>52</v>
      </c>
      <c r="R69" s="2" t="s">
        <v>52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2" t="s">
        <v>52</v>
      </c>
      <c r="AW69" s="2" t="s">
        <v>52</v>
      </c>
      <c r="AX69" s="2" t="s">
        <v>52</v>
      </c>
      <c r="AY69" s="2" t="s">
        <v>52</v>
      </c>
    </row>
    <row r="70" spans="1:51" ht="30" customHeight="1">
      <c r="A70" s="9"/>
      <c r="B70" s="9"/>
      <c r="C70" s="9"/>
      <c r="D70" s="9"/>
      <c r="E70" s="12"/>
      <c r="F70" s="13"/>
      <c r="G70" s="12"/>
      <c r="H70" s="13"/>
      <c r="I70" s="12"/>
      <c r="J70" s="13"/>
      <c r="K70" s="12"/>
      <c r="L70" s="13"/>
      <c r="M70" s="9"/>
    </row>
    <row r="71" spans="1:51" ht="30" customHeight="1">
      <c r="A71" s="256" t="s">
        <v>505</v>
      </c>
      <c r="B71" s="256"/>
      <c r="C71" s="256"/>
      <c r="D71" s="256"/>
      <c r="E71" s="257"/>
      <c r="F71" s="258"/>
      <c r="G71" s="257"/>
      <c r="H71" s="258"/>
      <c r="I71" s="257"/>
      <c r="J71" s="258"/>
      <c r="K71" s="257"/>
      <c r="L71" s="258"/>
      <c r="M71" s="256"/>
      <c r="N71" s="1" t="s">
        <v>170</v>
      </c>
    </row>
    <row r="72" spans="1:51" ht="30" customHeight="1">
      <c r="A72" s="8" t="s">
        <v>506</v>
      </c>
      <c r="B72" s="8" t="s">
        <v>507</v>
      </c>
      <c r="C72" s="8" t="s">
        <v>405</v>
      </c>
      <c r="D72" s="9">
        <v>6.1000000000000004E-3</v>
      </c>
      <c r="E72" s="12">
        <f>단가대비표!O15</f>
        <v>2001437</v>
      </c>
      <c r="F72" s="13">
        <f>TRUNC(E72*D72,1)</f>
        <v>12208.7</v>
      </c>
      <c r="G72" s="12">
        <f>단가대비표!P15</f>
        <v>0</v>
      </c>
      <c r="H72" s="13">
        <f>TRUNC(G72*D72,1)</f>
        <v>0</v>
      </c>
      <c r="I72" s="12">
        <f>단가대비표!V15</f>
        <v>0</v>
      </c>
      <c r="J72" s="13">
        <f>TRUNC(I72*D72,1)</f>
        <v>0</v>
      </c>
      <c r="K72" s="12">
        <f t="shared" ref="K72:L76" si="15">TRUNC(E72+G72+I72,1)</f>
        <v>2001437</v>
      </c>
      <c r="L72" s="13">
        <f t="shared" si="15"/>
        <v>12208.7</v>
      </c>
      <c r="M72" s="8" t="s">
        <v>52</v>
      </c>
      <c r="N72" s="2" t="s">
        <v>170</v>
      </c>
      <c r="O72" s="2" t="s">
        <v>508</v>
      </c>
      <c r="P72" s="2" t="s">
        <v>64</v>
      </c>
      <c r="Q72" s="2" t="s">
        <v>64</v>
      </c>
      <c r="R72" s="2" t="s">
        <v>63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2" t="s">
        <v>52</v>
      </c>
      <c r="AW72" s="2" t="s">
        <v>509</v>
      </c>
      <c r="AX72" s="2" t="s">
        <v>52</v>
      </c>
      <c r="AY72" s="2" t="s">
        <v>52</v>
      </c>
    </row>
    <row r="73" spans="1:51" ht="30" customHeight="1">
      <c r="A73" s="8" t="s">
        <v>371</v>
      </c>
      <c r="B73" s="8" t="s">
        <v>372</v>
      </c>
      <c r="C73" s="8" t="s">
        <v>373</v>
      </c>
      <c r="D73" s="9">
        <v>0.2</v>
      </c>
      <c r="E73" s="12">
        <f>단가대비표!O91</f>
        <v>0</v>
      </c>
      <c r="F73" s="13">
        <f>TRUNC(E73*D73,1)</f>
        <v>0</v>
      </c>
      <c r="G73" s="12">
        <f>단가대비표!P91</f>
        <v>144481</v>
      </c>
      <c r="H73" s="13">
        <f>TRUNC(G73*D73,1)</f>
        <v>28896.2</v>
      </c>
      <c r="I73" s="12">
        <f>단가대비표!V91</f>
        <v>0</v>
      </c>
      <c r="J73" s="13">
        <f>TRUNC(I73*D73,1)</f>
        <v>0</v>
      </c>
      <c r="K73" s="12">
        <f t="shared" si="15"/>
        <v>144481</v>
      </c>
      <c r="L73" s="13">
        <f t="shared" si="15"/>
        <v>28896.2</v>
      </c>
      <c r="M73" s="8" t="s">
        <v>52</v>
      </c>
      <c r="N73" s="2" t="s">
        <v>170</v>
      </c>
      <c r="O73" s="2" t="s">
        <v>374</v>
      </c>
      <c r="P73" s="2" t="s">
        <v>64</v>
      </c>
      <c r="Q73" s="2" t="s">
        <v>64</v>
      </c>
      <c r="R73" s="2" t="s">
        <v>63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2" t="s">
        <v>52</v>
      </c>
      <c r="AW73" s="2" t="s">
        <v>510</v>
      </c>
      <c r="AX73" s="2" t="s">
        <v>52</v>
      </c>
      <c r="AY73" s="2" t="s">
        <v>52</v>
      </c>
    </row>
    <row r="74" spans="1:51" ht="30" customHeight="1">
      <c r="A74" s="8" t="s">
        <v>408</v>
      </c>
      <c r="B74" s="8" t="s">
        <v>372</v>
      </c>
      <c r="C74" s="8" t="s">
        <v>373</v>
      </c>
      <c r="D74" s="9">
        <v>0.25</v>
      </c>
      <c r="E74" s="12">
        <f>단가대비표!O96</f>
        <v>0</v>
      </c>
      <c r="F74" s="13">
        <f>TRUNC(E74*D74,1)</f>
        <v>0</v>
      </c>
      <c r="G74" s="12">
        <f>단가대비표!P96</f>
        <v>225210</v>
      </c>
      <c r="H74" s="13">
        <f>TRUNC(G74*D74,1)</f>
        <v>56302.5</v>
      </c>
      <c r="I74" s="12">
        <f>단가대비표!V96</f>
        <v>0</v>
      </c>
      <c r="J74" s="13">
        <f>TRUNC(I74*D74,1)</f>
        <v>0</v>
      </c>
      <c r="K74" s="12">
        <f t="shared" si="15"/>
        <v>225210</v>
      </c>
      <c r="L74" s="13">
        <f t="shared" si="15"/>
        <v>56302.5</v>
      </c>
      <c r="M74" s="8" t="s">
        <v>52</v>
      </c>
      <c r="N74" s="2" t="s">
        <v>170</v>
      </c>
      <c r="O74" s="2" t="s">
        <v>409</v>
      </c>
      <c r="P74" s="2" t="s">
        <v>64</v>
      </c>
      <c r="Q74" s="2" t="s">
        <v>64</v>
      </c>
      <c r="R74" s="2" t="s">
        <v>63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2" t="s">
        <v>52</v>
      </c>
      <c r="AW74" s="2" t="s">
        <v>511</v>
      </c>
      <c r="AX74" s="2" t="s">
        <v>52</v>
      </c>
      <c r="AY74" s="2" t="s">
        <v>52</v>
      </c>
    </row>
    <row r="75" spans="1:51" ht="30" customHeight="1">
      <c r="A75" s="8" t="s">
        <v>512</v>
      </c>
      <c r="B75" s="8" t="s">
        <v>513</v>
      </c>
      <c r="C75" s="8" t="s">
        <v>60</v>
      </c>
      <c r="D75" s="9">
        <v>1</v>
      </c>
      <c r="E75" s="12">
        <f>일위대가목록!E40</f>
        <v>9214</v>
      </c>
      <c r="F75" s="13">
        <f>TRUNC(E75*D75,1)</f>
        <v>9214</v>
      </c>
      <c r="G75" s="12">
        <f>일위대가목록!F40</f>
        <v>17254</v>
      </c>
      <c r="H75" s="13">
        <f>TRUNC(G75*D75,1)</f>
        <v>17254</v>
      </c>
      <c r="I75" s="12">
        <f>일위대가목록!G40</f>
        <v>287</v>
      </c>
      <c r="J75" s="13">
        <f>TRUNC(I75*D75,1)</f>
        <v>287</v>
      </c>
      <c r="K75" s="12">
        <f t="shared" si="15"/>
        <v>26755</v>
      </c>
      <c r="L75" s="13">
        <f t="shared" si="15"/>
        <v>26755</v>
      </c>
      <c r="M75" s="8" t="s">
        <v>514</v>
      </c>
      <c r="N75" s="2" t="s">
        <v>170</v>
      </c>
      <c r="O75" s="2" t="s">
        <v>515</v>
      </c>
      <c r="P75" s="2" t="s">
        <v>63</v>
      </c>
      <c r="Q75" s="2" t="s">
        <v>64</v>
      </c>
      <c r="R75" s="2" t="s">
        <v>64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2" t="s">
        <v>52</v>
      </c>
      <c r="AW75" s="2" t="s">
        <v>516</v>
      </c>
      <c r="AX75" s="2" t="s">
        <v>52</v>
      </c>
      <c r="AY75" s="2" t="s">
        <v>52</v>
      </c>
    </row>
    <row r="76" spans="1:51" ht="30" customHeight="1">
      <c r="A76" s="8" t="s">
        <v>517</v>
      </c>
      <c r="B76" s="8" t="s">
        <v>518</v>
      </c>
      <c r="C76" s="8" t="s">
        <v>60</v>
      </c>
      <c r="D76" s="9">
        <v>1</v>
      </c>
      <c r="E76" s="12">
        <f>일위대가목록!E41</f>
        <v>7421</v>
      </c>
      <c r="F76" s="13">
        <f>TRUNC(E76*D76,1)</f>
        <v>7421</v>
      </c>
      <c r="G76" s="12">
        <f>일위대가목록!F41</f>
        <v>14593</v>
      </c>
      <c r="H76" s="13">
        <f>TRUNC(G76*D76,1)</f>
        <v>14593</v>
      </c>
      <c r="I76" s="12">
        <f>일위대가목록!G41</f>
        <v>0</v>
      </c>
      <c r="J76" s="13">
        <f>TRUNC(I76*D76,1)</f>
        <v>0</v>
      </c>
      <c r="K76" s="12">
        <f t="shared" si="15"/>
        <v>22014</v>
      </c>
      <c r="L76" s="13">
        <f t="shared" si="15"/>
        <v>22014</v>
      </c>
      <c r="M76" s="8" t="s">
        <v>519</v>
      </c>
      <c r="N76" s="2" t="s">
        <v>170</v>
      </c>
      <c r="O76" s="2" t="s">
        <v>520</v>
      </c>
      <c r="P76" s="2" t="s">
        <v>63</v>
      </c>
      <c r="Q76" s="2" t="s">
        <v>64</v>
      </c>
      <c r="R76" s="2" t="s">
        <v>64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2" t="s">
        <v>52</v>
      </c>
      <c r="AW76" s="2" t="s">
        <v>521</v>
      </c>
      <c r="AX76" s="2" t="s">
        <v>52</v>
      </c>
      <c r="AY76" s="2" t="s">
        <v>52</v>
      </c>
    </row>
    <row r="77" spans="1:51" ht="30" customHeight="1">
      <c r="A77" s="8" t="s">
        <v>376</v>
      </c>
      <c r="B77" s="8" t="s">
        <v>52</v>
      </c>
      <c r="C77" s="8" t="s">
        <v>52</v>
      </c>
      <c r="D77" s="9"/>
      <c r="E77" s="12"/>
      <c r="F77" s="13">
        <f>TRUNC(SUMIF(N72:N76, N71, F72:F76),0)</f>
        <v>28843</v>
      </c>
      <c r="G77" s="12"/>
      <c r="H77" s="13">
        <f>TRUNC(SUMIF(N72:N76, N71, H72:H76),0)</f>
        <v>117045</v>
      </c>
      <c r="I77" s="12"/>
      <c r="J77" s="13">
        <f>TRUNC(SUMIF(N72:N76, N71, J72:J76),0)</f>
        <v>287</v>
      </c>
      <c r="K77" s="12"/>
      <c r="L77" s="13">
        <f>F77+H77+J77</f>
        <v>146175</v>
      </c>
      <c r="M77" s="8" t="s">
        <v>52</v>
      </c>
      <c r="N77" s="2" t="s">
        <v>72</v>
      </c>
      <c r="O77" s="2" t="s">
        <v>72</v>
      </c>
      <c r="P77" s="2" t="s">
        <v>52</v>
      </c>
      <c r="Q77" s="2" t="s">
        <v>52</v>
      </c>
      <c r="R77" s="2" t="s">
        <v>52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2" t="s">
        <v>52</v>
      </c>
      <c r="AW77" s="2" t="s">
        <v>52</v>
      </c>
      <c r="AX77" s="2" t="s">
        <v>52</v>
      </c>
      <c r="AY77" s="2" t="s">
        <v>52</v>
      </c>
    </row>
    <row r="78" spans="1:51" ht="30" customHeight="1">
      <c r="A78" s="9"/>
      <c r="B78" s="9"/>
      <c r="C78" s="9"/>
      <c r="D78" s="9"/>
      <c r="E78" s="12"/>
      <c r="F78" s="13"/>
      <c r="G78" s="12"/>
      <c r="H78" s="13"/>
      <c r="I78" s="12"/>
      <c r="J78" s="13"/>
      <c r="K78" s="12"/>
      <c r="L78" s="13"/>
      <c r="M78" s="9"/>
    </row>
    <row r="79" spans="1:51" ht="30" customHeight="1">
      <c r="A79" s="256" t="s">
        <v>522</v>
      </c>
      <c r="B79" s="256"/>
      <c r="C79" s="256"/>
      <c r="D79" s="256"/>
      <c r="E79" s="257"/>
      <c r="F79" s="258"/>
      <c r="G79" s="257"/>
      <c r="H79" s="258"/>
      <c r="I79" s="257"/>
      <c r="J79" s="258"/>
      <c r="K79" s="257"/>
      <c r="L79" s="258"/>
      <c r="M79" s="256"/>
      <c r="N79" s="1" t="s">
        <v>175</v>
      </c>
    </row>
    <row r="80" spans="1:51" ht="30" customHeight="1">
      <c r="A80" s="8" t="s">
        <v>403</v>
      </c>
      <c r="B80" s="8" t="s">
        <v>404</v>
      </c>
      <c r="C80" s="8" t="s">
        <v>405</v>
      </c>
      <c r="D80" s="9">
        <v>8.6E-3</v>
      </c>
      <c r="E80" s="12">
        <f>단가대비표!O17</f>
        <v>395209.58</v>
      </c>
      <c r="F80" s="13">
        <f>TRUNC(E80*D80,1)</f>
        <v>3398.8</v>
      </c>
      <c r="G80" s="12">
        <f>단가대비표!P17</f>
        <v>0</v>
      </c>
      <c r="H80" s="13">
        <f>TRUNC(G80*D80,1)</f>
        <v>0</v>
      </c>
      <c r="I80" s="12">
        <f>단가대비표!V17</f>
        <v>0</v>
      </c>
      <c r="J80" s="13">
        <f>TRUNC(I80*D80,1)</f>
        <v>0</v>
      </c>
      <c r="K80" s="12">
        <f t="shared" ref="K80:L83" si="16">TRUNC(E80+G80+I80,1)</f>
        <v>395209.5</v>
      </c>
      <c r="L80" s="13">
        <f t="shared" si="16"/>
        <v>3398.8</v>
      </c>
      <c r="M80" s="8" t="s">
        <v>52</v>
      </c>
      <c r="N80" s="2" t="s">
        <v>175</v>
      </c>
      <c r="O80" s="2" t="s">
        <v>406</v>
      </c>
      <c r="P80" s="2" t="s">
        <v>64</v>
      </c>
      <c r="Q80" s="2" t="s">
        <v>64</v>
      </c>
      <c r="R80" s="2" t="s">
        <v>63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2" t="s">
        <v>52</v>
      </c>
      <c r="AW80" s="2" t="s">
        <v>523</v>
      </c>
      <c r="AX80" s="2" t="s">
        <v>52</v>
      </c>
      <c r="AY80" s="2" t="s">
        <v>52</v>
      </c>
    </row>
    <row r="81" spans="1:51" ht="30" customHeight="1">
      <c r="A81" s="8" t="s">
        <v>524</v>
      </c>
      <c r="B81" s="8" t="s">
        <v>525</v>
      </c>
      <c r="C81" s="8" t="s">
        <v>501</v>
      </c>
      <c r="D81" s="9">
        <v>5.6300000000000003E-2</v>
      </c>
      <c r="E81" s="12">
        <f>단가대비표!O58</f>
        <v>1133</v>
      </c>
      <c r="F81" s="13">
        <f>TRUNC(E81*D81,1)</f>
        <v>63.7</v>
      </c>
      <c r="G81" s="12">
        <f>단가대비표!P58</f>
        <v>0</v>
      </c>
      <c r="H81" s="13">
        <f>TRUNC(G81*D81,1)</f>
        <v>0</v>
      </c>
      <c r="I81" s="12">
        <f>단가대비표!V58</f>
        <v>0</v>
      </c>
      <c r="J81" s="13">
        <f>TRUNC(I81*D81,1)</f>
        <v>0</v>
      </c>
      <c r="K81" s="12">
        <f t="shared" si="16"/>
        <v>1133</v>
      </c>
      <c r="L81" s="13">
        <f t="shared" si="16"/>
        <v>63.7</v>
      </c>
      <c r="M81" s="8" t="s">
        <v>52</v>
      </c>
      <c r="N81" s="2" t="s">
        <v>175</v>
      </c>
      <c r="O81" s="2" t="s">
        <v>526</v>
      </c>
      <c r="P81" s="2" t="s">
        <v>64</v>
      </c>
      <c r="Q81" s="2" t="s">
        <v>64</v>
      </c>
      <c r="R81" s="2" t="s">
        <v>63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2" t="s">
        <v>52</v>
      </c>
      <c r="AW81" s="2" t="s">
        <v>527</v>
      </c>
      <c r="AX81" s="2" t="s">
        <v>52</v>
      </c>
      <c r="AY81" s="2" t="s">
        <v>52</v>
      </c>
    </row>
    <row r="82" spans="1:51" ht="30" customHeight="1">
      <c r="A82" s="8" t="s">
        <v>408</v>
      </c>
      <c r="B82" s="8" t="s">
        <v>372</v>
      </c>
      <c r="C82" s="8" t="s">
        <v>373</v>
      </c>
      <c r="D82" s="9">
        <v>0.19059999999999999</v>
      </c>
      <c r="E82" s="12">
        <f>단가대비표!O96</f>
        <v>0</v>
      </c>
      <c r="F82" s="13">
        <f>TRUNC(E82*D82,1)</f>
        <v>0</v>
      </c>
      <c r="G82" s="12">
        <f>단가대비표!P96</f>
        <v>225210</v>
      </c>
      <c r="H82" s="13">
        <f>TRUNC(G82*D82,1)</f>
        <v>42925</v>
      </c>
      <c r="I82" s="12">
        <f>단가대비표!V96</f>
        <v>0</v>
      </c>
      <c r="J82" s="13">
        <f>TRUNC(I82*D82,1)</f>
        <v>0</v>
      </c>
      <c r="K82" s="12">
        <f t="shared" si="16"/>
        <v>225210</v>
      </c>
      <c r="L82" s="13">
        <f t="shared" si="16"/>
        <v>42925</v>
      </c>
      <c r="M82" s="8" t="s">
        <v>52</v>
      </c>
      <c r="N82" s="2" t="s">
        <v>175</v>
      </c>
      <c r="O82" s="2" t="s">
        <v>409</v>
      </c>
      <c r="P82" s="2" t="s">
        <v>64</v>
      </c>
      <c r="Q82" s="2" t="s">
        <v>64</v>
      </c>
      <c r="R82" s="2" t="s">
        <v>63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2" t="s">
        <v>52</v>
      </c>
      <c r="AW82" s="2" t="s">
        <v>528</v>
      </c>
      <c r="AX82" s="2" t="s">
        <v>52</v>
      </c>
      <c r="AY82" s="2" t="s">
        <v>52</v>
      </c>
    </row>
    <row r="83" spans="1:51" ht="30" customHeight="1">
      <c r="A83" s="8" t="s">
        <v>371</v>
      </c>
      <c r="B83" s="8" t="s">
        <v>372</v>
      </c>
      <c r="C83" s="8" t="s">
        <v>373</v>
      </c>
      <c r="D83" s="9">
        <v>1.8200000000000001E-2</v>
      </c>
      <c r="E83" s="12">
        <f>단가대비표!O91</f>
        <v>0</v>
      </c>
      <c r="F83" s="13">
        <f>TRUNC(E83*D83,1)</f>
        <v>0</v>
      </c>
      <c r="G83" s="12">
        <f>단가대비표!P91</f>
        <v>144481</v>
      </c>
      <c r="H83" s="13">
        <f>TRUNC(G83*D83,1)</f>
        <v>2629.5</v>
      </c>
      <c r="I83" s="12">
        <f>단가대비표!V91</f>
        <v>0</v>
      </c>
      <c r="J83" s="13">
        <f>TRUNC(I83*D83,1)</f>
        <v>0</v>
      </c>
      <c r="K83" s="12">
        <f t="shared" si="16"/>
        <v>144481</v>
      </c>
      <c r="L83" s="13">
        <f t="shared" si="16"/>
        <v>2629.5</v>
      </c>
      <c r="M83" s="8" t="s">
        <v>52</v>
      </c>
      <c r="N83" s="2" t="s">
        <v>175</v>
      </c>
      <c r="O83" s="2" t="s">
        <v>374</v>
      </c>
      <c r="P83" s="2" t="s">
        <v>64</v>
      </c>
      <c r="Q83" s="2" t="s">
        <v>64</v>
      </c>
      <c r="R83" s="2" t="s">
        <v>63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2" t="s">
        <v>52</v>
      </c>
      <c r="AW83" s="2" t="s">
        <v>529</v>
      </c>
      <c r="AX83" s="2" t="s">
        <v>52</v>
      </c>
      <c r="AY83" s="2" t="s">
        <v>52</v>
      </c>
    </row>
    <row r="84" spans="1:51" ht="30" customHeight="1">
      <c r="A84" s="8" t="s">
        <v>376</v>
      </c>
      <c r="B84" s="8" t="s">
        <v>52</v>
      </c>
      <c r="C84" s="8" t="s">
        <v>52</v>
      </c>
      <c r="D84" s="9"/>
      <c r="E84" s="12"/>
      <c r="F84" s="13">
        <f>TRUNC(SUMIF(N80:N83, N79, F80:F83),0)</f>
        <v>3462</v>
      </c>
      <c r="G84" s="12"/>
      <c r="H84" s="13">
        <f>TRUNC(SUMIF(N80:N83, N79, H80:H83),0)</f>
        <v>45554</v>
      </c>
      <c r="I84" s="12"/>
      <c r="J84" s="13">
        <f>TRUNC(SUMIF(N80:N83, N79, J80:J83),0)</f>
        <v>0</v>
      </c>
      <c r="K84" s="12"/>
      <c r="L84" s="13">
        <f>F84+H84+J84</f>
        <v>49016</v>
      </c>
      <c r="M84" s="8" t="s">
        <v>52</v>
      </c>
      <c r="N84" s="2" t="s">
        <v>72</v>
      </c>
      <c r="O84" s="2" t="s">
        <v>72</v>
      </c>
      <c r="P84" s="2" t="s">
        <v>52</v>
      </c>
      <c r="Q84" s="2" t="s">
        <v>52</v>
      </c>
      <c r="R84" s="2" t="s">
        <v>52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2" t="s">
        <v>52</v>
      </c>
      <c r="AW84" s="2" t="s">
        <v>52</v>
      </c>
      <c r="AX84" s="2" t="s">
        <v>52</v>
      </c>
      <c r="AY84" s="2" t="s">
        <v>52</v>
      </c>
    </row>
    <row r="85" spans="1:51" ht="30" customHeight="1">
      <c r="A85" s="9"/>
      <c r="B85" s="9"/>
      <c r="C85" s="9"/>
      <c r="D85" s="9"/>
      <c r="E85" s="12"/>
      <c r="F85" s="13"/>
      <c r="G85" s="12"/>
      <c r="H85" s="13"/>
      <c r="I85" s="12"/>
      <c r="J85" s="13"/>
      <c r="K85" s="12"/>
      <c r="L85" s="13"/>
      <c r="M85" s="9"/>
    </row>
    <row r="86" spans="1:51" ht="30" customHeight="1">
      <c r="A86" s="256" t="s">
        <v>530</v>
      </c>
      <c r="B86" s="256"/>
      <c r="C86" s="256"/>
      <c r="D86" s="256"/>
      <c r="E86" s="257"/>
      <c r="F86" s="258"/>
      <c r="G86" s="257"/>
      <c r="H86" s="258"/>
      <c r="I86" s="257"/>
      <c r="J86" s="258"/>
      <c r="K86" s="257"/>
      <c r="L86" s="258"/>
      <c r="M86" s="256"/>
      <c r="N86" s="1" t="s">
        <v>180</v>
      </c>
    </row>
    <row r="87" spans="1:51" ht="30" customHeight="1">
      <c r="A87" s="8" t="s">
        <v>531</v>
      </c>
      <c r="B87" s="8" t="s">
        <v>532</v>
      </c>
      <c r="C87" s="8" t="s">
        <v>60</v>
      </c>
      <c r="D87" s="9">
        <v>1</v>
      </c>
      <c r="E87" s="12">
        <f>일위대가목록!E44</f>
        <v>7731</v>
      </c>
      <c r="F87" s="13">
        <f>TRUNC(E87*D87,1)</f>
        <v>7731</v>
      </c>
      <c r="G87" s="12">
        <f>일위대가목록!F44</f>
        <v>17254</v>
      </c>
      <c r="H87" s="13">
        <f>TRUNC(G87*D87,1)</f>
        <v>17254</v>
      </c>
      <c r="I87" s="12">
        <f>일위대가목록!G44</f>
        <v>287</v>
      </c>
      <c r="J87" s="13">
        <f>TRUNC(I87*D87,1)</f>
        <v>287</v>
      </c>
      <c r="K87" s="12">
        <f t="shared" ref="K87:L90" si="17">TRUNC(E87+G87+I87,1)</f>
        <v>25272</v>
      </c>
      <c r="L87" s="13">
        <f t="shared" si="17"/>
        <v>25272</v>
      </c>
      <c r="M87" s="8" t="s">
        <v>533</v>
      </c>
      <c r="N87" s="2" t="s">
        <v>180</v>
      </c>
      <c r="O87" s="2" t="s">
        <v>534</v>
      </c>
      <c r="P87" s="2" t="s">
        <v>63</v>
      </c>
      <c r="Q87" s="2" t="s">
        <v>64</v>
      </c>
      <c r="R87" s="2" t="s">
        <v>64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2" t="s">
        <v>52</v>
      </c>
      <c r="AW87" s="2" t="s">
        <v>535</v>
      </c>
      <c r="AX87" s="2" t="s">
        <v>52</v>
      </c>
      <c r="AY87" s="2" t="s">
        <v>52</v>
      </c>
    </row>
    <row r="88" spans="1:51" ht="30" customHeight="1">
      <c r="A88" s="8" t="s">
        <v>536</v>
      </c>
      <c r="B88" s="8" t="s">
        <v>537</v>
      </c>
      <c r="C88" s="8" t="s">
        <v>60</v>
      </c>
      <c r="D88" s="9">
        <v>1</v>
      </c>
      <c r="E88" s="12">
        <f>일위대가목록!E45</f>
        <v>21477</v>
      </c>
      <c r="F88" s="13">
        <f>TRUNC(E88*D88,1)</f>
        <v>21477</v>
      </c>
      <c r="G88" s="12">
        <f>일위대가목록!F45</f>
        <v>17254</v>
      </c>
      <c r="H88" s="13">
        <f>TRUNC(G88*D88,1)</f>
        <v>17254</v>
      </c>
      <c r="I88" s="12">
        <f>일위대가목록!G45</f>
        <v>287</v>
      </c>
      <c r="J88" s="13">
        <f>TRUNC(I88*D88,1)</f>
        <v>287</v>
      </c>
      <c r="K88" s="12">
        <f t="shared" si="17"/>
        <v>39018</v>
      </c>
      <c r="L88" s="13">
        <f t="shared" si="17"/>
        <v>39018</v>
      </c>
      <c r="M88" s="8" t="s">
        <v>538</v>
      </c>
      <c r="N88" s="2" t="s">
        <v>180</v>
      </c>
      <c r="O88" s="2" t="s">
        <v>539</v>
      </c>
      <c r="P88" s="2" t="s">
        <v>63</v>
      </c>
      <c r="Q88" s="2" t="s">
        <v>64</v>
      </c>
      <c r="R88" s="2" t="s">
        <v>64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2" t="s">
        <v>52</v>
      </c>
      <c r="AW88" s="2" t="s">
        <v>540</v>
      </c>
      <c r="AX88" s="2" t="s">
        <v>52</v>
      </c>
      <c r="AY88" s="2" t="s">
        <v>52</v>
      </c>
    </row>
    <row r="89" spans="1:51" ht="30" customHeight="1">
      <c r="A89" s="8" t="s">
        <v>541</v>
      </c>
      <c r="B89" s="8" t="s">
        <v>542</v>
      </c>
      <c r="C89" s="8" t="s">
        <v>60</v>
      </c>
      <c r="D89" s="9">
        <v>1</v>
      </c>
      <c r="E89" s="12">
        <f>일위대가목록!E46</f>
        <v>72</v>
      </c>
      <c r="F89" s="13">
        <f>TRUNC(E89*D89,1)</f>
        <v>72</v>
      </c>
      <c r="G89" s="12">
        <f>일위대가목록!F46</f>
        <v>0</v>
      </c>
      <c r="H89" s="13">
        <f>TRUNC(G89*D89,1)</f>
        <v>0</v>
      </c>
      <c r="I89" s="12">
        <f>일위대가목록!G46</f>
        <v>0</v>
      </c>
      <c r="J89" s="13">
        <f>TRUNC(I89*D89,1)</f>
        <v>0</v>
      </c>
      <c r="K89" s="12">
        <f t="shared" si="17"/>
        <v>72</v>
      </c>
      <c r="L89" s="13">
        <f t="shared" si="17"/>
        <v>72</v>
      </c>
      <c r="M89" s="8" t="s">
        <v>543</v>
      </c>
      <c r="N89" s="2" t="s">
        <v>180</v>
      </c>
      <c r="O89" s="2" t="s">
        <v>544</v>
      </c>
      <c r="P89" s="2" t="s">
        <v>63</v>
      </c>
      <c r="Q89" s="2" t="s">
        <v>64</v>
      </c>
      <c r="R89" s="2" t="s">
        <v>64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2" t="s">
        <v>52</v>
      </c>
      <c r="AW89" s="2" t="s">
        <v>545</v>
      </c>
      <c r="AX89" s="2" t="s">
        <v>52</v>
      </c>
      <c r="AY89" s="2" t="s">
        <v>52</v>
      </c>
    </row>
    <row r="90" spans="1:51" ht="30" customHeight="1">
      <c r="A90" s="8" t="s">
        <v>546</v>
      </c>
      <c r="B90" s="8" t="s">
        <v>547</v>
      </c>
      <c r="C90" s="8" t="s">
        <v>60</v>
      </c>
      <c r="D90" s="9">
        <v>1</v>
      </c>
      <c r="E90" s="12">
        <f>일위대가목록!E47</f>
        <v>182</v>
      </c>
      <c r="F90" s="13">
        <f>TRUNC(E90*D90,1)</f>
        <v>182</v>
      </c>
      <c r="G90" s="12">
        <f>일위대가목록!F47</f>
        <v>9117</v>
      </c>
      <c r="H90" s="13">
        <f>TRUNC(G90*D90,1)</f>
        <v>9117</v>
      </c>
      <c r="I90" s="12">
        <f>일위대가목록!G47</f>
        <v>0</v>
      </c>
      <c r="J90" s="13">
        <f>TRUNC(I90*D90,1)</f>
        <v>0</v>
      </c>
      <c r="K90" s="12">
        <f t="shared" si="17"/>
        <v>9299</v>
      </c>
      <c r="L90" s="13">
        <f t="shared" si="17"/>
        <v>9299</v>
      </c>
      <c r="M90" s="8" t="s">
        <v>548</v>
      </c>
      <c r="N90" s="2" t="s">
        <v>180</v>
      </c>
      <c r="O90" s="2" t="s">
        <v>549</v>
      </c>
      <c r="P90" s="2" t="s">
        <v>63</v>
      </c>
      <c r="Q90" s="2" t="s">
        <v>64</v>
      </c>
      <c r="R90" s="2" t="s">
        <v>64</v>
      </c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2" t="s">
        <v>52</v>
      </c>
      <c r="AW90" s="2" t="s">
        <v>550</v>
      </c>
      <c r="AX90" s="2" t="s">
        <v>52</v>
      </c>
      <c r="AY90" s="2" t="s">
        <v>52</v>
      </c>
    </row>
    <row r="91" spans="1:51" ht="30" customHeight="1">
      <c r="A91" s="8" t="s">
        <v>376</v>
      </c>
      <c r="B91" s="8" t="s">
        <v>52</v>
      </c>
      <c r="C91" s="8" t="s">
        <v>52</v>
      </c>
      <c r="D91" s="9"/>
      <c r="E91" s="12"/>
      <c r="F91" s="13">
        <f>TRUNC(SUMIF(N87:N90, N86, F87:F90),0)</f>
        <v>29462</v>
      </c>
      <c r="G91" s="12"/>
      <c r="H91" s="13">
        <f>TRUNC(SUMIF(N87:N90, N86, H87:H90),0)</f>
        <v>43625</v>
      </c>
      <c r="I91" s="12"/>
      <c r="J91" s="13">
        <f>TRUNC(SUMIF(N87:N90, N86, J87:J90),0)</f>
        <v>574</v>
      </c>
      <c r="K91" s="12"/>
      <c r="L91" s="13">
        <f>F91+H91+J91</f>
        <v>73661</v>
      </c>
      <c r="M91" s="8" t="s">
        <v>52</v>
      </c>
      <c r="N91" s="2" t="s">
        <v>72</v>
      </c>
      <c r="O91" s="2" t="s">
        <v>72</v>
      </c>
      <c r="P91" s="2" t="s">
        <v>52</v>
      </c>
      <c r="Q91" s="2" t="s">
        <v>52</v>
      </c>
      <c r="R91" s="2" t="s">
        <v>52</v>
      </c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2" t="s">
        <v>52</v>
      </c>
      <c r="AW91" s="2" t="s">
        <v>52</v>
      </c>
      <c r="AX91" s="2" t="s">
        <v>52</v>
      </c>
      <c r="AY91" s="2" t="s">
        <v>52</v>
      </c>
    </row>
    <row r="92" spans="1:51" ht="30" customHeight="1">
      <c r="A92" s="9"/>
      <c r="B92" s="9"/>
      <c r="C92" s="9"/>
      <c r="D92" s="9"/>
      <c r="E92" s="12"/>
      <c r="F92" s="13"/>
      <c r="G92" s="12"/>
      <c r="H92" s="13"/>
      <c r="I92" s="12"/>
      <c r="J92" s="13"/>
      <c r="K92" s="12"/>
      <c r="L92" s="13"/>
      <c r="M92" s="9"/>
    </row>
    <row r="93" spans="1:51" ht="30" customHeight="1">
      <c r="A93" s="256" t="s">
        <v>551</v>
      </c>
      <c r="B93" s="256"/>
      <c r="C93" s="256"/>
      <c r="D93" s="256"/>
      <c r="E93" s="257"/>
      <c r="F93" s="258"/>
      <c r="G93" s="257"/>
      <c r="H93" s="258"/>
      <c r="I93" s="257"/>
      <c r="J93" s="258"/>
      <c r="K93" s="257"/>
      <c r="L93" s="258"/>
      <c r="M93" s="256"/>
      <c r="N93" s="1" t="s">
        <v>185</v>
      </c>
    </row>
    <row r="94" spans="1:51" ht="30" customHeight="1">
      <c r="A94" s="8" t="s">
        <v>552</v>
      </c>
      <c r="B94" s="8" t="s">
        <v>553</v>
      </c>
      <c r="C94" s="8" t="s">
        <v>261</v>
      </c>
      <c r="D94" s="9">
        <v>1.3620000000000001</v>
      </c>
      <c r="E94" s="12">
        <f>단가대비표!O61</f>
        <v>180</v>
      </c>
      <c r="F94" s="13">
        <f t="shared" ref="F94:F104" si="18">TRUNC(E94*D94,1)</f>
        <v>245.1</v>
      </c>
      <c r="G94" s="12">
        <f>단가대비표!P61</f>
        <v>0</v>
      </c>
      <c r="H94" s="13">
        <f t="shared" ref="H94:H104" si="19">TRUNC(G94*D94,1)</f>
        <v>0</v>
      </c>
      <c r="I94" s="12">
        <f>단가대비표!V61</f>
        <v>0</v>
      </c>
      <c r="J94" s="13">
        <f t="shared" ref="J94:J104" si="20">TRUNC(I94*D94,1)</f>
        <v>0</v>
      </c>
      <c r="K94" s="12">
        <f t="shared" ref="K94:K104" si="21">TRUNC(E94+G94+I94,1)</f>
        <v>180</v>
      </c>
      <c r="L94" s="13">
        <f t="shared" ref="L94:L104" si="22">TRUNC(F94+H94+J94,1)</f>
        <v>245.1</v>
      </c>
      <c r="M94" s="8" t="s">
        <v>52</v>
      </c>
      <c r="N94" s="2" t="s">
        <v>185</v>
      </c>
      <c r="O94" s="2" t="s">
        <v>554</v>
      </c>
      <c r="P94" s="2" t="s">
        <v>64</v>
      </c>
      <c r="Q94" s="2" t="s">
        <v>64</v>
      </c>
      <c r="R94" s="2" t="s">
        <v>63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2" t="s">
        <v>52</v>
      </c>
      <c r="AW94" s="2" t="s">
        <v>555</v>
      </c>
      <c r="AX94" s="2" t="s">
        <v>52</v>
      </c>
      <c r="AY94" s="2" t="s">
        <v>52</v>
      </c>
    </row>
    <row r="95" spans="1:51" ht="30" customHeight="1">
      <c r="A95" s="8" t="s">
        <v>556</v>
      </c>
      <c r="B95" s="8" t="s">
        <v>557</v>
      </c>
      <c r="C95" s="8" t="s">
        <v>261</v>
      </c>
      <c r="D95" s="9">
        <v>1.3620000000000001</v>
      </c>
      <c r="E95" s="12">
        <f>단가대비표!O22</f>
        <v>510</v>
      </c>
      <c r="F95" s="13">
        <f t="shared" si="18"/>
        <v>694.6</v>
      </c>
      <c r="G95" s="12">
        <f>단가대비표!P22</f>
        <v>0</v>
      </c>
      <c r="H95" s="13">
        <f t="shared" si="19"/>
        <v>0</v>
      </c>
      <c r="I95" s="12">
        <f>단가대비표!V22</f>
        <v>0</v>
      </c>
      <c r="J95" s="13">
        <f t="shared" si="20"/>
        <v>0</v>
      </c>
      <c r="K95" s="12">
        <f t="shared" si="21"/>
        <v>510</v>
      </c>
      <c r="L95" s="13">
        <f t="shared" si="22"/>
        <v>694.6</v>
      </c>
      <c r="M95" s="8" t="s">
        <v>52</v>
      </c>
      <c r="N95" s="2" t="s">
        <v>185</v>
      </c>
      <c r="O95" s="2" t="s">
        <v>558</v>
      </c>
      <c r="P95" s="2" t="s">
        <v>64</v>
      </c>
      <c r="Q95" s="2" t="s">
        <v>64</v>
      </c>
      <c r="R95" s="2" t="s">
        <v>63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2" t="s">
        <v>52</v>
      </c>
      <c r="AW95" s="2" t="s">
        <v>559</v>
      </c>
      <c r="AX95" s="2" t="s">
        <v>52</v>
      </c>
      <c r="AY95" s="2" t="s">
        <v>52</v>
      </c>
    </row>
    <row r="96" spans="1:51" ht="30" customHeight="1">
      <c r="A96" s="8" t="s">
        <v>556</v>
      </c>
      <c r="B96" s="8" t="s">
        <v>560</v>
      </c>
      <c r="C96" s="8" t="s">
        <v>189</v>
      </c>
      <c r="D96" s="9">
        <v>1.222</v>
      </c>
      <c r="E96" s="12">
        <f>단가대비표!O23</f>
        <v>1560</v>
      </c>
      <c r="F96" s="13">
        <f t="shared" si="18"/>
        <v>1906.3</v>
      </c>
      <c r="G96" s="12">
        <f>단가대비표!P23</f>
        <v>0</v>
      </c>
      <c r="H96" s="13">
        <f t="shared" si="19"/>
        <v>0</v>
      </c>
      <c r="I96" s="12">
        <f>단가대비표!V23</f>
        <v>0</v>
      </c>
      <c r="J96" s="13">
        <f t="shared" si="20"/>
        <v>0</v>
      </c>
      <c r="K96" s="12">
        <f t="shared" si="21"/>
        <v>1560</v>
      </c>
      <c r="L96" s="13">
        <f t="shared" si="22"/>
        <v>1906.3</v>
      </c>
      <c r="M96" s="8" t="s">
        <v>52</v>
      </c>
      <c r="N96" s="2" t="s">
        <v>185</v>
      </c>
      <c r="O96" s="2" t="s">
        <v>561</v>
      </c>
      <c r="P96" s="2" t="s">
        <v>64</v>
      </c>
      <c r="Q96" s="2" t="s">
        <v>64</v>
      </c>
      <c r="R96" s="2" t="s">
        <v>63</v>
      </c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2" t="s">
        <v>52</v>
      </c>
      <c r="AW96" s="2" t="s">
        <v>562</v>
      </c>
      <c r="AX96" s="2" t="s">
        <v>52</v>
      </c>
      <c r="AY96" s="2" t="s">
        <v>52</v>
      </c>
    </row>
    <row r="97" spans="1:51" ht="30" customHeight="1">
      <c r="A97" s="8" t="s">
        <v>556</v>
      </c>
      <c r="B97" s="8" t="s">
        <v>563</v>
      </c>
      <c r="C97" s="8" t="s">
        <v>189</v>
      </c>
      <c r="D97" s="9">
        <v>0.52500000000000002</v>
      </c>
      <c r="E97" s="12">
        <f>단가대비표!O24</f>
        <v>980</v>
      </c>
      <c r="F97" s="13">
        <f t="shared" si="18"/>
        <v>514.5</v>
      </c>
      <c r="G97" s="12">
        <f>단가대비표!P24</f>
        <v>0</v>
      </c>
      <c r="H97" s="13">
        <f t="shared" si="19"/>
        <v>0</v>
      </c>
      <c r="I97" s="12">
        <f>단가대비표!V24</f>
        <v>0</v>
      </c>
      <c r="J97" s="13">
        <f t="shared" si="20"/>
        <v>0</v>
      </c>
      <c r="K97" s="12">
        <f t="shared" si="21"/>
        <v>980</v>
      </c>
      <c r="L97" s="13">
        <f t="shared" si="22"/>
        <v>514.5</v>
      </c>
      <c r="M97" s="8" t="s">
        <v>52</v>
      </c>
      <c r="N97" s="2" t="s">
        <v>185</v>
      </c>
      <c r="O97" s="2" t="s">
        <v>564</v>
      </c>
      <c r="P97" s="2" t="s">
        <v>64</v>
      </c>
      <c r="Q97" s="2" t="s">
        <v>64</v>
      </c>
      <c r="R97" s="2" t="s">
        <v>63</v>
      </c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2" t="s">
        <v>52</v>
      </c>
      <c r="AW97" s="2" t="s">
        <v>565</v>
      </c>
      <c r="AX97" s="2" t="s">
        <v>52</v>
      </c>
      <c r="AY97" s="2" t="s">
        <v>52</v>
      </c>
    </row>
    <row r="98" spans="1:51" ht="30" customHeight="1">
      <c r="A98" s="8" t="s">
        <v>556</v>
      </c>
      <c r="B98" s="8" t="s">
        <v>566</v>
      </c>
      <c r="C98" s="8" t="s">
        <v>251</v>
      </c>
      <c r="D98" s="9">
        <v>1.3620000000000001</v>
      </c>
      <c r="E98" s="12">
        <f>단가대비표!O25</f>
        <v>310</v>
      </c>
      <c r="F98" s="13">
        <f t="shared" si="18"/>
        <v>422.2</v>
      </c>
      <c r="G98" s="12">
        <f>단가대비표!P25</f>
        <v>0</v>
      </c>
      <c r="H98" s="13">
        <f t="shared" si="19"/>
        <v>0</v>
      </c>
      <c r="I98" s="12">
        <f>단가대비표!V25</f>
        <v>0</v>
      </c>
      <c r="J98" s="13">
        <f t="shared" si="20"/>
        <v>0</v>
      </c>
      <c r="K98" s="12">
        <f t="shared" si="21"/>
        <v>310</v>
      </c>
      <c r="L98" s="13">
        <f t="shared" si="22"/>
        <v>422.2</v>
      </c>
      <c r="M98" s="8" t="s">
        <v>52</v>
      </c>
      <c r="N98" s="2" t="s">
        <v>185</v>
      </c>
      <c r="O98" s="2" t="s">
        <v>567</v>
      </c>
      <c r="P98" s="2" t="s">
        <v>64</v>
      </c>
      <c r="Q98" s="2" t="s">
        <v>64</v>
      </c>
      <c r="R98" s="2" t="s">
        <v>63</v>
      </c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2" t="s">
        <v>52</v>
      </c>
      <c r="AW98" s="2" t="s">
        <v>568</v>
      </c>
      <c r="AX98" s="2" t="s">
        <v>52</v>
      </c>
      <c r="AY98" s="2" t="s">
        <v>52</v>
      </c>
    </row>
    <row r="99" spans="1:51" ht="30" customHeight="1">
      <c r="A99" s="8" t="s">
        <v>556</v>
      </c>
      <c r="B99" s="8" t="s">
        <v>569</v>
      </c>
      <c r="C99" s="8" t="s">
        <v>251</v>
      </c>
      <c r="D99" s="9">
        <v>0.58399999999999996</v>
      </c>
      <c r="E99" s="12">
        <f>단가대비표!O26</f>
        <v>111</v>
      </c>
      <c r="F99" s="13">
        <f t="shared" si="18"/>
        <v>64.8</v>
      </c>
      <c r="G99" s="12">
        <f>단가대비표!P26</f>
        <v>0</v>
      </c>
      <c r="H99" s="13">
        <f t="shared" si="19"/>
        <v>0</v>
      </c>
      <c r="I99" s="12">
        <f>단가대비표!V26</f>
        <v>0</v>
      </c>
      <c r="J99" s="13">
        <f t="shared" si="20"/>
        <v>0</v>
      </c>
      <c r="K99" s="12">
        <f t="shared" si="21"/>
        <v>111</v>
      </c>
      <c r="L99" s="13">
        <f t="shared" si="22"/>
        <v>64.8</v>
      </c>
      <c r="M99" s="8" t="s">
        <v>52</v>
      </c>
      <c r="N99" s="2" t="s">
        <v>185</v>
      </c>
      <c r="O99" s="2" t="s">
        <v>570</v>
      </c>
      <c r="P99" s="2" t="s">
        <v>64</v>
      </c>
      <c r="Q99" s="2" t="s">
        <v>64</v>
      </c>
      <c r="R99" s="2" t="s">
        <v>63</v>
      </c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2" t="s">
        <v>52</v>
      </c>
      <c r="AW99" s="2" t="s">
        <v>571</v>
      </c>
      <c r="AX99" s="2" t="s">
        <v>52</v>
      </c>
      <c r="AY99" s="2" t="s">
        <v>52</v>
      </c>
    </row>
    <row r="100" spans="1:51" ht="30" customHeight="1">
      <c r="A100" s="8" t="s">
        <v>556</v>
      </c>
      <c r="B100" s="8" t="s">
        <v>572</v>
      </c>
      <c r="C100" s="8" t="s">
        <v>251</v>
      </c>
      <c r="D100" s="9">
        <v>0.19500000000000001</v>
      </c>
      <c r="E100" s="12">
        <f>단가대비표!O27</f>
        <v>107</v>
      </c>
      <c r="F100" s="13">
        <f t="shared" si="18"/>
        <v>20.8</v>
      </c>
      <c r="G100" s="12">
        <f>단가대비표!P27</f>
        <v>0</v>
      </c>
      <c r="H100" s="13">
        <f t="shared" si="19"/>
        <v>0</v>
      </c>
      <c r="I100" s="12">
        <f>단가대비표!V27</f>
        <v>0</v>
      </c>
      <c r="J100" s="13">
        <f t="shared" si="20"/>
        <v>0</v>
      </c>
      <c r="K100" s="12">
        <f t="shared" si="21"/>
        <v>107</v>
      </c>
      <c r="L100" s="13">
        <f t="shared" si="22"/>
        <v>20.8</v>
      </c>
      <c r="M100" s="8" t="s">
        <v>52</v>
      </c>
      <c r="N100" s="2" t="s">
        <v>185</v>
      </c>
      <c r="O100" s="2" t="s">
        <v>573</v>
      </c>
      <c r="P100" s="2" t="s">
        <v>64</v>
      </c>
      <c r="Q100" s="2" t="s">
        <v>64</v>
      </c>
      <c r="R100" s="2" t="s">
        <v>63</v>
      </c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2" t="s">
        <v>52</v>
      </c>
      <c r="AW100" s="2" t="s">
        <v>574</v>
      </c>
      <c r="AX100" s="2" t="s">
        <v>52</v>
      </c>
      <c r="AY100" s="2" t="s">
        <v>52</v>
      </c>
    </row>
    <row r="101" spans="1:51" ht="30" customHeight="1">
      <c r="A101" s="8" t="s">
        <v>556</v>
      </c>
      <c r="B101" s="8" t="s">
        <v>575</v>
      </c>
      <c r="C101" s="8" t="s">
        <v>189</v>
      </c>
      <c r="D101" s="9">
        <v>3.6749999999999998</v>
      </c>
      <c r="E101" s="12">
        <f>단가대비표!O21</f>
        <v>620</v>
      </c>
      <c r="F101" s="13">
        <f t="shared" si="18"/>
        <v>2278.5</v>
      </c>
      <c r="G101" s="12">
        <f>단가대비표!P21</f>
        <v>0</v>
      </c>
      <c r="H101" s="13">
        <f t="shared" si="19"/>
        <v>0</v>
      </c>
      <c r="I101" s="12">
        <f>단가대비표!V21</f>
        <v>0</v>
      </c>
      <c r="J101" s="13">
        <f t="shared" si="20"/>
        <v>0</v>
      </c>
      <c r="K101" s="12">
        <f t="shared" si="21"/>
        <v>620</v>
      </c>
      <c r="L101" s="13">
        <f t="shared" si="22"/>
        <v>2278.5</v>
      </c>
      <c r="M101" s="8" t="s">
        <v>52</v>
      </c>
      <c r="N101" s="2" t="s">
        <v>185</v>
      </c>
      <c r="O101" s="2" t="s">
        <v>576</v>
      </c>
      <c r="P101" s="2" t="s">
        <v>64</v>
      </c>
      <c r="Q101" s="2" t="s">
        <v>64</v>
      </c>
      <c r="R101" s="2" t="s">
        <v>63</v>
      </c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2" t="s">
        <v>52</v>
      </c>
      <c r="AW101" s="2" t="s">
        <v>577</v>
      </c>
      <c r="AX101" s="2" t="s">
        <v>52</v>
      </c>
      <c r="AY101" s="2" t="s">
        <v>52</v>
      </c>
    </row>
    <row r="102" spans="1:51" ht="30" customHeight="1">
      <c r="A102" s="8" t="s">
        <v>556</v>
      </c>
      <c r="B102" s="8" t="s">
        <v>578</v>
      </c>
      <c r="C102" s="8" t="s">
        <v>261</v>
      </c>
      <c r="D102" s="9">
        <v>4.0839999999999996</v>
      </c>
      <c r="E102" s="12">
        <f>단가대비표!O28</f>
        <v>60</v>
      </c>
      <c r="F102" s="13">
        <f t="shared" si="18"/>
        <v>245</v>
      </c>
      <c r="G102" s="12">
        <f>단가대비표!P28</f>
        <v>0</v>
      </c>
      <c r="H102" s="13">
        <f t="shared" si="19"/>
        <v>0</v>
      </c>
      <c r="I102" s="12">
        <f>단가대비표!V28</f>
        <v>0</v>
      </c>
      <c r="J102" s="13">
        <f t="shared" si="20"/>
        <v>0</v>
      </c>
      <c r="K102" s="12">
        <f t="shared" si="21"/>
        <v>60</v>
      </c>
      <c r="L102" s="13">
        <f t="shared" si="22"/>
        <v>245</v>
      </c>
      <c r="M102" s="8" t="s">
        <v>52</v>
      </c>
      <c r="N102" s="2" t="s">
        <v>185</v>
      </c>
      <c r="O102" s="2" t="s">
        <v>579</v>
      </c>
      <c r="P102" s="2" t="s">
        <v>64</v>
      </c>
      <c r="Q102" s="2" t="s">
        <v>64</v>
      </c>
      <c r="R102" s="2" t="s">
        <v>63</v>
      </c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2" t="s">
        <v>52</v>
      </c>
      <c r="AW102" s="2" t="s">
        <v>580</v>
      </c>
      <c r="AX102" s="2" t="s">
        <v>52</v>
      </c>
      <c r="AY102" s="2" t="s">
        <v>52</v>
      </c>
    </row>
    <row r="103" spans="1:51" ht="30" customHeight="1">
      <c r="A103" s="8" t="s">
        <v>556</v>
      </c>
      <c r="B103" s="8" t="s">
        <v>581</v>
      </c>
      <c r="C103" s="8" t="s">
        <v>261</v>
      </c>
      <c r="D103" s="9">
        <v>0.58399999999999996</v>
      </c>
      <c r="E103" s="12">
        <f>단가대비표!O29</f>
        <v>80</v>
      </c>
      <c r="F103" s="13">
        <f t="shared" si="18"/>
        <v>46.7</v>
      </c>
      <c r="G103" s="12">
        <f>단가대비표!P29</f>
        <v>0</v>
      </c>
      <c r="H103" s="13">
        <f t="shared" si="19"/>
        <v>0</v>
      </c>
      <c r="I103" s="12">
        <f>단가대비표!V29</f>
        <v>0</v>
      </c>
      <c r="J103" s="13">
        <f t="shared" si="20"/>
        <v>0</v>
      </c>
      <c r="K103" s="12">
        <f t="shared" si="21"/>
        <v>80</v>
      </c>
      <c r="L103" s="13">
        <f t="shared" si="22"/>
        <v>46.7</v>
      </c>
      <c r="M103" s="8" t="s">
        <v>52</v>
      </c>
      <c r="N103" s="2" t="s">
        <v>185</v>
      </c>
      <c r="O103" s="2" t="s">
        <v>582</v>
      </c>
      <c r="P103" s="2" t="s">
        <v>64</v>
      </c>
      <c r="Q103" s="2" t="s">
        <v>64</v>
      </c>
      <c r="R103" s="2" t="s">
        <v>63</v>
      </c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2" t="s">
        <v>52</v>
      </c>
      <c r="AW103" s="2" t="s">
        <v>583</v>
      </c>
      <c r="AX103" s="2" t="s">
        <v>52</v>
      </c>
      <c r="AY103" s="2" t="s">
        <v>52</v>
      </c>
    </row>
    <row r="104" spans="1:51" ht="30" customHeight="1">
      <c r="A104" s="8" t="s">
        <v>584</v>
      </c>
      <c r="B104" s="8" t="s">
        <v>52</v>
      </c>
      <c r="C104" s="8" t="s">
        <v>60</v>
      </c>
      <c r="D104" s="9">
        <v>1</v>
      </c>
      <c r="E104" s="12">
        <f>일위대가목록!E48</f>
        <v>0</v>
      </c>
      <c r="F104" s="13">
        <f t="shared" si="18"/>
        <v>0</v>
      </c>
      <c r="G104" s="12">
        <f>일위대가목록!F48</f>
        <v>9661</v>
      </c>
      <c r="H104" s="13">
        <f t="shared" si="19"/>
        <v>9661</v>
      </c>
      <c r="I104" s="12">
        <f>일위대가목록!G48</f>
        <v>579</v>
      </c>
      <c r="J104" s="13">
        <f t="shared" si="20"/>
        <v>579</v>
      </c>
      <c r="K104" s="12">
        <f t="shared" si="21"/>
        <v>10240</v>
      </c>
      <c r="L104" s="13">
        <f t="shared" si="22"/>
        <v>10240</v>
      </c>
      <c r="M104" s="8" t="s">
        <v>585</v>
      </c>
      <c r="N104" s="2" t="s">
        <v>185</v>
      </c>
      <c r="O104" s="2" t="s">
        <v>586</v>
      </c>
      <c r="P104" s="2" t="s">
        <v>63</v>
      </c>
      <c r="Q104" s="2" t="s">
        <v>64</v>
      </c>
      <c r="R104" s="2" t="s">
        <v>64</v>
      </c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2" t="s">
        <v>52</v>
      </c>
      <c r="AW104" s="2" t="s">
        <v>587</v>
      </c>
      <c r="AX104" s="2" t="s">
        <v>52</v>
      </c>
      <c r="AY104" s="2" t="s">
        <v>52</v>
      </c>
    </row>
    <row r="105" spans="1:51" ht="30" customHeight="1">
      <c r="A105" s="8" t="s">
        <v>376</v>
      </c>
      <c r="B105" s="8" t="s">
        <v>52</v>
      </c>
      <c r="C105" s="8" t="s">
        <v>52</v>
      </c>
      <c r="D105" s="9"/>
      <c r="E105" s="12"/>
      <c r="F105" s="13">
        <f>TRUNC(SUMIF(N94:N104, N93, F94:F104),0)</f>
        <v>6438</v>
      </c>
      <c r="G105" s="12"/>
      <c r="H105" s="13">
        <f>TRUNC(SUMIF(N94:N104, N93, H94:H104),0)</f>
        <v>9661</v>
      </c>
      <c r="I105" s="12"/>
      <c r="J105" s="13">
        <f>TRUNC(SUMIF(N94:N104, N93, J94:J104),0)</f>
        <v>579</v>
      </c>
      <c r="K105" s="12"/>
      <c r="L105" s="13">
        <f>F105+H105+J105</f>
        <v>16678</v>
      </c>
      <c r="M105" s="8" t="s">
        <v>52</v>
      </c>
      <c r="N105" s="2" t="s">
        <v>72</v>
      </c>
      <c r="O105" s="2" t="s">
        <v>72</v>
      </c>
      <c r="P105" s="2" t="s">
        <v>52</v>
      </c>
      <c r="Q105" s="2" t="s">
        <v>52</v>
      </c>
      <c r="R105" s="2" t="s">
        <v>52</v>
      </c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2" t="s">
        <v>52</v>
      </c>
      <c r="AW105" s="2" t="s">
        <v>52</v>
      </c>
      <c r="AX105" s="2" t="s">
        <v>52</v>
      </c>
      <c r="AY105" s="2" t="s">
        <v>52</v>
      </c>
    </row>
    <row r="106" spans="1:51" ht="30" customHeight="1">
      <c r="A106" s="9"/>
      <c r="B106" s="9"/>
      <c r="C106" s="9"/>
      <c r="D106" s="9"/>
      <c r="E106" s="12"/>
      <c r="F106" s="13"/>
      <c r="G106" s="12"/>
      <c r="H106" s="13"/>
      <c r="I106" s="12"/>
      <c r="J106" s="13"/>
      <c r="K106" s="12"/>
      <c r="L106" s="13"/>
      <c r="M106" s="9"/>
    </row>
    <row r="107" spans="1:51" ht="30" customHeight="1">
      <c r="A107" s="256" t="s">
        <v>588</v>
      </c>
      <c r="B107" s="256"/>
      <c r="C107" s="256"/>
      <c r="D107" s="256"/>
      <c r="E107" s="257"/>
      <c r="F107" s="258"/>
      <c r="G107" s="257"/>
      <c r="H107" s="258"/>
      <c r="I107" s="257"/>
      <c r="J107" s="258"/>
      <c r="K107" s="257"/>
      <c r="L107" s="258"/>
      <c r="M107" s="256"/>
      <c r="N107" s="1" t="s">
        <v>191</v>
      </c>
    </row>
    <row r="108" spans="1:51" ht="30" customHeight="1">
      <c r="A108" s="8" t="s">
        <v>556</v>
      </c>
      <c r="B108" s="8" t="s">
        <v>589</v>
      </c>
      <c r="C108" s="8" t="s">
        <v>189</v>
      </c>
      <c r="D108" s="9">
        <v>1.1000000000000001</v>
      </c>
      <c r="E108" s="12">
        <f>단가대비표!O30</f>
        <v>2360</v>
      </c>
      <c r="F108" s="13">
        <f>TRUNC(E108*D108,1)</f>
        <v>2596</v>
      </c>
      <c r="G108" s="12">
        <f>단가대비표!P30</f>
        <v>0</v>
      </c>
      <c r="H108" s="13">
        <f>TRUNC(G108*D108,1)</f>
        <v>0</v>
      </c>
      <c r="I108" s="12">
        <f>단가대비표!V30</f>
        <v>0</v>
      </c>
      <c r="J108" s="13">
        <f>TRUNC(I108*D108,1)</f>
        <v>0</v>
      </c>
      <c r="K108" s="12">
        <f t="shared" ref="K108:L110" si="23">TRUNC(E108+G108+I108,1)</f>
        <v>2360</v>
      </c>
      <c r="L108" s="13">
        <f t="shared" si="23"/>
        <v>2596</v>
      </c>
      <c r="M108" s="8" t="s">
        <v>52</v>
      </c>
      <c r="N108" s="2" t="s">
        <v>191</v>
      </c>
      <c r="O108" s="2" t="s">
        <v>590</v>
      </c>
      <c r="P108" s="2" t="s">
        <v>64</v>
      </c>
      <c r="Q108" s="2" t="s">
        <v>64</v>
      </c>
      <c r="R108" s="2" t="s">
        <v>63</v>
      </c>
      <c r="S108" s="3"/>
      <c r="T108" s="3"/>
      <c r="U108" s="3"/>
      <c r="V108" s="3">
        <v>1</v>
      </c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2" t="s">
        <v>52</v>
      </c>
      <c r="AW108" s="2" t="s">
        <v>591</v>
      </c>
      <c r="AX108" s="2" t="s">
        <v>52</v>
      </c>
      <c r="AY108" s="2" t="s">
        <v>52</v>
      </c>
    </row>
    <row r="109" spans="1:51" ht="30" customHeight="1">
      <c r="A109" s="8" t="s">
        <v>592</v>
      </c>
      <c r="B109" s="8" t="s">
        <v>593</v>
      </c>
      <c r="C109" s="8" t="s">
        <v>68</v>
      </c>
      <c r="D109" s="9">
        <v>1</v>
      </c>
      <c r="E109" s="12">
        <f>TRUNC(SUMIF(V108:V110, RIGHTB(O109, 1), F108:F110)*U109, 2)</f>
        <v>129.80000000000001</v>
      </c>
      <c r="F109" s="13">
        <f>TRUNC(E109*D109,1)</f>
        <v>129.80000000000001</v>
      </c>
      <c r="G109" s="12">
        <v>0</v>
      </c>
      <c r="H109" s="13">
        <f>TRUNC(G109*D109,1)</f>
        <v>0</v>
      </c>
      <c r="I109" s="12">
        <v>0</v>
      </c>
      <c r="J109" s="13">
        <f>TRUNC(I109*D109,1)</f>
        <v>0</v>
      </c>
      <c r="K109" s="12">
        <f t="shared" si="23"/>
        <v>129.80000000000001</v>
      </c>
      <c r="L109" s="13">
        <f t="shared" si="23"/>
        <v>129.80000000000001</v>
      </c>
      <c r="M109" s="8" t="s">
        <v>52</v>
      </c>
      <c r="N109" s="2" t="s">
        <v>191</v>
      </c>
      <c r="O109" s="2" t="s">
        <v>393</v>
      </c>
      <c r="P109" s="2" t="s">
        <v>64</v>
      </c>
      <c r="Q109" s="2" t="s">
        <v>64</v>
      </c>
      <c r="R109" s="2" t="s">
        <v>64</v>
      </c>
      <c r="S109" s="3">
        <v>0</v>
      </c>
      <c r="T109" s="3">
        <v>0</v>
      </c>
      <c r="U109" s="3">
        <v>0.05</v>
      </c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2" t="s">
        <v>52</v>
      </c>
      <c r="AW109" s="2" t="s">
        <v>594</v>
      </c>
      <c r="AX109" s="2" t="s">
        <v>52</v>
      </c>
      <c r="AY109" s="2" t="s">
        <v>52</v>
      </c>
    </row>
    <row r="110" spans="1:51" ht="30" customHeight="1">
      <c r="A110" s="8" t="s">
        <v>595</v>
      </c>
      <c r="B110" s="8" t="s">
        <v>52</v>
      </c>
      <c r="C110" s="8" t="s">
        <v>189</v>
      </c>
      <c r="D110" s="9">
        <v>1</v>
      </c>
      <c r="E110" s="12">
        <f>일위대가목록!E49</f>
        <v>0</v>
      </c>
      <c r="F110" s="13">
        <f>TRUNC(E110*D110,1)</f>
        <v>0</v>
      </c>
      <c r="G110" s="12">
        <f>일위대가목록!F49</f>
        <v>7393</v>
      </c>
      <c r="H110" s="13">
        <f>TRUNC(G110*D110,1)</f>
        <v>7393</v>
      </c>
      <c r="I110" s="12">
        <f>일위대가목록!G49</f>
        <v>295</v>
      </c>
      <c r="J110" s="13">
        <f>TRUNC(I110*D110,1)</f>
        <v>295</v>
      </c>
      <c r="K110" s="12">
        <f t="shared" si="23"/>
        <v>7688</v>
      </c>
      <c r="L110" s="13">
        <f t="shared" si="23"/>
        <v>7688</v>
      </c>
      <c r="M110" s="8" t="s">
        <v>596</v>
      </c>
      <c r="N110" s="2" t="s">
        <v>191</v>
      </c>
      <c r="O110" s="2" t="s">
        <v>597</v>
      </c>
      <c r="P110" s="2" t="s">
        <v>63</v>
      </c>
      <c r="Q110" s="2" t="s">
        <v>64</v>
      </c>
      <c r="R110" s="2" t="s">
        <v>64</v>
      </c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2" t="s">
        <v>52</v>
      </c>
      <c r="AW110" s="2" t="s">
        <v>598</v>
      </c>
      <c r="AX110" s="2" t="s">
        <v>52</v>
      </c>
      <c r="AY110" s="2" t="s">
        <v>52</v>
      </c>
    </row>
    <row r="111" spans="1:51" ht="30" customHeight="1">
      <c r="A111" s="8" t="s">
        <v>376</v>
      </c>
      <c r="B111" s="8" t="s">
        <v>52</v>
      </c>
      <c r="C111" s="8" t="s">
        <v>52</v>
      </c>
      <c r="D111" s="9"/>
      <c r="E111" s="12"/>
      <c r="F111" s="13">
        <f>TRUNC(SUMIF(N108:N110, N107, F108:F110),0)</f>
        <v>2725</v>
      </c>
      <c r="G111" s="12"/>
      <c r="H111" s="13">
        <f>TRUNC(SUMIF(N108:N110, N107, H108:H110),0)</f>
        <v>7393</v>
      </c>
      <c r="I111" s="12"/>
      <c r="J111" s="13">
        <f>TRUNC(SUMIF(N108:N110, N107, J108:J110),0)</f>
        <v>295</v>
      </c>
      <c r="K111" s="12"/>
      <c r="L111" s="13">
        <f>F111+H111+J111</f>
        <v>10413</v>
      </c>
      <c r="M111" s="8" t="s">
        <v>52</v>
      </c>
      <c r="N111" s="2" t="s">
        <v>72</v>
      </c>
      <c r="O111" s="2" t="s">
        <v>72</v>
      </c>
      <c r="P111" s="2" t="s">
        <v>52</v>
      </c>
      <c r="Q111" s="2" t="s">
        <v>52</v>
      </c>
      <c r="R111" s="2" t="s">
        <v>52</v>
      </c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2" t="s">
        <v>52</v>
      </c>
      <c r="AW111" s="2" t="s">
        <v>52</v>
      </c>
      <c r="AX111" s="2" t="s">
        <v>52</v>
      </c>
      <c r="AY111" s="2" t="s">
        <v>52</v>
      </c>
    </row>
    <row r="112" spans="1:51" ht="30" customHeight="1">
      <c r="A112" s="9"/>
      <c r="B112" s="9"/>
      <c r="C112" s="9"/>
      <c r="D112" s="9"/>
      <c r="E112" s="12"/>
      <c r="F112" s="13"/>
      <c r="G112" s="12"/>
      <c r="H112" s="13"/>
      <c r="I112" s="12"/>
      <c r="J112" s="13"/>
      <c r="K112" s="12"/>
      <c r="L112" s="13"/>
      <c r="M112" s="9"/>
    </row>
    <row r="113" spans="1:51" ht="30" customHeight="1">
      <c r="A113" s="256" t="s">
        <v>599</v>
      </c>
      <c r="B113" s="256"/>
      <c r="C113" s="256"/>
      <c r="D113" s="256"/>
      <c r="E113" s="257"/>
      <c r="F113" s="258"/>
      <c r="G113" s="257"/>
      <c r="H113" s="258"/>
      <c r="I113" s="257"/>
      <c r="J113" s="258"/>
      <c r="K113" s="257"/>
      <c r="L113" s="258"/>
      <c r="M113" s="256"/>
      <c r="N113" s="1" t="s">
        <v>196</v>
      </c>
    </row>
    <row r="114" spans="1:51" ht="30" customHeight="1">
      <c r="A114" s="8" t="s">
        <v>600</v>
      </c>
      <c r="B114" s="8" t="s">
        <v>532</v>
      </c>
      <c r="C114" s="8" t="s">
        <v>60</v>
      </c>
      <c r="D114" s="9">
        <v>2</v>
      </c>
      <c r="E114" s="12">
        <f>일위대가목록!E50</f>
        <v>7242</v>
      </c>
      <c r="F114" s="13">
        <f t="shared" ref="F114:F121" si="24">TRUNC(E114*D114,1)</f>
        <v>14484</v>
      </c>
      <c r="G114" s="12">
        <f>일위대가목록!F50</f>
        <v>14379</v>
      </c>
      <c r="H114" s="13">
        <f t="shared" ref="H114:H121" si="25">TRUNC(G114*D114,1)</f>
        <v>28758</v>
      </c>
      <c r="I114" s="12">
        <f>일위대가목록!G50</f>
        <v>287</v>
      </c>
      <c r="J114" s="13">
        <f t="shared" ref="J114:J121" si="26">TRUNC(I114*D114,1)</f>
        <v>574</v>
      </c>
      <c r="K114" s="12">
        <f t="shared" ref="K114:L121" si="27">TRUNC(E114+G114+I114,1)</f>
        <v>21908</v>
      </c>
      <c r="L114" s="13">
        <f t="shared" si="27"/>
        <v>43816</v>
      </c>
      <c r="M114" s="8" t="s">
        <v>601</v>
      </c>
      <c r="N114" s="2" t="s">
        <v>196</v>
      </c>
      <c r="O114" s="2" t="s">
        <v>602</v>
      </c>
      <c r="P114" s="2" t="s">
        <v>63</v>
      </c>
      <c r="Q114" s="2" t="s">
        <v>64</v>
      </c>
      <c r="R114" s="2" t="s">
        <v>64</v>
      </c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2" t="s">
        <v>52</v>
      </c>
      <c r="AW114" s="2" t="s">
        <v>603</v>
      </c>
      <c r="AX114" s="2" t="s">
        <v>52</v>
      </c>
      <c r="AY114" s="2" t="s">
        <v>52</v>
      </c>
    </row>
    <row r="115" spans="1:51" ht="30" customHeight="1">
      <c r="A115" s="8" t="s">
        <v>604</v>
      </c>
      <c r="B115" s="8" t="s">
        <v>605</v>
      </c>
      <c r="C115" s="8" t="s">
        <v>60</v>
      </c>
      <c r="D115" s="9">
        <v>1</v>
      </c>
      <c r="E115" s="12">
        <f>일위대가목록!E51</f>
        <v>94850</v>
      </c>
      <c r="F115" s="13">
        <f t="shared" si="24"/>
        <v>94850</v>
      </c>
      <c r="G115" s="12">
        <f>일위대가목록!F51</f>
        <v>7865</v>
      </c>
      <c r="H115" s="13">
        <f t="shared" si="25"/>
        <v>7865</v>
      </c>
      <c r="I115" s="12">
        <f>일위대가목록!G51</f>
        <v>157</v>
      </c>
      <c r="J115" s="13">
        <f t="shared" si="26"/>
        <v>157</v>
      </c>
      <c r="K115" s="12">
        <f t="shared" si="27"/>
        <v>102872</v>
      </c>
      <c r="L115" s="13">
        <f t="shared" si="27"/>
        <v>102872</v>
      </c>
      <c r="M115" s="8" t="s">
        <v>606</v>
      </c>
      <c r="N115" s="2" t="s">
        <v>196</v>
      </c>
      <c r="O115" s="2" t="s">
        <v>607</v>
      </c>
      <c r="P115" s="2" t="s">
        <v>63</v>
      </c>
      <c r="Q115" s="2" t="s">
        <v>64</v>
      </c>
      <c r="R115" s="2" t="s">
        <v>64</v>
      </c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2" t="s">
        <v>52</v>
      </c>
      <c r="AW115" s="2" t="s">
        <v>608</v>
      </c>
      <c r="AX115" s="2" t="s">
        <v>52</v>
      </c>
      <c r="AY115" s="2" t="s">
        <v>52</v>
      </c>
    </row>
    <row r="116" spans="1:51" ht="30" customHeight="1">
      <c r="A116" s="8" t="s">
        <v>609</v>
      </c>
      <c r="B116" s="8" t="s">
        <v>537</v>
      </c>
      <c r="C116" s="8" t="s">
        <v>60</v>
      </c>
      <c r="D116" s="9">
        <v>1</v>
      </c>
      <c r="E116" s="12">
        <f>일위대가목록!E52</f>
        <v>21477</v>
      </c>
      <c r="F116" s="13">
        <f t="shared" si="24"/>
        <v>21477</v>
      </c>
      <c r="G116" s="12">
        <f>일위대가목록!F52</f>
        <v>14379</v>
      </c>
      <c r="H116" s="13">
        <f t="shared" si="25"/>
        <v>14379</v>
      </c>
      <c r="I116" s="12">
        <f>일위대가목록!G52</f>
        <v>287</v>
      </c>
      <c r="J116" s="13">
        <f t="shared" si="26"/>
        <v>287</v>
      </c>
      <c r="K116" s="12">
        <f t="shared" si="27"/>
        <v>36143</v>
      </c>
      <c r="L116" s="13">
        <f t="shared" si="27"/>
        <v>36143</v>
      </c>
      <c r="M116" s="8" t="s">
        <v>610</v>
      </c>
      <c r="N116" s="2" t="s">
        <v>196</v>
      </c>
      <c r="O116" s="2" t="s">
        <v>611</v>
      </c>
      <c r="P116" s="2" t="s">
        <v>63</v>
      </c>
      <c r="Q116" s="2" t="s">
        <v>64</v>
      </c>
      <c r="R116" s="2" t="s">
        <v>64</v>
      </c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2" t="s">
        <v>52</v>
      </c>
      <c r="AW116" s="2" t="s">
        <v>612</v>
      </c>
      <c r="AX116" s="2" t="s">
        <v>52</v>
      </c>
      <c r="AY116" s="2" t="s">
        <v>52</v>
      </c>
    </row>
    <row r="117" spans="1:51" ht="30" customHeight="1">
      <c r="A117" s="8" t="s">
        <v>613</v>
      </c>
      <c r="B117" s="8" t="s">
        <v>614</v>
      </c>
      <c r="C117" s="8" t="s">
        <v>60</v>
      </c>
      <c r="D117" s="9">
        <v>1.1000000000000001</v>
      </c>
      <c r="E117" s="12">
        <f>단가대비표!O18</f>
        <v>16096</v>
      </c>
      <c r="F117" s="13">
        <f t="shared" si="24"/>
        <v>17705.599999999999</v>
      </c>
      <c r="G117" s="12">
        <f>단가대비표!P18</f>
        <v>0</v>
      </c>
      <c r="H117" s="13">
        <f t="shared" si="25"/>
        <v>0</v>
      </c>
      <c r="I117" s="12">
        <f>단가대비표!V18</f>
        <v>0</v>
      </c>
      <c r="J117" s="13">
        <f t="shared" si="26"/>
        <v>0</v>
      </c>
      <c r="K117" s="12">
        <f t="shared" si="27"/>
        <v>16096</v>
      </c>
      <c r="L117" s="13">
        <f t="shared" si="27"/>
        <v>17705.599999999999</v>
      </c>
      <c r="M117" s="8" t="s">
        <v>52</v>
      </c>
      <c r="N117" s="2" t="s">
        <v>196</v>
      </c>
      <c r="O117" s="2" t="s">
        <v>615</v>
      </c>
      <c r="P117" s="2" t="s">
        <v>64</v>
      </c>
      <c r="Q117" s="2" t="s">
        <v>64</v>
      </c>
      <c r="R117" s="2" t="s">
        <v>63</v>
      </c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2" t="s">
        <v>52</v>
      </c>
      <c r="AW117" s="2" t="s">
        <v>616</v>
      </c>
      <c r="AX117" s="2" t="s">
        <v>52</v>
      </c>
      <c r="AY117" s="2" t="s">
        <v>52</v>
      </c>
    </row>
    <row r="118" spans="1:51" ht="30" customHeight="1">
      <c r="A118" s="8" t="s">
        <v>617</v>
      </c>
      <c r="B118" s="8" t="s">
        <v>618</v>
      </c>
      <c r="C118" s="8" t="s">
        <v>60</v>
      </c>
      <c r="D118" s="9">
        <v>1</v>
      </c>
      <c r="E118" s="12">
        <f>일위대가목록!E53</f>
        <v>0</v>
      </c>
      <c r="F118" s="13">
        <f t="shared" si="24"/>
        <v>0</v>
      </c>
      <c r="G118" s="12">
        <f>일위대가목록!F53</f>
        <v>14264</v>
      </c>
      <c r="H118" s="13">
        <f t="shared" si="25"/>
        <v>14264</v>
      </c>
      <c r="I118" s="12">
        <f>일위대가목록!G53</f>
        <v>0</v>
      </c>
      <c r="J118" s="13">
        <f t="shared" si="26"/>
        <v>0</v>
      </c>
      <c r="K118" s="12">
        <f t="shared" si="27"/>
        <v>14264</v>
      </c>
      <c r="L118" s="13">
        <f t="shared" si="27"/>
        <v>14264</v>
      </c>
      <c r="M118" s="8" t="s">
        <v>619</v>
      </c>
      <c r="N118" s="2" t="s">
        <v>196</v>
      </c>
      <c r="O118" s="2" t="s">
        <v>620</v>
      </c>
      <c r="P118" s="2" t="s">
        <v>63</v>
      </c>
      <c r="Q118" s="2" t="s">
        <v>64</v>
      </c>
      <c r="R118" s="2" t="s">
        <v>64</v>
      </c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2" t="s">
        <v>52</v>
      </c>
      <c r="AW118" s="2" t="s">
        <v>621</v>
      </c>
      <c r="AX118" s="2" t="s">
        <v>52</v>
      </c>
      <c r="AY118" s="2" t="s">
        <v>52</v>
      </c>
    </row>
    <row r="119" spans="1:51" ht="30" customHeight="1">
      <c r="A119" s="8" t="s">
        <v>622</v>
      </c>
      <c r="B119" s="8" t="s">
        <v>623</v>
      </c>
      <c r="C119" s="8" t="s">
        <v>60</v>
      </c>
      <c r="D119" s="9">
        <v>1</v>
      </c>
      <c r="E119" s="12">
        <f>일위대가목록!E54</f>
        <v>100473</v>
      </c>
      <c r="F119" s="13">
        <f t="shared" si="24"/>
        <v>100473</v>
      </c>
      <c r="G119" s="12">
        <f>일위대가목록!F54</f>
        <v>55884</v>
      </c>
      <c r="H119" s="13">
        <f t="shared" si="25"/>
        <v>55884</v>
      </c>
      <c r="I119" s="12">
        <f>일위대가목록!G54</f>
        <v>1676</v>
      </c>
      <c r="J119" s="13">
        <f t="shared" si="26"/>
        <v>1676</v>
      </c>
      <c r="K119" s="12">
        <f t="shared" si="27"/>
        <v>158033</v>
      </c>
      <c r="L119" s="13">
        <f t="shared" si="27"/>
        <v>158033</v>
      </c>
      <c r="M119" s="8" t="s">
        <v>624</v>
      </c>
      <c r="N119" s="2" t="s">
        <v>196</v>
      </c>
      <c r="O119" s="2" t="s">
        <v>625</v>
      </c>
      <c r="P119" s="2" t="s">
        <v>63</v>
      </c>
      <c r="Q119" s="2" t="s">
        <v>64</v>
      </c>
      <c r="R119" s="2" t="s">
        <v>64</v>
      </c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2" t="s">
        <v>52</v>
      </c>
      <c r="AW119" s="2" t="s">
        <v>626</v>
      </c>
      <c r="AX119" s="2" t="s">
        <v>52</v>
      </c>
      <c r="AY119" s="2" t="s">
        <v>52</v>
      </c>
    </row>
    <row r="120" spans="1:51" ht="30" customHeight="1">
      <c r="A120" s="8" t="s">
        <v>541</v>
      </c>
      <c r="B120" s="8" t="s">
        <v>542</v>
      </c>
      <c r="C120" s="8" t="s">
        <v>60</v>
      </c>
      <c r="D120" s="9">
        <v>1</v>
      </c>
      <c r="E120" s="12">
        <f>일위대가목록!E46</f>
        <v>72</v>
      </c>
      <c r="F120" s="13">
        <f t="shared" si="24"/>
        <v>72</v>
      </c>
      <c r="G120" s="12">
        <f>일위대가목록!F46</f>
        <v>0</v>
      </c>
      <c r="H120" s="13">
        <f t="shared" si="25"/>
        <v>0</v>
      </c>
      <c r="I120" s="12">
        <f>일위대가목록!G46</f>
        <v>0</v>
      </c>
      <c r="J120" s="13">
        <f t="shared" si="26"/>
        <v>0</v>
      </c>
      <c r="K120" s="12">
        <f t="shared" si="27"/>
        <v>72</v>
      </c>
      <c r="L120" s="13">
        <f t="shared" si="27"/>
        <v>72</v>
      </c>
      <c r="M120" s="8" t="s">
        <v>543</v>
      </c>
      <c r="N120" s="2" t="s">
        <v>196</v>
      </c>
      <c r="O120" s="2" t="s">
        <v>544</v>
      </c>
      <c r="P120" s="2" t="s">
        <v>63</v>
      </c>
      <c r="Q120" s="2" t="s">
        <v>64</v>
      </c>
      <c r="R120" s="2" t="s">
        <v>64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2" t="s">
        <v>52</v>
      </c>
      <c r="AW120" s="2" t="s">
        <v>627</v>
      </c>
      <c r="AX120" s="2" t="s">
        <v>52</v>
      </c>
      <c r="AY120" s="2" t="s">
        <v>52</v>
      </c>
    </row>
    <row r="121" spans="1:51" ht="30" customHeight="1">
      <c r="A121" s="8" t="s">
        <v>546</v>
      </c>
      <c r="B121" s="8" t="s">
        <v>547</v>
      </c>
      <c r="C121" s="8" t="s">
        <v>60</v>
      </c>
      <c r="D121" s="9">
        <v>1</v>
      </c>
      <c r="E121" s="12">
        <f>일위대가목록!E47</f>
        <v>182</v>
      </c>
      <c r="F121" s="13">
        <f t="shared" si="24"/>
        <v>182</v>
      </c>
      <c r="G121" s="12">
        <f>일위대가목록!F47</f>
        <v>9117</v>
      </c>
      <c r="H121" s="13">
        <f t="shared" si="25"/>
        <v>9117</v>
      </c>
      <c r="I121" s="12">
        <f>일위대가목록!G47</f>
        <v>0</v>
      </c>
      <c r="J121" s="13">
        <f t="shared" si="26"/>
        <v>0</v>
      </c>
      <c r="K121" s="12">
        <f t="shared" si="27"/>
        <v>9299</v>
      </c>
      <c r="L121" s="13">
        <f t="shared" si="27"/>
        <v>9299</v>
      </c>
      <c r="M121" s="8" t="s">
        <v>548</v>
      </c>
      <c r="N121" s="2" t="s">
        <v>196</v>
      </c>
      <c r="O121" s="2" t="s">
        <v>549</v>
      </c>
      <c r="P121" s="2" t="s">
        <v>63</v>
      </c>
      <c r="Q121" s="2" t="s">
        <v>64</v>
      </c>
      <c r="R121" s="2" t="s">
        <v>64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2" t="s">
        <v>52</v>
      </c>
      <c r="AW121" s="2" t="s">
        <v>628</v>
      </c>
      <c r="AX121" s="2" t="s">
        <v>52</v>
      </c>
      <c r="AY121" s="2" t="s">
        <v>52</v>
      </c>
    </row>
    <row r="122" spans="1:51" ht="30" customHeight="1">
      <c r="A122" s="8" t="s">
        <v>376</v>
      </c>
      <c r="B122" s="8" t="s">
        <v>52</v>
      </c>
      <c r="C122" s="8" t="s">
        <v>52</v>
      </c>
      <c r="D122" s="9"/>
      <c r="E122" s="12"/>
      <c r="F122" s="13">
        <f>TRUNC(SUMIF(N114:N121, N113, F114:F121),0)</f>
        <v>249243</v>
      </c>
      <c r="G122" s="12"/>
      <c r="H122" s="13">
        <f>TRUNC(SUMIF(N114:N121, N113, H114:H121),0)</f>
        <v>130267</v>
      </c>
      <c r="I122" s="12"/>
      <c r="J122" s="13">
        <f>TRUNC(SUMIF(N114:N121, N113, J114:J121),0)</f>
        <v>2694</v>
      </c>
      <c r="K122" s="12"/>
      <c r="L122" s="13">
        <f>F122+H122+J122</f>
        <v>382204</v>
      </c>
      <c r="M122" s="8" t="s">
        <v>52</v>
      </c>
      <c r="N122" s="2" t="s">
        <v>72</v>
      </c>
      <c r="O122" s="2" t="s">
        <v>72</v>
      </c>
      <c r="P122" s="2" t="s">
        <v>52</v>
      </c>
      <c r="Q122" s="2" t="s">
        <v>52</v>
      </c>
      <c r="R122" s="2" t="s">
        <v>52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2" t="s">
        <v>52</v>
      </c>
      <c r="AW122" s="2" t="s">
        <v>52</v>
      </c>
      <c r="AX122" s="2" t="s">
        <v>52</v>
      </c>
      <c r="AY122" s="2" t="s">
        <v>52</v>
      </c>
    </row>
    <row r="123" spans="1:51" ht="30" customHeight="1">
      <c r="A123" s="9"/>
      <c r="B123" s="9"/>
      <c r="C123" s="9"/>
      <c r="D123" s="9"/>
      <c r="E123" s="12"/>
      <c r="F123" s="13"/>
      <c r="G123" s="12"/>
      <c r="H123" s="13"/>
      <c r="I123" s="12"/>
      <c r="J123" s="13"/>
      <c r="K123" s="12"/>
      <c r="L123" s="13"/>
      <c r="M123" s="9"/>
    </row>
    <row r="124" spans="1:51" ht="30" customHeight="1">
      <c r="A124" s="256" t="s">
        <v>629</v>
      </c>
      <c r="B124" s="256"/>
      <c r="C124" s="256"/>
      <c r="D124" s="256"/>
      <c r="E124" s="257"/>
      <c r="F124" s="258"/>
      <c r="G124" s="257"/>
      <c r="H124" s="258"/>
      <c r="I124" s="257"/>
      <c r="J124" s="258"/>
      <c r="K124" s="257"/>
      <c r="L124" s="258"/>
      <c r="M124" s="256"/>
      <c r="N124" s="1" t="s">
        <v>201</v>
      </c>
    </row>
    <row r="125" spans="1:51" ht="30" customHeight="1">
      <c r="A125" s="8" t="s">
        <v>600</v>
      </c>
      <c r="B125" s="8" t="s">
        <v>532</v>
      </c>
      <c r="C125" s="8" t="s">
        <v>60</v>
      </c>
      <c r="D125" s="9">
        <v>2</v>
      </c>
      <c r="E125" s="12">
        <f>일위대가목록!E50</f>
        <v>7242</v>
      </c>
      <c r="F125" s="13">
        <f t="shared" ref="F125:F130" si="28">TRUNC(E125*D125,1)</f>
        <v>14484</v>
      </c>
      <c r="G125" s="12">
        <f>일위대가목록!F50</f>
        <v>14379</v>
      </c>
      <c r="H125" s="13">
        <f t="shared" ref="H125:H130" si="29">TRUNC(G125*D125,1)</f>
        <v>28758</v>
      </c>
      <c r="I125" s="12">
        <f>일위대가목록!G50</f>
        <v>287</v>
      </c>
      <c r="J125" s="13">
        <f t="shared" ref="J125:J130" si="30">TRUNC(I125*D125,1)</f>
        <v>574</v>
      </c>
      <c r="K125" s="12">
        <f t="shared" ref="K125:L130" si="31">TRUNC(E125+G125+I125,1)</f>
        <v>21908</v>
      </c>
      <c r="L125" s="13">
        <f t="shared" si="31"/>
        <v>43816</v>
      </c>
      <c r="M125" s="8" t="s">
        <v>601</v>
      </c>
      <c r="N125" s="2" t="s">
        <v>201</v>
      </c>
      <c r="O125" s="2" t="s">
        <v>602</v>
      </c>
      <c r="P125" s="2" t="s">
        <v>63</v>
      </c>
      <c r="Q125" s="2" t="s">
        <v>64</v>
      </c>
      <c r="R125" s="2" t="s">
        <v>64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2" t="s">
        <v>52</v>
      </c>
      <c r="AW125" s="2" t="s">
        <v>630</v>
      </c>
      <c r="AX125" s="2" t="s">
        <v>52</v>
      </c>
      <c r="AY125" s="2" t="s">
        <v>52</v>
      </c>
    </row>
    <row r="126" spans="1:51" ht="30" customHeight="1">
      <c r="A126" s="8" t="s">
        <v>604</v>
      </c>
      <c r="B126" s="8" t="s">
        <v>605</v>
      </c>
      <c r="C126" s="8" t="s">
        <v>60</v>
      </c>
      <c r="D126" s="9">
        <v>1</v>
      </c>
      <c r="E126" s="12">
        <f>일위대가목록!E51</f>
        <v>94850</v>
      </c>
      <c r="F126" s="13">
        <f t="shared" si="28"/>
        <v>94850</v>
      </c>
      <c r="G126" s="12">
        <f>일위대가목록!F51</f>
        <v>7865</v>
      </c>
      <c r="H126" s="13">
        <f t="shared" si="29"/>
        <v>7865</v>
      </c>
      <c r="I126" s="12">
        <f>일위대가목록!G51</f>
        <v>157</v>
      </c>
      <c r="J126" s="13">
        <f t="shared" si="30"/>
        <v>157</v>
      </c>
      <c r="K126" s="12">
        <f t="shared" si="31"/>
        <v>102872</v>
      </c>
      <c r="L126" s="13">
        <f t="shared" si="31"/>
        <v>102872</v>
      </c>
      <c r="M126" s="8" t="s">
        <v>606</v>
      </c>
      <c r="N126" s="2" t="s">
        <v>201</v>
      </c>
      <c r="O126" s="2" t="s">
        <v>607</v>
      </c>
      <c r="P126" s="2" t="s">
        <v>63</v>
      </c>
      <c r="Q126" s="2" t="s">
        <v>64</v>
      </c>
      <c r="R126" s="2" t="s">
        <v>64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2" t="s">
        <v>52</v>
      </c>
      <c r="AW126" s="2" t="s">
        <v>631</v>
      </c>
      <c r="AX126" s="2" t="s">
        <v>52</v>
      </c>
      <c r="AY126" s="2" t="s">
        <v>52</v>
      </c>
    </row>
    <row r="127" spans="1:51" ht="30" customHeight="1">
      <c r="A127" s="8" t="s">
        <v>609</v>
      </c>
      <c r="B127" s="8" t="s">
        <v>537</v>
      </c>
      <c r="C127" s="8" t="s">
        <v>60</v>
      </c>
      <c r="D127" s="9">
        <v>1</v>
      </c>
      <c r="E127" s="12">
        <f>일위대가목록!E52</f>
        <v>21477</v>
      </c>
      <c r="F127" s="13">
        <f t="shared" si="28"/>
        <v>21477</v>
      </c>
      <c r="G127" s="12">
        <f>일위대가목록!F52</f>
        <v>14379</v>
      </c>
      <c r="H127" s="13">
        <f t="shared" si="29"/>
        <v>14379</v>
      </c>
      <c r="I127" s="12">
        <f>일위대가목록!G52</f>
        <v>287</v>
      </c>
      <c r="J127" s="13">
        <f t="shared" si="30"/>
        <v>287</v>
      </c>
      <c r="K127" s="12">
        <f t="shared" si="31"/>
        <v>36143</v>
      </c>
      <c r="L127" s="13">
        <f t="shared" si="31"/>
        <v>36143</v>
      </c>
      <c r="M127" s="8" t="s">
        <v>610</v>
      </c>
      <c r="N127" s="2" t="s">
        <v>201</v>
      </c>
      <c r="O127" s="2" t="s">
        <v>611</v>
      </c>
      <c r="P127" s="2" t="s">
        <v>63</v>
      </c>
      <c r="Q127" s="2" t="s">
        <v>64</v>
      </c>
      <c r="R127" s="2" t="s">
        <v>64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2" t="s">
        <v>52</v>
      </c>
      <c r="AW127" s="2" t="s">
        <v>632</v>
      </c>
      <c r="AX127" s="2" t="s">
        <v>52</v>
      </c>
      <c r="AY127" s="2" t="s">
        <v>52</v>
      </c>
    </row>
    <row r="128" spans="1:51" ht="30" customHeight="1">
      <c r="A128" s="8" t="s">
        <v>622</v>
      </c>
      <c r="B128" s="8" t="s">
        <v>623</v>
      </c>
      <c r="C128" s="8" t="s">
        <v>60</v>
      </c>
      <c r="D128" s="9">
        <v>1</v>
      </c>
      <c r="E128" s="12">
        <f>일위대가목록!E54</f>
        <v>100473</v>
      </c>
      <c r="F128" s="13">
        <f t="shared" si="28"/>
        <v>100473</v>
      </c>
      <c r="G128" s="12">
        <f>일위대가목록!F54</f>
        <v>55884</v>
      </c>
      <c r="H128" s="13">
        <f t="shared" si="29"/>
        <v>55884</v>
      </c>
      <c r="I128" s="12">
        <f>일위대가목록!G54</f>
        <v>1676</v>
      </c>
      <c r="J128" s="13">
        <f t="shared" si="30"/>
        <v>1676</v>
      </c>
      <c r="K128" s="12">
        <f t="shared" si="31"/>
        <v>158033</v>
      </c>
      <c r="L128" s="13">
        <f t="shared" si="31"/>
        <v>158033</v>
      </c>
      <c r="M128" s="8" t="s">
        <v>624</v>
      </c>
      <c r="N128" s="2" t="s">
        <v>201</v>
      </c>
      <c r="O128" s="2" t="s">
        <v>625</v>
      </c>
      <c r="P128" s="2" t="s">
        <v>63</v>
      </c>
      <c r="Q128" s="2" t="s">
        <v>64</v>
      </c>
      <c r="R128" s="2" t="s">
        <v>64</v>
      </c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2" t="s">
        <v>52</v>
      </c>
      <c r="AW128" s="2" t="s">
        <v>633</v>
      </c>
      <c r="AX128" s="2" t="s">
        <v>52</v>
      </c>
      <c r="AY128" s="2" t="s">
        <v>52</v>
      </c>
    </row>
    <row r="129" spans="1:51" ht="30" customHeight="1">
      <c r="A129" s="8" t="s">
        <v>541</v>
      </c>
      <c r="B129" s="8" t="s">
        <v>542</v>
      </c>
      <c r="C129" s="8" t="s">
        <v>60</v>
      </c>
      <c r="D129" s="9">
        <v>1</v>
      </c>
      <c r="E129" s="12">
        <f>일위대가목록!E46</f>
        <v>72</v>
      </c>
      <c r="F129" s="13">
        <f t="shared" si="28"/>
        <v>72</v>
      </c>
      <c r="G129" s="12">
        <f>일위대가목록!F46</f>
        <v>0</v>
      </c>
      <c r="H129" s="13">
        <f t="shared" si="29"/>
        <v>0</v>
      </c>
      <c r="I129" s="12">
        <f>일위대가목록!G46</f>
        <v>0</v>
      </c>
      <c r="J129" s="13">
        <f t="shared" si="30"/>
        <v>0</v>
      </c>
      <c r="K129" s="12">
        <f t="shared" si="31"/>
        <v>72</v>
      </c>
      <c r="L129" s="13">
        <f t="shared" si="31"/>
        <v>72</v>
      </c>
      <c r="M129" s="8" t="s">
        <v>543</v>
      </c>
      <c r="N129" s="2" t="s">
        <v>201</v>
      </c>
      <c r="O129" s="2" t="s">
        <v>544</v>
      </c>
      <c r="P129" s="2" t="s">
        <v>63</v>
      </c>
      <c r="Q129" s="2" t="s">
        <v>64</v>
      </c>
      <c r="R129" s="2" t="s">
        <v>64</v>
      </c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2" t="s">
        <v>52</v>
      </c>
      <c r="AW129" s="2" t="s">
        <v>634</v>
      </c>
      <c r="AX129" s="2" t="s">
        <v>52</v>
      </c>
      <c r="AY129" s="2" t="s">
        <v>52</v>
      </c>
    </row>
    <row r="130" spans="1:51" ht="30" customHeight="1">
      <c r="A130" s="8" t="s">
        <v>546</v>
      </c>
      <c r="B130" s="8" t="s">
        <v>547</v>
      </c>
      <c r="C130" s="8" t="s">
        <v>60</v>
      </c>
      <c r="D130" s="9">
        <v>1</v>
      </c>
      <c r="E130" s="12">
        <f>일위대가목록!E47</f>
        <v>182</v>
      </c>
      <c r="F130" s="13">
        <f t="shared" si="28"/>
        <v>182</v>
      </c>
      <c r="G130" s="12">
        <f>일위대가목록!F47</f>
        <v>9117</v>
      </c>
      <c r="H130" s="13">
        <f t="shared" si="29"/>
        <v>9117</v>
      </c>
      <c r="I130" s="12">
        <f>일위대가목록!G47</f>
        <v>0</v>
      </c>
      <c r="J130" s="13">
        <f t="shared" si="30"/>
        <v>0</v>
      </c>
      <c r="K130" s="12">
        <f t="shared" si="31"/>
        <v>9299</v>
      </c>
      <c r="L130" s="13">
        <f t="shared" si="31"/>
        <v>9299</v>
      </c>
      <c r="M130" s="8" t="s">
        <v>548</v>
      </c>
      <c r="N130" s="2" t="s">
        <v>201</v>
      </c>
      <c r="O130" s="2" t="s">
        <v>549</v>
      </c>
      <c r="P130" s="2" t="s">
        <v>63</v>
      </c>
      <c r="Q130" s="2" t="s">
        <v>64</v>
      </c>
      <c r="R130" s="2" t="s">
        <v>64</v>
      </c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2" t="s">
        <v>52</v>
      </c>
      <c r="AW130" s="2" t="s">
        <v>635</v>
      </c>
      <c r="AX130" s="2" t="s">
        <v>52</v>
      </c>
      <c r="AY130" s="2" t="s">
        <v>52</v>
      </c>
    </row>
    <row r="131" spans="1:51" ht="30" customHeight="1">
      <c r="A131" s="8" t="s">
        <v>376</v>
      </c>
      <c r="B131" s="8" t="s">
        <v>52</v>
      </c>
      <c r="C131" s="8" t="s">
        <v>52</v>
      </c>
      <c r="D131" s="9"/>
      <c r="E131" s="12"/>
      <c r="F131" s="13">
        <f>TRUNC(SUMIF(N125:N130, N124, F125:F130),0)</f>
        <v>231538</v>
      </c>
      <c r="G131" s="12"/>
      <c r="H131" s="13">
        <f>TRUNC(SUMIF(N125:N130, N124, H125:H130),0)</f>
        <v>116003</v>
      </c>
      <c r="I131" s="12"/>
      <c r="J131" s="13">
        <f>TRUNC(SUMIF(N125:N130, N124, J125:J130),0)</f>
        <v>2694</v>
      </c>
      <c r="K131" s="12"/>
      <c r="L131" s="13">
        <f>F131+H131+J131</f>
        <v>350235</v>
      </c>
      <c r="M131" s="8" t="s">
        <v>52</v>
      </c>
      <c r="N131" s="2" t="s">
        <v>72</v>
      </c>
      <c r="O131" s="2" t="s">
        <v>72</v>
      </c>
      <c r="P131" s="2" t="s">
        <v>52</v>
      </c>
      <c r="Q131" s="2" t="s">
        <v>52</v>
      </c>
      <c r="R131" s="2" t="s">
        <v>52</v>
      </c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2" t="s">
        <v>52</v>
      </c>
      <c r="AW131" s="2" t="s">
        <v>52</v>
      </c>
      <c r="AX131" s="2" t="s">
        <v>52</v>
      </c>
      <c r="AY131" s="2" t="s">
        <v>52</v>
      </c>
    </row>
    <row r="132" spans="1:51" ht="30" customHeight="1">
      <c r="A132" s="9"/>
      <c r="B132" s="9"/>
      <c r="C132" s="9"/>
      <c r="D132" s="9"/>
      <c r="E132" s="12"/>
      <c r="F132" s="13"/>
      <c r="G132" s="12"/>
      <c r="H132" s="13"/>
      <c r="I132" s="12"/>
      <c r="J132" s="13"/>
      <c r="K132" s="12"/>
      <c r="L132" s="13"/>
      <c r="M132" s="9"/>
    </row>
    <row r="133" spans="1:51" ht="30" customHeight="1">
      <c r="A133" s="256" t="s">
        <v>636</v>
      </c>
      <c r="B133" s="256"/>
      <c r="C133" s="256"/>
      <c r="D133" s="256"/>
      <c r="E133" s="257"/>
      <c r="F133" s="258"/>
      <c r="G133" s="257"/>
      <c r="H133" s="258"/>
      <c r="I133" s="257"/>
      <c r="J133" s="258"/>
      <c r="K133" s="257"/>
      <c r="L133" s="258"/>
      <c r="M133" s="256"/>
      <c r="N133" s="1" t="s">
        <v>206</v>
      </c>
    </row>
    <row r="134" spans="1:51" ht="30" customHeight="1">
      <c r="A134" s="8" t="s">
        <v>637</v>
      </c>
      <c r="B134" s="8" t="s">
        <v>638</v>
      </c>
      <c r="C134" s="8" t="s">
        <v>189</v>
      </c>
      <c r="D134" s="9">
        <v>1.05</v>
      </c>
      <c r="E134" s="12">
        <f>단가대비표!O85</f>
        <v>27913</v>
      </c>
      <c r="F134" s="13">
        <f>TRUNC(E134*D134,1)</f>
        <v>29308.6</v>
      </c>
      <c r="G134" s="12">
        <f>단가대비표!P85</f>
        <v>0</v>
      </c>
      <c r="H134" s="13">
        <f>TRUNC(G134*D134,1)</f>
        <v>0</v>
      </c>
      <c r="I134" s="12">
        <f>단가대비표!V85</f>
        <v>0</v>
      </c>
      <c r="J134" s="13">
        <f>TRUNC(I134*D134,1)</f>
        <v>0</v>
      </c>
      <c r="K134" s="12">
        <f t="shared" ref="K134:L137" si="32">TRUNC(E134+G134+I134,1)</f>
        <v>27913</v>
      </c>
      <c r="L134" s="13">
        <f t="shared" si="32"/>
        <v>29308.6</v>
      </c>
      <c r="M134" s="8" t="s">
        <v>52</v>
      </c>
      <c r="N134" s="2" t="s">
        <v>206</v>
      </c>
      <c r="O134" s="2" t="s">
        <v>639</v>
      </c>
      <c r="P134" s="2" t="s">
        <v>64</v>
      </c>
      <c r="Q134" s="2" t="s">
        <v>64</v>
      </c>
      <c r="R134" s="2" t="s">
        <v>63</v>
      </c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2" t="s">
        <v>52</v>
      </c>
      <c r="AW134" s="2" t="s">
        <v>640</v>
      </c>
      <c r="AX134" s="2" t="s">
        <v>52</v>
      </c>
      <c r="AY134" s="2" t="s">
        <v>52</v>
      </c>
    </row>
    <row r="135" spans="1:51" ht="30" customHeight="1">
      <c r="A135" s="8" t="s">
        <v>641</v>
      </c>
      <c r="B135" s="8" t="s">
        <v>642</v>
      </c>
      <c r="C135" s="8" t="s">
        <v>501</v>
      </c>
      <c r="D135" s="9">
        <v>20.149999999999999</v>
      </c>
      <c r="E135" s="12">
        <f>일위대가목록!E58</f>
        <v>91</v>
      </c>
      <c r="F135" s="13">
        <f>TRUNC(E135*D135,1)</f>
        <v>1833.6</v>
      </c>
      <c r="G135" s="12">
        <f>일위대가목록!F58</f>
        <v>6415</v>
      </c>
      <c r="H135" s="13">
        <f>TRUNC(G135*D135,1)</f>
        <v>129262.2</v>
      </c>
      <c r="I135" s="12">
        <f>일위대가목록!G58</f>
        <v>194</v>
      </c>
      <c r="J135" s="13">
        <f>TRUNC(I135*D135,1)</f>
        <v>3909.1</v>
      </c>
      <c r="K135" s="12">
        <f t="shared" si="32"/>
        <v>6700</v>
      </c>
      <c r="L135" s="13">
        <f t="shared" si="32"/>
        <v>135004.9</v>
      </c>
      <c r="M135" s="8" t="s">
        <v>643</v>
      </c>
      <c r="N135" s="2" t="s">
        <v>206</v>
      </c>
      <c r="O135" s="2" t="s">
        <v>644</v>
      </c>
      <c r="P135" s="2" t="s">
        <v>63</v>
      </c>
      <c r="Q135" s="2" t="s">
        <v>64</v>
      </c>
      <c r="R135" s="2" t="s">
        <v>64</v>
      </c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2" t="s">
        <v>52</v>
      </c>
      <c r="AW135" s="2" t="s">
        <v>645</v>
      </c>
      <c r="AX135" s="2" t="s">
        <v>52</v>
      </c>
      <c r="AY135" s="2" t="s">
        <v>52</v>
      </c>
    </row>
    <row r="136" spans="1:51" ht="30" customHeight="1">
      <c r="A136" s="8" t="s">
        <v>646</v>
      </c>
      <c r="B136" s="8" t="s">
        <v>647</v>
      </c>
      <c r="C136" s="8" t="s">
        <v>60</v>
      </c>
      <c r="D136" s="9">
        <v>0.6</v>
      </c>
      <c r="E136" s="12">
        <f>일위대가목록!E59</f>
        <v>73</v>
      </c>
      <c r="F136" s="13">
        <f>TRUNC(E136*D136,1)</f>
        <v>43.8</v>
      </c>
      <c r="G136" s="12">
        <f>일위대가목록!F59</f>
        <v>3690</v>
      </c>
      <c r="H136" s="13">
        <f>TRUNC(G136*D136,1)</f>
        <v>2214</v>
      </c>
      <c r="I136" s="12">
        <f>일위대가목록!G59</f>
        <v>0</v>
      </c>
      <c r="J136" s="13">
        <f>TRUNC(I136*D136,1)</f>
        <v>0</v>
      </c>
      <c r="K136" s="12">
        <f t="shared" si="32"/>
        <v>3763</v>
      </c>
      <c r="L136" s="13">
        <f t="shared" si="32"/>
        <v>2257.8000000000002</v>
      </c>
      <c r="M136" s="8" t="s">
        <v>648</v>
      </c>
      <c r="N136" s="2" t="s">
        <v>206</v>
      </c>
      <c r="O136" s="2" t="s">
        <v>649</v>
      </c>
      <c r="P136" s="2" t="s">
        <v>63</v>
      </c>
      <c r="Q136" s="2" t="s">
        <v>64</v>
      </c>
      <c r="R136" s="2" t="s">
        <v>64</v>
      </c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2" t="s">
        <v>52</v>
      </c>
      <c r="AW136" s="2" t="s">
        <v>650</v>
      </c>
      <c r="AX136" s="2" t="s">
        <v>52</v>
      </c>
      <c r="AY136" s="2" t="s">
        <v>52</v>
      </c>
    </row>
    <row r="137" spans="1:51" ht="30" customHeight="1">
      <c r="A137" s="8" t="s">
        <v>651</v>
      </c>
      <c r="B137" s="8" t="s">
        <v>652</v>
      </c>
      <c r="C137" s="8" t="s">
        <v>60</v>
      </c>
      <c r="D137" s="9">
        <v>0.6</v>
      </c>
      <c r="E137" s="12">
        <f>일위대가목록!E60</f>
        <v>875</v>
      </c>
      <c r="F137" s="13">
        <f>TRUNC(E137*D137,1)</f>
        <v>525</v>
      </c>
      <c r="G137" s="12">
        <f>일위대가목록!F60</f>
        <v>0</v>
      </c>
      <c r="H137" s="13">
        <f>TRUNC(G137*D137,1)</f>
        <v>0</v>
      </c>
      <c r="I137" s="12">
        <f>일위대가목록!G60</f>
        <v>0</v>
      </c>
      <c r="J137" s="13">
        <f>TRUNC(I137*D137,1)</f>
        <v>0</v>
      </c>
      <c r="K137" s="12">
        <f t="shared" si="32"/>
        <v>875</v>
      </c>
      <c r="L137" s="13">
        <f t="shared" si="32"/>
        <v>525</v>
      </c>
      <c r="M137" s="8" t="s">
        <v>653</v>
      </c>
      <c r="N137" s="2" t="s">
        <v>206</v>
      </c>
      <c r="O137" s="2" t="s">
        <v>654</v>
      </c>
      <c r="P137" s="2" t="s">
        <v>63</v>
      </c>
      <c r="Q137" s="2" t="s">
        <v>64</v>
      </c>
      <c r="R137" s="2" t="s">
        <v>64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2" t="s">
        <v>52</v>
      </c>
      <c r="AW137" s="2" t="s">
        <v>655</v>
      </c>
      <c r="AX137" s="2" t="s">
        <v>52</v>
      </c>
      <c r="AY137" s="2" t="s">
        <v>52</v>
      </c>
    </row>
    <row r="138" spans="1:51" ht="30" customHeight="1">
      <c r="A138" s="8" t="s">
        <v>376</v>
      </c>
      <c r="B138" s="8" t="s">
        <v>52</v>
      </c>
      <c r="C138" s="8" t="s">
        <v>52</v>
      </c>
      <c r="D138" s="9"/>
      <c r="E138" s="12"/>
      <c r="F138" s="13">
        <f>TRUNC(SUMIF(N134:N137, N133, F134:F137),0)</f>
        <v>31711</v>
      </c>
      <c r="G138" s="12"/>
      <c r="H138" s="13">
        <f>TRUNC(SUMIF(N134:N137, N133, H134:H137),0)</f>
        <v>131476</v>
      </c>
      <c r="I138" s="12"/>
      <c r="J138" s="13">
        <f>TRUNC(SUMIF(N134:N137, N133, J134:J137),0)</f>
        <v>3909</v>
      </c>
      <c r="K138" s="12"/>
      <c r="L138" s="13">
        <f>F138+H138+J138</f>
        <v>167096</v>
      </c>
      <c r="M138" s="8" t="s">
        <v>52</v>
      </c>
      <c r="N138" s="2" t="s">
        <v>72</v>
      </c>
      <c r="O138" s="2" t="s">
        <v>72</v>
      </c>
      <c r="P138" s="2" t="s">
        <v>52</v>
      </c>
      <c r="Q138" s="2" t="s">
        <v>52</v>
      </c>
      <c r="R138" s="2" t="s">
        <v>52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2" t="s">
        <v>52</v>
      </c>
      <c r="AW138" s="2" t="s">
        <v>52</v>
      </c>
      <c r="AX138" s="2" t="s">
        <v>52</v>
      </c>
      <c r="AY138" s="2" t="s">
        <v>52</v>
      </c>
    </row>
    <row r="139" spans="1:51" ht="30" customHeight="1">
      <c r="A139" s="9"/>
      <c r="B139" s="9"/>
      <c r="C139" s="9"/>
      <c r="D139" s="9"/>
      <c r="E139" s="12"/>
      <c r="F139" s="13"/>
      <c r="G139" s="12"/>
      <c r="H139" s="13"/>
      <c r="I139" s="12"/>
      <c r="J139" s="13"/>
      <c r="K139" s="12"/>
      <c r="L139" s="13"/>
      <c r="M139" s="9"/>
    </row>
    <row r="140" spans="1:51" ht="30" customHeight="1">
      <c r="A140" s="256" t="s">
        <v>656</v>
      </c>
      <c r="B140" s="256"/>
      <c r="C140" s="256"/>
      <c r="D140" s="256"/>
      <c r="E140" s="257"/>
      <c r="F140" s="258"/>
      <c r="G140" s="257"/>
      <c r="H140" s="258"/>
      <c r="I140" s="257"/>
      <c r="J140" s="258"/>
      <c r="K140" s="257"/>
      <c r="L140" s="258"/>
      <c r="M140" s="256"/>
      <c r="N140" s="1" t="s">
        <v>211</v>
      </c>
    </row>
    <row r="141" spans="1:51" ht="30" customHeight="1">
      <c r="A141" s="8" t="s">
        <v>657</v>
      </c>
      <c r="B141" s="8" t="s">
        <v>658</v>
      </c>
      <c r="C141" s="8" t="s">
        <v>189</v>
      </c>
      <c r="D141" s="9">
        <v>3.15</v>
      </c>
      <c r="E141" s="12">
        <f>단가대비표!O84</f>
        <v>5130</v>
      </c>
      <c r="F141" s="13">
        <f>TRUNC(E141*D141,1)</f>
        <v>16159.5</v>
      </c>
      <c r="G141" s="12">
        <f>단가대비표!P84</f>
        <v>0</v>
      </c>
      <c r="H141" s="13">
        <f>TRUNC(G141*D141,1)</f>
        <v>0</v>
      </c>
      <c r="I141" s="12">
        <f>단가대비표!V84</f>
        <v>0</v>
      </c>
      <c r="J141" s="13">
        <f>TRUNC(I141*D141,1)</f>
        <v>0</v>
      </c>
      <c r="K141" s="12">
        <f t="shared" ref="K141:L145" si="33">TRUNC(E141+G141+I141,1)</f>
        <v>5130</v>
      </c>
      <c r="L141" s="13">
        <f t="shared" si="33"/>
        <v>16159.5</v>
      </c>
      <c r="M141" s="8" t="s">
        <v>52</v>
      </c>
      <c r="N141" s="2" t="s">
        <v>211</v>
      </c>
      <c r="O141" s="2" t="s">
        <v>659</v>
      </c>
      <c r="P141" s="2" t="s">
        <v>64</v>
      </c>
      <c r="Q141" s="2" t="s">
        <v>64</v>
      </c>
      <c r="R141" s="2" t="s">
        <v>63</v>
      </c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2" t="s">
        <v>52</v>
      </c>
      <c r="AW141" s="2" t="s">
        <v>660</v>
      </c>
      <c r="AX141" s="2" t="s">
        <v>52</v>
      </c>
      <c r="AY141" s="2" t="s">
        <v>52</v>
      </c>
    </row>
    <row r="142" spans="1:51" ht="30" customHeight="1">
      <c r="A142" s="8" t="s">
        <v>661</v>
      </c>
      <c r="B142" s="8" t="s">
        <v>662</v>
      </c>
      <c r="C142" s="8" t="s">
        <v>60</v>
      </c>
      <c r="D142" s="9">
        <v>1</v>
      </c>
      <c r="E142" s="12">
        <f>일위대가목록!E64</f>
        <v>0</v>
      </c>
      <c r="F142" s="13">
        <f>TRUNC(E142*D142,1)</f>
        <v>0</v>
      </c>
      <c r="G142" s="12">
        <f>일위대가목록!F64</f>
        <v>27973</v>
      </c>
      <c r="H142" s="13">
        <f>TRUNC(G142*D142,1)</f>
        <v>27973</v>
      </c>
      <c r="I142" s="12">
        <f>일위대가목록!G64</f>
        <v>1118</v>
      </c>
      <c r="J142" s="13">
        <f>TRUNC(I142*D142,1)</f>
        <v>1118</v>
      </c>
      <c r="K142" s="12">
        <f t="shared" si="33"/>
        <v>29091</v>
      </c>
      <c r="L142" s="13">
        <f t="shared" si="33"/>
        <v>29091</v>
      </c>
      <c r="M142" s="8" t="s">
        <v>663</v>
      </c>
      <c r="N142" s="2" t="s">
        <v>211</v>
      </c>
      <c r="O142" s="2" t="s">
        <v>664</v>
      </c>
      <c r="P142" s="2" t="s">
        <v>63</v>
      </c>
      <c r="Q142" s="2" t="s">
        <v>64</v>
      </c>
      <c r="R142" s="2" t="s">
        <v>64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2" t="s">
        <v>52</v>
      </c>
      <c r="AW142" s="2" t="s">
        <v>665</v>
      </c>
      <c r="AX142" s="2" t="s">
        <v>52</v>
      </c>
      <c r="AY142" s="2" t="s">
        <v>52</v>
      </c>
    </row>
    <row r="143" spans="1:51" ht="30" customHeight="1">
      <c r="A143" s="8" t="s">
        <v>666</v>
      </c>
      <c r="B143" s="8" t="s">
        <v>667</v>
      </c>
      <c r="C143" s="8" t="s">
        <v>60</v>
      </c>
      <c r="D143" s="9">
        <v>1.05</v>
      </c>
      <c r="E143" s="12">
        <f>단가대비표!O31</f>
        <v>120000</v>
      </c>
      <c r="F143" s="13">
        <f>TRUNC(E143*D143,1)</f>
        <v>126000</v>
      </c>
      <c r="G143" s="12">
        <f>단가대비표!P31</f>
        <v>0</v>
      </c>
      <c r="H143" s="13">
        <f>TRUNC(G143*D143,1)</f>
        <v>0</v>
      </c>
      <c r="I143" s="12">
        <f>단가대비표!V31</f>
        <v>0</v>
      </c>
      <c r="J143" s="13">
        <f>TRUNC(I143*D143,1)</f>
        <v>0</v>
      </c>
      <c r="K143" s="12">
        <f t="shared" si="33"/>
        <v>120000</v>
      </c>
      <c r="L143" s="13">
        <f t="shared" si="33"/>
        <v>126000</v>
      </c>
      <c r="M143" s="8" t="s">
        <v>52</v>
      </c>
      <c r="N143" s="2" t="s">
        <v>211</v>
      </c>
      <c r="O143" s="2" t="s">
        <v>668</v>
      </c>
      <c r="P143" s="2" t="s">
        <v>64</v>
      </c>
      <c r="Q143" s="2" t="s">
        <v>64</v>
      </c>
      <c r="R143" s="2" t="s">
        <v>63</v>
      </c>
      <c r="S143" s="3"/>
      <c r="T143" s="3"/>
      <c r="U143" s="3"/>
      <c r="V143" s="3">
        <v>1</v>
      </c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2" t="s">
        <v>52</v>
      </c>
      <c r="AW143" s="2" t="s">
        <v>669</v>
      </c>
      <c r="AX143" s="2" t="s">
        <v>52</v>
      </c>
      <c r="AY143" s="2" t="s">
        <v>52</v>
      </c>
    </row>
    <row r="144" spans="1:51" ht="30" customHeight="1">
      <c r="A144" s="8" t="s">
        <v>592</v>
      </c>
      <c r="B144" s="8" t="s">
        <v>670</v>
      </c>
      <c r="C144" s="8" t="s">
        <v>68</v>
      </c>
      <c r="D144" s="9">
        <v>1</v>
      </c>
      <c r="E144" s="12">
        <f>TRUNC(SUMIF(V141:V145, RIGHTB(O144, 1), F141:F145)*U144, 2)</f>
        <v>6300</v>
      </c>
      <c r="F144" s="13">
        <f>TRUNC(E144*D144,1)</f>
        <v>6300</v>
      </c>
      <c r="G144" s="12">
        <v>0</v>
      </c>
      <c r="H144" s="13">
        <f>TRUNC(G144*D144,1)</f>
        <v>0</v>
      </c>
      <c r="I144" s="12">
        <v>0</v>
      </c>
      <c r="J144" s="13">
        <f>TRUNC(I144*D144,1)</f>
        <v>0</v>
      </c>
      <c r="K144" s="12">
        <f t="shared" si="33"/>
        <v>6300</v>
      </c>
      <c r="L144" s="13">
        <f t="shared" si="33"/>
        <v>6300</v>
      </c>
      <c r="M144" s="8" t="s">
        <v>52</v>
      </c>
      <c r="N144" s="2" t="s">
        <v>211</v>
      </c>
      <c r="O144" s="2" t="s">
        <v>393</v>
      </c>
      <c r="P144" s="2" t="s">
        <v>64</v>
      </c>
      <c r="Q144" s="2" t="s">
        <v>64</v>
      </c>
      <c r="R144" s="2" t="s">
        <v>64</v>
      </c>
      <c r="S144" s="3">
        <v>0</v>
      </c>
      <c r="T144" s="3">
        <v>0</v>
      </c>
      <c r="U144" s="3">
        <v>0.05</v>
      </c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2" t="s">
        <v>52</v>
      </c>
      <c r="AW144" s="2" t="s">
        <v>671</v>
      </c>
      <c r="AX144" s="2" t="s">
        <v>52</v>
      </c>
      <c r="AY144" s="2" t="s">
        <v>52</v>
      </c>
    </row>
    <row r="145" spans="1:51" ht="30" customHeight="1">
      <c r="A145" s="8" t="s">
        <v>672</v>
      </c>
      <c r="B145" s="8" t="s">
        <v>673</v>
      </c>
      <c r="C145" s="8" t="s">
        <v>60</v>
      </c>
      <c r="D145" s="9">
        <v>1</v>
      </c>
      <c r="E145" s="12">
        <f>일위대가목록!E65</f>
        <v>0</v>
      </c>
      <c r="F145" s="13">
        <f>TRUNC(E145*D145,1)</f>
        <v>0</v>
      </c>
      <c r="G145" s="12">
        <f>일위대가목록!F65</f>
        <v>45700</v>
      </c>
      <c r="H145" s="13">
        <f>TRUNC(G145*D145,1)</f>
        <v>45700</v>
      </c>
      <c r="I145" s="12">
        <f>일위대가목록!G65</f>
        <v>914</v>
      </c>
      <c r="J145" s="13">
        <f>TRUNC(I145*D145,1)</f>
        <v>914</v>
      </c>
      <c r="K145" s="12">
        <f t="shared" si="33"/>
        <v>46614</v>
      </c>
      <c r="L145" s="13">
        <f t="shared" si="33"/>
        <v>46614</v>
      </c>
      <c r="M145" s="8" t="s">
        <v>674</v>
      </c>
      <c r="N145" s="2" t="s">
        <v>211</v>
      </c>
      <c r="O145" s="2" t="s">
        <v>675</v>
      </c>
      <c r="P145" s="2" t="s">
        <v>63</v>
      </c>
      <c r="Q145" s="2" t="s">
        <v>64</v>
      </c>
      <c r="R145" s="2" t="s">
        <v>64</v>
      </c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2" t="s">
        <v>52</v>
      </c>
      <c r="AW145" s="2" t="s">
        <v>676</v>
      </c>
      <c r="AX145" s="2" t="s">
        <v>52</v>
      </c>
      <c r="AY145" s="2" t="s">
        <v>52</v>
      </c>
    </row>
    <row r="146" spans="1:51" ht="30" customHeight="1">
      <c r="A146" s="8" t="s">
        <v>376</v>
      </c>
      <c r="B146" s="8" t="s">
        <v>52</v>
      </c>
      <c r="C146" s="8" t="s">
        <v>52</v>
      </c>
      <c r="D146" s="9"/>
      <c r="E146" s="12"/>
      <c r="F146" s="13">
        <f>TRUNC(SUMIF(N141:N145, N140, F141:F145),0)</f>
        <v>148459</v>
      </c>
      <c r="G146" s="12"/>
      <c r="H146" s="13">
        <f>TRUNC(SUMIF(N141:N145, N140, H141:H145),0)</f>
        <v>73673</v>
      </c>
      <c r="I146" s="12"/>
      <c r="J146" s="13">
        <f>TRUNC(SUMIF(N141:N145, N140, J141:J145),0)</f>
        <v>2032</v>
      </c>
      <c r="K146" s="12"/>
      <c r="L146" s="13">
        <f>F146+H146+J146</f>
        <v>224164</v>
      </c>
      <c r="M146" s="8" t="s">
        <v>52</v>
      </c>
      <c r="N146" s="2" t="s">
        <v>72</v>
      </c>
      <c r="O146" s="2" t="s">
        <v>72</v>
      </c>
      <c r="P146" s="2" t="s">
        <v>52</v>
      </c>
      <c r="Q146" s="2" t="s">
        <v>52</v>
      </c>
      <c r="R146" s="2" t="s">
        <v>52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2" t="s">
        <v>52</v>
      </c>
      <c r="AW146" s="2" t="s">
        <v>52</v>
      </c>
      <c r="AX146" s="2" t="s">
        <v>52</v>
      </c>
      <c r="AY146" s="2" t="s">
        <v>52</v>
      </c>
    </row>
    <row r="147" spans="1:51" ht="30" customHeight="1">
      <c r="A147" s="9"/>
      <c r="B147" s="9"/>
      <c r="C147" s="9"/>
      <c r="D147" s="9"/>
      <c r="E147" s="12"/>
      <c r="F147" s="13"/>
      <c r="G147" s="12"/>
      <c r="H147" s="13"/>
      <c r="I147" s="12"/>
      <c r="J147" s="13"/>
      <c r="K147" s="12"/>
      <c r="L147" s="13"/>
      <c r="M147" s="9"/>
    </row>
    <row r="148" spans="1:51" ht="30" customHeight="1">
      <c r="A148" s="256" t="s">
        <v>677</v>
      </c>
      <c r="B148" s="256"/>
      <c r="C148" s="256"/>
      <c r="D148" s="256"/>
      <c r="E148" s="257"/>
      <c r="F148" s="258"/>
      <c r="G148" s="257"/>
      <c r="H148" s="258"/>
      <c r="I148" s="257"/>
      <c r="J148" s="258"/>
      <c r="K148" s="257"/>
      <c r="L148" s="258"/>
      <c r="M148" s="256"/>
      <c r="N148" s="1" t="s">
        <v>217</v>
      </c>
    </row>
    <row r="149" spans="1:51" ht="30" customHeight="1">
      <c r="A149" s="8" t="s">
        <v>600</v>
      </c>
      <c r="B149" s="8" t="s">
        <v>532</v>
      </c>
      <c r="C149" s="8" t="s">
        <v>60</v>
      </c>
      <c r="D149" s="9">
        <v>5.4</v>
      </c>
      <c r="E149" s="12">
        <f>일위대가목록!E50</f>
        <v>7242</v>
      </c>
      <c r="F149" s="13">
        <f t="shared" ref="F149:F154" si="34">TRUNC(E149*D149,1)</f>
        <v>39106.800000000003</v>
      </c>
      <c r="G149" s="12">
        <f>일위대가목록!F50</f>
        <v>14379</v>
      </c>
      <c r="H149" s="13">
        <f t="shared" ref="H149:H154" si="35">TRUNC(G149*D149,1)</f>
        <v>77646.600000000006</v>
      </c>
      <c r="I149" s="12">
        <f>일위대가목록!G50</f>
        <v>287</v>
      </c>
      <c r="J149" s="13">
        <f t="shared" ref="J149:J154" si="36">TRUNC(I149*D149,1)</f>
        <v>1549.8</v>
      </c>
      <c r="K149" s="12">
        <f t="shared" ref="K149:L154" si="37">TRUNC(E149+G149+I149,1)</f>
        <v>21908</v>
      </c>
      <c r="L149" s="13">
        <f t="shared" si="37"/>
        <v>118303.2</v>
      </c>
      <c r="M149" s="8" t="s">
        <v>601</v>
      </c>
      <c r="N149" s="2" t="s">
        <v>217</v>
      </c>
      <c r="O149" s="2" t="s">
        <v>602</v>
      </c>
      <c r="P149" s="2" t="s">
        <v>63</v>
      </c>
      <c r="Q149" s="2" t="s">
        <v>64</v>
      </c>
      <c r="R149" s="2" t="s">
        <v>64</v>
      </c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2" t="s">
        <v>52</v>
      </c>
      <c r="AW149" s="2" t="s">
        <v>678</v>
      </c>
      <c r="AX149" s="2" t="s">
        <v>52</v>
      </c>
      <c r="AY149" s="2" t="s">
        <v>52</v>
      </c>
    </row>
    <row r="150" spans="1:51" ht="30" customHeight="1">
      <c r="A150" s="8" t="s">
        <v>604</v>
      </c>
      <c r="B150" s="8" t="s">
        <v>605</v>
      </c>
      <c r="C150" s="8" t="s">
        <v>60</v>
      </c>
      <c r="D150" s="9">
        <v>10.8</v>
      </c>
      <c r="E150" s="12">
        <f>일위대가목록!E51</f>
        <v>94850</v>
      </c>
      <c r="F150" s="13">
        <f t="shared" si="34"/>
        <v>1024380</v>
      </c>
      <c r="G150" s="12">
        <f>일위대가목록!F51</f>
        <v>7865</v>
      </c>
      <c r="H150" s="13">
        <f t="shared" si="35"/>
        <v>84942</v>
      </c>
      <c r="I150" s="12">
        <f>일위대가목록!G51</f>
        <v>157</v>
      </c>
      <c r="J150" s="13">
        <f t="shared" si="36"/>
        <v>1695.6</v>
      </c>
      <c r="K150" s="12">
        <f t="shared" si="37"/>
        <v>102872</v>
      </c>
      <c r="L150" s="13">
        <f t="shared" si="37"/>
        <v>1111017.6000000001</v>
      </c>
      <c r="M150" s="8" t="s">
        <v>606</v>
      </c>
      <c r="N150" s="2" t="s">
        <v>217</v>
      </c>
      <c r="O150" s="2" t="s">
        <v>607</v>
      </c>
      <c r="P150" s="2" t="s">
        <v>63</v>
      </c>
      <c r="Q150" s="2" t="s">
        <v>64</v>
      </c>
      <c r="R150" s="2" t="s">
        <v>64</v>
      </c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2" t="s">
        <v>52</v>
      </c>
      <c r="AW150" s="2" t="s">
        <v>679</v>
      </c>
      <c r="AX150" s="2" t="s">
        <v>52</v>
      </c>
      <c r="AY150" s="2" t="s">
        <v>52</v>
      </c>
    </row>
    <row r="151" spans="1:51" ht="30" customHeight="1">
      <c r="A151" s="8" t="s">
        <v>609</v>
      </c>
      <c r="B151" s="8" t="s">
        <v>537</v>
      </c>
      <c r="C151" s="8" t="s">
        <v>60</v>
      </c>
      <c r="D151" s="9">
        <v>5.4</v>
      </c>
      <c r="E151" s="12">
        <f>일위대가목록!E52</f>
        <v>21477</v>
      </c>
      <c r="F151" s="13">
        <f t="shared" si="34"/>
        <v>115975.8</v>
      </c>
      <c r="G151" s="12">
        <f>일위대가목록!F52</f>
        <v>14379</v>
      </c>
      <c r="H151" s="13">
        <f t="shared" si="35"/>
        <v>77646.600000000006</v>
      </c>
      <c r="I151" s="12">
        <f>일위대가목록!G52</f>
        <v>287</v>
      </c>
      <c r="J151" s="13">
        <f t="shared" si="36"/>
        <v>1549.8</v>
      </c>
      <c r="K151" s="12">
        <f t="shared" si="37"/>
        <v>36143</v>
      </c>
      <c r="L151" s="13">
        <f t="shared" si="37"/>
        <v>195172.2</v>
      </c>
      <c r="M151" s="8" t="s">
        <v>610</v>
      </c>
      <c r="N151" s="2" t="s">
        <v>217</v>
      </c>
      <c r="O151" s="2" t="s">
        <v>611</v>
      </c>
      <c r="P151" s="2" t="s">
        <v>63</v>
      </c>
      <c r="Q151" s="2" t="s">
        <v>64</v>
      </c>
      <c r="R151" s="2" t="s">
        <v>64</v>
      </c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2" t="s">
        <v>52</v>
      </c>
      <c r="AW151" s="2" t="s">
        <v>680</v>
      </c>
      <c r="AX151" s="2" t="s">
        <v>52</v>
      </c>
      <c r="AY151" s="2" t="s">
        <v>52</v>
      </c>
    </row>
    <row r="152" spans="1:51" ht="30" customHeight="1">
      <c r="A152" s="8" t="s">
        <v>541</v>
      </c>
      <c r="B152" s="8" t="s">
        <v>542</v>
      </c>
      <c r="C152" s="8" t="s">
        <v>60</v>
      </c>
      <c r="D152" s="9">
        <v>10.8</v>
      </c>
      <c r="E152" s="12">
        <f>일위대가목록!E46</f>
        <v>72</v>
      </c>
      <c r="F152" s="13">
        <f t="shared" si="34"/>
        <v>777.6</v>
      </c>
      <c r="G152" s="12">
        <f>일위대가목록!F46</f>
        <v>0</v>
      </c>
      <c r="H152" s="13">
        <f t="shared" si="35"/>
        <v>0</v>
      </c>
      <c r="I152" s="12">
        <f>일위대가목록!G46</f>
        <v>0</v>
      </c>
      <c r="J152" s="13">
        <f t="shared" si="36"/>
        <v>0</v>
      </c>
      <c r="K152" s="12">
        <f t="shared" si="37"/>
        <v>72</v>
      </c>
      <c r="L152" s="13">
        <f t="shared" si="37"/>
        <v>777.6</v>
      </c>
      <c r="M152" s="8" t="s">
        <v>543</v>
      </c>
      <c r="N152" s="2" t="s">
        <v>217</v>
      </c>
      <c r="O152" s="2" t="s">
        <v>544</v>
      </c>
      <c r="P152" s="2" t="s">
        <v>63</v>
      </c>
      <c r="Q152" s="2" t="s">
        <v>64</v>
      </c>
      <c r="R152" s="2" t="s">
        <v>64</v>
      </c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2" t="s">
        <v>52</v>
      </c>
      <c r="AW152" s="2" t="s">
        <v>681</v>
      </c>
      <c r="AX152" s="2" t="s">
        <v>52</v>
      </c>
      <c r="AY152" s="2" t="s">
        <v>52</v>
      </c>
    </row>
    <row r="153" spans="1:51" ht="30" customHeight="1">
      <c r="A153" s="8" t="s">
        <v>546</v>
      </c>
      <c r="B153" s="8" t="s">
        <v>547</v>
      </c>
      <c r="C153" s="8" t="s">
        <v>60</v>
      </c>
      <c r="D153" s="9">
        <v>10.8</v>
      </c>
      <c r="E153" s="12">
        <f>일위대가목록!E47</f>
        <v>182</v>
      </c>
      <c r="F153" s="13">
        <f t="shared" si="34"/>
        <v>1965.6</v>
      </c>
      <c r="G153" s="12">
        <f>일위대가목록!F47</f>
        <v>9117</v>
      </c>
      <c r="H153" s="13">
        <f t="shared" si="35"/>
        <v>98463.6</v>
      </c>
      <c r="I153" s="12">
        <f>일위대가목록!G47</f>
        <v>0</v>
      </c>
      <c r="J153" s="13">
        <f t="shared" si="36"/>
        <v>0</v>
      </c>
      <c r="K153" s="12">
        <f t="shared" si="37"/>
        <v>9299</v>
      </c>
      <c r="L153" s="13">
        <f t="shared" si="37"/>
        <v>100429.2</v>
      </c>
      <c r="M153" s="8" t="s">
        <v>548</v>
      </c>
      <c r="N153" s="2" t="s">
        <v>217</v>
      </c>
      <c r="O153" s="2" t="s">
        <v>549</v>
      </c>
      <c r="P153" s="2" t="s">
        <v>63</v>
      </c>
      <c r="Q153" s="2" t="s">
        <v>64</v>
      </c>
      <c r="R153" s="2" t="s">
        <v>64</v>
      </c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2" t="s">
        <v>52</v>
      </c>
      <c r="AW153" s="2" t="s">
        <v>682</v>
      </c>
      <c r="AX153" s="2" t="s">
        <v>52</v>
      </c>
      <c r="AY153" s="2" t="s">
        <v>52</v>
      </c>
    </row>
    <row r="154" spans="1:51" ht="30" customHeight="1">
      <c r="A154" s="8" t="s">
        <v>683</v>
      </c>
      <c r="B154" s="8" t="s">
        <v>684</v>
      </c>
      <c r="C154" s="8" t="s">
        <v>145</v>
      </c>
      <c r="D154" s="9">
        <v>5.4</v>
      </c>
      <c r="E154" s="12">
        <f>단가대비표!O36</f>
        <v>64600</v>
      </c>
      <c r="F154" s="13">
        <f t="shared" si="34"/>
        <v>348840</v>
      </c>
      <c r="G154" s="12">
        <f>단가대비표!P36</f>
        <v>0</v>
      </c>
      <c r="H154" s="13">
        <f t="shared" si="35"/>
        <v>0</v>
      </c>
      <c r="I154" s="12">
        <f>단가대비표!V36</f>
        <v>0</v>
      </c>
      <c r="J154" s="13">
        <f t="shared" si="36"/>
        <v>0</v>
      </c>
      <c r="K154" s="12">
        <f t="shared" si="37"/>
        <v>64600</v>
      </c>
      <c r="L154" s="13">
        <f t="shared" si="37"/>
        <v>348840</v>
      </c>
      <c r="M154" s="8" t="s">
        <v>52</v>
      </c>
      <c r="N154" s="2" t="s">
        <v>217</v>
      </c>
      <c r="O154" s="2" t="s">
        <v>685</v>
      </c>
      <c r="P154" s="2" t="s">
        <v>64</v>
      </c>
      <c r="Q154" s="2" t="s">
        <v>64</v>
      </c>
      <c r="R154" s="2" t="s">
        <v>63</v>
      </c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2" t="s">
        <v>52</v>
      </c>
      <c r="AW154" s="2" t="s">
        <v>686</v>
      </c>
      <c r="AX154" s="2" t="s">
        <v>52</v>
      </c>
      <c r="AY154" s="2" t="s">
        <v>52</v>
      </c>
    </row>
    <row r="155" spans="1:51" ht="30" customHeight="1">
      <c r="A155" s="8" t="s">
        <v>376</v>
      </c>
      <c r="B155" s="8" t="s">
        <v>52</v>
      </c>
      <c r="C155" s="8" t="s">
        <v>52</v>
      </c>
      <c r="D155" s="9"/>
      <c r="E155" s="12"/>
      <c r="F155" s="13">
        <f>TRUNC(SUMIF(N149:N154, N148, F149:F154),0)</f>
        <v>1531045</v>
      </c>
      <c r="G155" s="12"/>
      <c r="H155" s="13">
        <f>TRUNC(SUMIF(N149:N154, N148, H149:H154),0)</f>
        <v>338698</v>
      </c>
      <c r="I155" s="12"/>
      <c r="J155" s="13">
        <f>TRUNC(SUMIF(N149:N154, N148, J149:J154),0)</f>
        <v>4795</v>
      </c>
      <c r="K155" s="12"/>
      <c r="L155" s="13">
        <f>F155+H155+J155</f>
        <v>1874538</v>
      </c>
      <c r="M155" s="8" t="s">
        <v>52</v>
      </c>
      <c r="N155" s="2" t="s">
        <v>72</v>
      </c>
      <c r="O155" s="2" t="s">
        <v>72</v>
      </c>
      <c r="P155" s="2" t="s">
        <v>52</v>
      </c>
      <c r="Q155" s="2" t="s">
        <v>52</v>
      </c>
      <c r="R155" s="2" t="s">
        <v>52</v>
      </c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2" t="s">
        <v>52</v>
      </c>
      <c r="AW155" s="2" t="s">
        <v>52</v>
      </c>
      <c r="AX155" s="2" t="s">
        <v>52</v>
      </c>
      <c r="AY155" s="2" t="s">
        <v>52</v>
      </c>
    </row>
    <row r="156" spans="1:51" ht="30" customHeight="1">
      <c r="A156" s="9"/>
      <c r="B156" s="9"/>
      <c r="C156" s="9"/>
      <c r="D156" s="9"/>
      <c r="E156" s="12"/>
      <c r="F156" s="13"/>
      <c r="G156" s="12"/>
      <c r="H156" s="13"/>
      <c r="I156" s="12"/>
      <c r="J156" s="13"/>
      <c r="K156" s="12"/>
      <c r="L156" s="13"/>
      <c r="M156" s="9"/>
    </row>
    <row r="157" spans="1:51" ht="30" customHeight="1">
      <c r="A157" s="256" t="s">
        <v>687</v>
      </c>
      <c r="B157" s="256"/>
      <c r="C157" s="256"/>
      <c r="D157" s="256"/>
      <c r="E157" s="257"/>
      <c r="F157" s="258"/>
      <c r="G157" s="257"/>
      <c r="H157" s="258"/>
      <c r="I157" s="257"/>
      <c r="J157" s="258"/>
      <c r="K157" s="257"/>
      <c r="L157" s="258"/>
      <c r="M157" s="256"/>
      <c r="N157" s="1" t="s">
        <v>222</v>
      </c>
    </row>
    <row r="158" spans="1:51" ht="30" customHeight="1">
      <c r="A158" s="8" t="s">
        <v>208</v>
      </c>
      <c r="B158" s="8" t="s">
        <v>209</v>
      </c>
      <c r="C158" s="8" t="s">
        <v>60</v>
      </c>
      <c r="D158" s="9">
        <v>0.88</v>
      </c>
      <c r="E158" s="12">
        <f>일위대가목록!E21</f>
        <v>148459</v>
      </c>
      <c r="F158" s="13">
        <f>TRUNC(E158*D158,1)</f>
        <v>130643.9</v>
      </c>
      <c r="G158" s="12">
        <f>일위대가목록!F21</f>
        <v>73673</v>
      </c>
      <c r="H158" s="13">
        <f>TRUNC(G158*D158,1)</f>
        <v>64832.2</v>
      </c>
      <c r="I158" s="12">
        <f>일위대가목록!G21</f>
        <v>2032</v>
      </c>
      <c r="J158" s="13">
        <f>TRUNC(I158*D158,1)</f>
        <v>1788.1</v>
      </c>
      <c r="K158" s="12">
        <f>TRUNC(E158+G158+I158,1)</f>
        <v>224164</v>
      </c>
      <c r="L158" s="13">
        <f>TRUNC(F158+H158+J158,1)</f>
        <v>197264.2</v>
      </c>
      <c r="M158" s="8" t="s">
        <v>210</v>
      </c>
      <c r="N158" s="2" t="s">
        <v>222</v>
      </c>
      <c r="O158" s="2" t="s">
        <v>211</v>
      </c>
      <c r="P158" s="2" t="s">
        <v>63</v>
      </c>
      <c r="Q158" s="2" t="s">
        <v>64</v>
      </c>
      <c r="R158" s="2" t="s">
        <v>64</v>
      </c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2" t="s">
        <v>52</v>
      </c>
      <c r="AW158" s="2" t="s">
        <v>688</v>
      </c>
      <c r="AX158" s="2" t="s">
        <v>52</v>
      </c>
      <c r="AY158" s="2" t="s">
        <v>52</v>
      </c>
    </row>
    <row r="159" spans="1:51" ht="30" customHeight="1">
      <c r="A159" s="8" t="s">
        <v>376</v>
      </c>
      <c r="B159" s="8" t="s">
        <v>52</v>
      </c>
      <c r="C159" s="8" t="s">
        <v>52</v>
      </c>
      <c r="D159" s="9"/>
      <c r="E159" s="12"/>
      <c r="F159" s="13">
        <f>TRUNC(SUMIF(N158:N158, N157, F158:F158),0)</f>
        <v>130643</v>
      </c>
      <c r="G159" s="12"/>
      <c r="H159" s="13">
        <f>TRUNC(SUMIF(N158:N158, N157, H158:H158),0)</f>
        <v>64832</v>
      </c>
      <c r="I159" s="12"/>
      <c r="J159" s="13">
        <f>TRUNC(SUMIF(N158:N158, N157, J158:J158),0)</f>
        <v>1788</v>
      </c>
      <c r="K159" s="12"/>
      <c r="L159" s="13">
        <f>F159+H159+J159</f>
        <v>197263</v>
      </c>
      <c r="M159" s="8" t="s">
        <v>52</v>
      </c>
      <c r="N159" s="2" t="s">
        <v>72</v>
      </c>
      <c r="O159" s="2" t="s">
        <v>72</v>
      </c>
      <c r="P159" s="2" t="s">
        <v>52</v>
      </c>
      <c r="Q159" s="2" t="s">
        <v>52</v>
      </c>
      <c r="R159" s="2" t="s">
        <v>52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2" t="s">
        <v>52</v>
      </c>
      <c r="AW159" s="2" t="s">
        <v>52</v>
      </c>
      <c r="AX159" s="2" t="s">
        <v>52</v>
      </c>
      <c r="AY159" s="2" t="s">
        <v>52</v>
      </c>
    </row>
    <row r="160" spans="1:51" ht="30" customHeight="1">
      <c r="A160" s="9"/>
      <c r="B160" s="9"/>
      <c r="C160" s="9"/>
      <c r="D160" s="9"/>
      <c r="E160" s="12"/>
      <c r="F160" s="13"/>
      <c r="G160" s="12"/>
      <c r="H160" s="13"/>
      <c r="I160" s="12"/>
      <c r="J160" s="13"/>
      <c r="K160" s="12"/>
      <c r="L160" s="13"/>
      <c r="M160" s="9"/>
    </row>
    <row r="161" spans="1:51" ht="30" customHeight="1">
      <c r="A161" s="256" t="s">
        <v>689</v>
      </c>
      <c r="B161" s="256"/>
      <c r="C161" s="256"/>
      <c r="D161" s="256"/>
      <c r="E161" s="257"/>
      <c r="F161" s="258"/>
      <c r="G161" s="257"/>
      <c r="H161" s="258"/>
      <c r="I161" s="257"/>
      <c r="J161" s="258"/>
      <c r="K161" s="257"/>
      <c r="L161" s="258"/>
      <c r="M161" s="256"/>
      <c r="N161" s="1" t="s">
        <v>229</v>
      </c>
    </row>
    <row r="162" spans="1:51" ht="30" customHeight="1">
      <c r="A162" s="8" t="s">
        <v>690</v>
      </c>
      <c r="B162" s="8" t="s">
        <v>691</v>
      </c>
      <c r="C162" s="8" t="s">
        <v>60</v>
      </c>
      <c r="D162" s="9">
        <v>0.81</v>
      </c>
      <c r="E162" s="12">
        <f>단가대비표!O34</f>
        <v>130050</v>
      </c>
      <c r="F162" s="13">
        <f>TRUNC(E162*D162,1)</f>
        <v>105340.5</v>
      </c>
      <c r="G162" s="12">
        <f>단가대비표!P34</f>
        <v>0</v>
      </c>
      <c r="H162" s="13">
        <f>TRUNC(G162*D162,1)</f>
        <v>0</v>
      </c>
      <c r="I162" s="12">
        <f>단가대비표!V34</f>
        <v>0</v>
      </c>
      <c r="J162" s="13">
        <f>TRUNC(I162*D162,1)</f>
        <v>0</v>
      </c>
      <c r="K162" s="12">
        <f>TRUNC(E162+G162+I162,1)</f>
        <v>130050</v>
      </c>
      <c r="L162" s="13">
        <f>TRUNC(F162+H162+J162,1)</f>
        <v>105340.5</v>
      </c>
      <c r="M162" s="8" t="s">
        <v>692</v>
      </c>
      <c r="N162" s="2" t="s">
        <v>229</v>
      </c>
      <c r="O162" s="2" t="s">
        <v>693</v>
      </c>
      <c r="P162" s="2" t="s">
        <v>64</v>
      </c>
      <c r="Q162" s="2" t="s">
        <v>64</v>
      </c>
      <c r="R162" s="2" t="s">
        <v>63</v>
      </c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2" t="s">
        <v>52</v>
      </c>
      <c r="AW162" s="2" t="s">
        <v>694</v>
      </c>
      <c r="AX162" s="2" t="s">
        <v>52</v>
      </c>
      <c r="AY162" s="2" t="s">
        <v>52</v>
      </c>
    </row>
    <row r="163" spans="1:51" ht="30" customHeight="1">
      <c r="A163" s="8" t="s">
        <v>695</v>
      </c>
      <c r="B163" s="8" t="s">
        <v>696</v>
      </c>
      <c r="C163" s="8" t="s">
        <v>60</v>
      </c>
      <c r="D163" s="9">
        <v>0.40500000000000003</v>
      </c>
      <c r="E163" s="12">
        <f>단가대비표!O33</f>
        <v>72360</v>
      </c>
      <c r="F163" s="13">
        <f>TRUNC(E163*D163,1)</f>
        <v>29305.8</v>
      </c>
      <c r="G163" s="12">
        <f>단가대비표!P33</f>
        <v>0</v>
      </c>
      <c r="H163" s="13">
        <f>TRUNC(G163*D163,1)</f>
        <v>0</v>
      </c>
      <c r="I163" s="12">
        <f>단가대비표!V33</f>
        <v>0</v>
      </c>
      <c r="J163" s="13">
        <f>TRUNC(I163*D163,1)</f>
        <v>0</v>
      </c>
      <c r="K163" s="12">
        <f>TRUNC(E163+G163+I163,1)</f>
        <v>72360</v>
      </c>
      <c r="L163" s="13">
        <f>TRUNC(F163+H163+J163,1)</f>
        <v>29305.8</v>
      </c>
      <c r="M163" s="8" t="s">
        <v>692</v>
      </c>
      <c r="N163" s="2" t="s">
        <v>229</v>
      </c>
      <c r="O163" s="2" t="s">
        <v>697</v>
      </c>
      <c r="P163" s="2" t="s">
        <v>64</v>
      </c>
      <c r="Q163" s="2" t="s">
        <v>64</v>
      </c>
      <c r="R163" s="2" t="s">
        <v>63</v>
      </c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2" t="s">
        <v>52</v>
      </c>
      <c r="AW163" s="2" t="s">
        <v>698</v>
      </c>
      <c r="AX163" s="2" t="s">
        <v>52</v>
      </c>
      <c r="AY163" s="2" t="s">
        <v>52</v>
      </c>
    </row>
    <row r="164" spans="1:51" ht="30" customHeight="1">
      <c r="A164" s="8" t="s">
        <v>376</v>
      </c>
      <c r="B164" s="8" t="s">
        <v>52</v>
      </c>
      <c r="C164" s="8" t="s">
        <v>52</v>
      </c>
      <c r="D164" s="9"/>
      <c r="E164" s="12"/>
      <c r="F164" s="13">
        <f>TRUNC(SUMIF(N162:N163, N161, F162:F163),0)</f>
        <v>134646</v>
      </c>
      <c r="G164" s="12"/>
      <c r="H164" s="13">
        <f>TRUNC(SUMIF(N162:N163, N161, H162:H163),0)</f>
        <v>0</v>
      </c>
      <c r="I164" s="12"/>
      <c r="J164" s="13">
        <f>TRUNC(SUMIF(N162:N163, N161, J162:J163),0)</f>
        <v>0</v>
      </c>
      <c r="K164" s="12"/>
      <c r="L164" s="13">
        <f>F164+H164+J164</f>
        <v>134646</v>
      </c>
      <c r="M164" s="8" t="s">
        <v>52</v>
      </c>
      <c r="N164" s="2" t="s">
        <v>72</v>
      </c>
      <c r="O164" s="2" t="s">
        <v>72</v>
      </c>
      <c r="P164" s="2" t="s">
        <v>52</v>
      </c>
      <c r="Q164" s="2" t="s">
        <v>52</v>
      </c>
      <c r="R164" s="2" t="s">
        <v>52</v>
      </c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2" t="s">
        <v>52</v>
      </c>
      <c r="AW164" s="2" t="s">
        <v>52</v>
      </c>
      <c r="AX164" s="2" t="s">
        <v>52</v>
      </c>
      <c r="AY164" s="2" t="s">
        <v>52</v>
      </c>
    </row>
    <row r="165" spans="1:51" ht="30" customHeight="1">
      <c r="A165" s="9"/>
      <c r="B165" s="9"/>
      <c r="C165" s="9"/>
      <c r="D165" s="9"/>
      <c r="E165" s="12"/>
      <c r="F165" s="13"/>
      <c r="G165" s="12"/>
      <c r="H165" s="13"/>
      <c r="I165" s="12"/>
      <c r="J165" s="13"/>
      <c r="K165" s="12"/>
      <c r="L165" s="13"/>
      <c r="M165" s="9"/>
    </row>
    <row r="166" spans="1:51" ht="30" customHeight="1">
      <c r="A166" s="256" t="s">
        <v>699</v>
      </c>
      <c r="B166" s="256"/>
      <c r="C166" s="256"/>
      <c r="D166" s="256"/>
      <c r="E166" s="257"/>
      <c r="F166" s="258"/>
      <c r="G166" s="257"/>
      <c r="H166" s="258"/>
      <c r="I166" s="257"/>
      <c r="J166" s="258"/>
      <c r="K166" s="257"/>
      <c r="L166" s="258"/>
      <c r="M166" s="256"/>
      <c r="N166" s="1" t="s">
        <v>234</v>
      </c>
    </row>
    <row r="167" spans="1:51" ht="30" customHeight="1">
      <c r="A167" s="8" t="s">
        <v>700</v>
      </c>
      <c r="B167" s="8" t="s">
        <v>701</v>
      </c>
      <c r="C167" s="8" t="s">
        <v>60</v>
      </c>
      <c r="D167" s="9">
        <v>3.78</v>
      </c>
      <c r="E167" s="12">
        <f>단가대비표!O20</f>
        <v>28000</v>
      </c>
      <c r="F167" s="13">
        <f t="shared" ref="F167:F172" si="38">TRUNC(E167*D167,1)</f>
        <v>105840</v>
      </c>
      <c r="G167" s="12">
        <f>단가대비표!P20</f>
        <v>0</v>
      </c>
      <c r="H167" s="13">
        <f t="shared" ref="H167:H172" si="39">TRUNC(G167*D167,1)</f>
        <v>0</v>
      </c>
      <c r="I167" s="12">
        <f>단가대비표!V20</f>
        <v>0</v>
      </c>
      <c r="J167" s="13">
        <f t="shared" ref="J167:J172" si="40">TRUNC(I167*D167,1)</f>
        <v>0</v>
      </c>
      <c r="K167" s="12">
        <f t="shared" ref="K167:L172" si="41">TRUNC(E167+G167+I167,1)</f>
        <v>28000</v>
      </c>
      <c r="L167" s="13">
        <f t="shared" si="41"/>
        <v>105840</v>
      </c>
      <c r="M167" s="8" t="s">
        <v>692</v>
      </c>
      <c r="N167" s="2" t="s">
        <v>234</v>
      </c>
      <c r="O167" s="2" t="s">
        <v>702</v>
      </c>
      <c r="P167" s="2" t="s">
        <v>64</v>
      </c>
      <c r="Q167" s="2" t="s">
        <v>64</v>
      </c>
      <c r="R167" s="2" t="s">
        <v>63</v>
      </c>
      <c r="S167" s="3"/>
      <c r="T167" s="3"/>
      <c r="U167" s="3"/>
      <c r="V167" s="3">
        <v>1</v>
      </c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2" t="s">
        <v>52</v>
      </c>
      <c r="AW167" s="2" t="s">
        <v>703</v>
      </c>
      <c r="AX167" s="2" t="s">
        <v>52</v>
      </c>
      <c r="AY167" s="2" t="s">
        <v>52</v>
      </c>
    </row>
    <row r="168" spans="1:51" ht="30" customHeight="1">
      <c r="A168" s="8" t="s">
        <v>704</v>
      </c>
      <c r="B168" s="8" t="s">
        <v>705</v>
      </c>
      <c r="C168" s="8" t="s">
        <v>60</v>
      </c>
      <c r="D168" s="9">
        <v>3.78</v>
      </c>
      <c r="E168" s="12">
        <f>일위대가목록!E42</f>
        <v>0</v>
      </c>
      <c r="F168" s="13">
        <f t="shared" si="38"/>
        <v>0</v>
      </c>
      <c r="G168" s="12">
        <f>일위대가목록!F42</f>
        <v>14379</v>
      </c>
      <c r="H168" s="13">
        <f t="shared" si="39"/>
        <v>54352.6</v>
      </c>
      <c r="I168" s="12">
        <f>일위대가목록!G42</f>
        <v>287</v>
      </c>
      <c r="J168" s="13">
        <f t="shared" si="40"/>
        <v>1084.8</v>
      </c>
      <c r="K168" s="12">
        <f t="shared" si="41"/>
        <v>14666</v>
      </c>
      <c r="L168" s="13">
        <f t="shared" si="41"/>
        <v>55437.4</v>
      </c>
      <c r="M168" s="8" t="s">
        <v>706</v>
      </c>
      <c r="N168" s="2" t="s">
        <v>234</v>
      </c>
      <c r="O168" s="2" t="s">
        <v>707</v>
      </c>
      <c r="P168" s="2" t="s">
        <v>63</v>
      </c>
      <c r="Q168" s="2" t="s">
        <v>64</v>
      </c>
      <c r="R168" s="2" t="s">
        <v>64</v>
      </c>
      <c r="S168" s="3"/>
      <c r="T168" s="3"/>
      <c r="U168" s="3"/>
      <c r="V168" s="3">
        <v>1</v>
      </c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2" t="s">
        <v>52</v>
      </c>
      <c r="AW168" s="2" t="s">
        <v>708</v>
      </c>
      <c r="AX168" s="2" t="s">
        <v>52</v>
      </c>
      <c r="AY168" s="2" t="s">
        <v>52</v>
      </c>
    </row>
    <row r="169" spans="1:51" ht="30" customHeight="1">
      <c r="A169" s="8" t="s">
        <v>604</v>
      </c>
      <c r="B169" s="8" t="s">
        <v>709</v>
      </c>
      <c r="C169" s="8" t="s">
        <v>60</v>
      </c>
      <c r="D169" s="9">
        <v>1.89</v>
      </c>
      <c r="E169" s="12">
        <f>일위대가목록!E66</f>
        <v>4217</v>
      </c>
      <c r="F169" s="13">
        <f t="shared" si="38"/>
        <v>7970.1</v>
      </c>
      <c r="G169" s="12">
        <f>일위대가목록!F66</f>
        <v>7865</v>
      </c>
      <c r="H169" s="13">
        <f t="shared" si="39"/>
        <v>14864.8</v>
      </c>
      <c r="I169" s="12">
        <f>일위대가목록!G66</f>
        <v>157</v>
      </c>
      <c r="J169" s="13">
        <f t="shared" si="40"/>
        <v>296.7</v>
      </c>
      <c r="K169" s="12">
        <f t="shared" si="41"/>
        <v>12239</v>
      </c>
      <c r="L169" s="13">
        <f t="shared" si="41"/>
        <v>23131.599999999999</v>
      </c>
      <c r="M169" s="8" t="s">
        <v>710</v>
      </c>
      <c r="N169" s="2" t="s">
        <v>234</v>
      </c>
      <c r="O169" s="2" t="s">
        <v>711</v>
      </c>
      <c r="P169" s="2" t="s">
        <v>63</v>
      </c>
      <c r="Q169" s="2" t="s">
        <v>64</v>
      </c>
      <c r="R169" s="2" t="s">
        <v>64</v>
      </c>
      <c r="S169" s="3"/>
      <c r="T169" s="3"/>
      <c r="U169" s="3"/>
      <c r="V169" s="3">
        <v>1</v>
      </c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2" t="s">
        <v>52</v>
      </c>
      <c r="AW169" s="2" t="s">
        <v>712</v>
      </c>
      <c r="AX169" s="2" t="s">
        <v>52</v>
      </c>
      <c r="AY169" s="2" t="s">
        <v>52</v>
      </c>
    </row>
    <row r="170" spans="1:51" ht="30" customHeight="1">
      <c r="A170" s="8" t="s">
        <v>546</v>
      </c>
      <c r="B170" s="8" t="s">
        <v>547</v>
      </c>
      <c r="C170" s="8" t="s">
        <v>60</v>
      </c>
      <c r="D170" s="9">
        <v>3.78</v>
      </c>
      <c r="E170" s="12">
        <f>일위대가목록!E47</f>
        <v>182</v>
      </c>
      <c r="F170" s="13">
        <f t="shared" si="38"/>
        <v>687.9</v>
      </c>
      <c r="G170" s="12">
        <f>일위대가목록!F47</f>
        <v>9117</v>
      </c>
      <c r="H170" s="13">
        <f t="shared" si="39"/>
        <v>34462.199999999997</v>
      </c>
      <c r="I170" s="12">
        <f>일위대가목록!G47</f>
        <v>0</v>
      </c>
      <c r="J170" s="13">
        <f t="shared" si="40"/>
        <v>0</v>
      </c>
      <c r="K170" s="12">
        <f t="shared" si="41"/>
        <v>9299</v>
      </c>
      <c r="L170" s="13">
        <f t="shared" si="41"/>
        <v>35150.1</v>
      </c>
      <c r="M170" s="8" t="s">
        <v>548</v>
      </c>
      <c r="N170" s="2" t="s">
        <v>234</v>
      </c>
      <c r="O170" s="2" t="s">
        <v>549</v>
      </c>
      <c r="P170" s="2" t="s">
        <v>63</v>
      </c>
      <c r="Q170" s="2" t="s">
        <v>64</v>
      </c>
      <c r="R170" s="2" t="s">
        <v>64</v>
      </c>
      <c r="S170" s="3"/>
      <c r="T170" s="3"/>
      <c r="U170" s="3"/>
      <c r="V170" s="3">
        <v>1</v>
      </c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2" t="s">
        <v>52</v>
      </c>
      <c r="AW170" s="2" t="s">
        <v>713</v>
      </c>
      <c r="AX170" s="2" t="s">
        <v>52</v>
      </c>
      <c r="AY170" s="2" t="s">
        <v>52</v>
      </c>
    </row>
    <row r="171" spans="1:51" ht="30" customHeight="1">
      <c r="A171" s="8" t="s">
        <v>541</v>
      </c>
      <c r="B171" s="8" t="s">
        <v>542</v>
      </c>
      <c r="C171" s="8" t="s">
        <v>60</v>
      </c>
      <c r="D171" s="9">
        <v>3.78</v>
      </c>
      <c r="E171" s="12">
        <f>일위대가목록!E46</f>
        <v>72</v>
      </c>
      <c r="F171" s="13">
        <f t="shared" si="38"/>
        <v>272.10000000000002</v>
      </c>
      <c r="G171" s="12">
        <f>일위대가목록!F46</f>
        <v>0</v>
      </c>
      <c r="H171" s="13">
        <f t="shared" si="39"/>
        <v>0</v>
      </c>
      <c r="I171" s="12">
        <f>일위대가목록!G46</f>
        <v>0</v>
      </c>
      <c r="J171" s="13">
        <f t="shared" si="40"/>
        <v>0</v>
      </c>
      <c r="K171" s="12">
        <f t="shared" si="41"/>
        <v>72</v>
      </c>
      <c r="L171" s="13">
        <f t="shared" si="41"/>
        <v>272.10000000000002</v>
      </c>
      <c r="M171" s="8" t="s">
        <v>543</v>
      </c>
      <c r="N171" s="2" t="s">
        <v>234</v>
      </c>
      <c r="O171" s="2" t="s">
        <v>544</v>
      </c>
      <c r="P171" s="2" t="s">
        <v>63</v>
      </c>
      <c r="Q171" s="2" t="s">
        <v>64</v>
      </c>
      <c r="R171" s="2" t="s">
        <v>64</v>
      </c>
      <c r="S171" s="3"/>
      <c r="T171" s="3"/>
      <c r="U171" s="3"/>
      <c r="V171" s="3">
        <v>1</v>
      </c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2" t="s">
        <v>52</v>
      </c>
      <c r="AW171" s="2" t="s">
        <v>714</v>
      </c>
      <c r="AX171" s="2" t="s">
        <v>52</v>
      </c>
      <c r="AY171" s="2" t="s">
        <v>52</v>
      </c>
    </row>
    <row r="172" spans="1:51" ht="30" customHeight="1">
      <c r="A172" s="8" t="s">
        <v>592</v>
      </c>
      <c r="B172" s="8" t="s">
        <v>670</v>
      </c>
      <c r="C172" s="8" t="s">
        <v>68</v>
      </c>
      <c r="D172" s="9">
        <v>1</v>
      </c>
      <c r="E172" s="12">
        <f>TRUNC(SUMIF(V167:V172, RIGHTB(O172, 1), F167:F172)*U172, 2)</f>
        <v>5738.5</v>
      </c>
      <c r="F172" s="13">
        <f t="shared" si="38"/>
        <v>5738.5</v>
      </c>
      <c r="G172" s="12">
        <v>0</v>
      </c>
      <c r="H172" s="13">
        <f t="shared" si="39"/>
        <v>0</v>
      </c>
      <c r="I172" s="12">
        <v>0</v>
      </c>
      <c r="J172" s="13">
        <f t="shared" si="40"/>
        <v>0</v>
      </c>
      <c r="K172" s="12">
        <f t="shared" si="41"/>
        <v>5738.5</v>
      </c>
      <c r="L172" s="13">
        <f t="shared" si="41"/>
        <v>5738.5</v>
      </c>
      <c r="M172" s="8" t="s">
        <v>52</v>
      </c>
      <c r="N172" s="2" t="s">
        <v>234</v>
      </c>
      <c r="O172" s="2" t="s">
        <v>393</v>
      </c>
      <c r="P172" s="2" t="s">
        <v>64</v>
      </c>
      <c r="Q172" s="2" t="s">
        <v>64</v>
      </c>
      <c r="R172" s="2" t="s">
        <v>64</v>
      </c>
      <c r="S172" s="3">
        <v>0</v>
      </c>
      <c r="T172" s="3">
        <v>0</v>
      </c>
      <c r="U172" s="3">
        <v>0.05</v>
      </c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2" t="s">
        <v>52</v>
      </c>
      <c r="AW172" s="2" t="s">
        <v>715</v>
      </c>
      <c r="AX172" s="2" t="s">
        <v>52</v>
      </c>
      <c r="AY172" s="2" t="s">
        <v>52</v>
      </c>
    </row>
    <row r="173" spans="1:51" ht="30" customHeight="1">
      <c r="A173" s="8" t="s">
        <v>376</v>
      </c>
      <c r="B173" s="8" t="s">
        <v>52</v>
      </c>
      <c r="C173" s="8" t="s">
        <v>52</v>
      </c>
      <c r="D173" s="9"/>
      <c r="E173" s="12"/>
      <c r="F173" s="13">
        <f>TRUNC(SUMIF(N167:N172, N166, F167:F172),0)</f>
        <v>120508</v>
      </c>
      <c r="G173" s="12"/>
      <c r="H173" s="13">
        <f>TRUNC(SUMIF(N167:N172, N166, H167:H172),0)</f>
        <v>103679</v>
      </c>
      <c r="I173" s="12"/>
      <c r="J173" s="13">
        <f>TRUNC(SUMIF(N167:N172, N166, J167:J172),0)</f>
        <v>1381</v>
      </c>
      <c r="K173" s="12"/>
      <c r="L173" s="13">
        <f>F173+H173+J173</f>
        <v>225568</v>
      </c>
      <c r="M173" s="8" t="s">
        <v>52</v>
      </c>
      <c r="N173" s="2" t="s">
        <v>72</v>
      </c>
      <c r="O173" s="2" t="s">
        <v>72</v>
      </c>
      <c r="P173" s="2" t="s">
        <v>52</v>
      </c>
      <c r="Q173" s="2" t="s">
        <v>52</v>
      </c>
      <c r="R173" s="2" t="s">
        <v>52</v>
      </c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2" t="s">
        <v>52</v>
      </c>
      <c r="AW173" s="2" t="s">
        <v>52</v>
      </c>
      <c r="AX173" s="2" t="s">
        <v>52</v>
      </c>
      <c r="AY173" s="2" t="s">
        <v>52</v>
      </c>
    </row>
    <row r="174" spans="1:51" ht="30" customHeight="1">
      <c r="A174" s="9"/>
      <c r="B174" s="9"/>
      <c r="C174" s="9"/>
      <c r="D174" s="9"/>
      <c r="E174" s="12"/>
      <c r="F174" s="13"/>
      <c r="G174" s="12"/>
      <c r="H174" s="13"/>
      <c r="I174" s="12"/>
      <c r="J174" s="13"/>
      <c r="K174" s="12"/>
      <c r="L174" s="13"/>
      <c r="M174" s="9"/>
    </row>
    <row r="175" spans="1:51" ht="30" customHeight="1">
      <c r="A175" s="256" t="s">
        <v>716</v>
      </c>
      <c r="B175" s="256"/>
      <c r="C175" s="256"/>
      <c r="D175" s="256"/>
      <c r="E175" s="257"/>
      <c r="F175" s="258"/>
      <c r="G175" s="257"/>
      <c r="H175" s="258"/>
      <c r="I175" s="257"/>
      <c r="J175" s="258"/>
      <c r="K175" s="257"/>
      <c r="L175" s="258"/>
      <c r="M175" s="256"/>
      <c r="N175" s="1" t="s">
        <v>238</v>
      </c>
    </row>
    <row r="176" spans="1:51" ht="30" customHeight="1">
      <c r="A176" s="8" t="s">
        <v>700</v>
      </c>
      <c r="B176" s="8" t="s">
        <v>701</v>
      </c>
      <c r="C176" s="8" t="s">
        <v>60</v>
      </c>
      <c r="D176" s="9">
        <v>3.78</v>
      </c>
      <c r="E176" s="12">
        <f>단가대비표!O20</f>
        <v>28000</v>
      </c>
      <c r="F176" s="13">
        <f t="shared" ref="F176:F181" si="42">TRUNC(E176*D176,1)</f>
        <v>105840</v>
      </c>
      <c r="G176" s="12">
        <f>단가대비표!P20</f>
        <v>0</v>
      </c>
      <c r="H176" s="13">
        <f t="shared" ref="H176:H181" si="43">TRUNC(G176*D176,1)</f>
        <v>0</v>
      </c>
      <c r="I176" s="12">
        <f>단가대비표!V20</f>
        <v>0</v>
      </c>
      <c r="J176" s="13">
        <f t="shared" ref="J176:J181" si="44">TRUNC(I176*D176,1)</f>
        <v>0</v>
      </c>
      <c r="K176" s="12">
        <f t="shared" ref="K176:L181" si="45">TRUNC(E176+G176+I176,1)</f>
        <v>28000</v>
      </c>
      <c r="L176" s="13">
        <f t="shared" si="45"/>
        <v>105840</v>
      </c>
      <c r="M176" s="8" t="s">
        <v>692</v>
      </c>
      <c r="N176" s="2" t="s">
        <v>238</v>
      </c>
      <c r="O176" s="2" t="s">
        <v>702</v>
      </c>
      <c r="P176" s="2" t="s">
        <v>64</v>
      </c>
      <c r="Q176" s="2" t="s">
        <v>64</v>
      </c>
      <c r="R176" s="2" t="s">
        <v>63</v>
      </c>
      <c r="S176" s="3"/>
      <c r="T176" s="3"/>
      <c r="U176" s="3"/>
      <c r="V176" s="3">
        <v>1</v>
      </c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2" t="s">
        <v>52</v>
      </c>
      <c r="AW176" s="2" t="s">
        <v>717</v>
      </c>
      <c r="AX176" s="2" t="s">
        <v>52</v>
      </c>
      <c r="AY176" s="2" t="s">
        <v>52</v>
      </c>
    </row>
    <row r="177" spans="1:51" ht="30" customHeight="1">
      <c r="A177" s="8" t="s">
        <v>704</v>
      </c>
      <c r="B177" s="8" t="s">
        <v>705</v>
      </c>
      <c r="C177" s="8" t="s">
        <v>60</v>
      </c>
      <c r="D177" s="9">
        <v>3.78</v>
      </c>
      <c r="E177" s="12">
        <f>일위대가목록!E42</f>
        <v>0</v>
      </c>
      <c r="F177" s="13">
        <f t="shared" si="42"/>
        <v>0</v>
      </c>
      <c r="G177" s="12">
        <f>일위대가목록!F42</f>
        <v>14379</v>
      </c>
      <c r="H177" s="13">
        <f t="shared" si="43"/>
        <v>54352.6</v>
      </c>
      <c r="I177" s="12">
        <f>일위대가목록!G42</f>
        <v>287</v>
      </c>
      <c r="J177" s="13">
        <f t="shared" si="44"/>
        <v>1084.8</v>
      </c>
      <c r="K177" s="12">
        <f t="shared" si="45"/>
        <v>14666</v>
      </c>
      <c r="L177" s="13">
        <f t="shared" si="45"/>
        <v>55437.4</v>
      </c>
      <c r="M177" s="8" t="s">
        <v>706</v>
      </c>
      <c r="N177" s="2" t="s">
        <v>238</v>
      </c>
      <c r="O177" s="2" t="s">
        <v>707</v>
      </c>
      <c r="P177" s="2" t="s">
        <v>63</v>
      </c>
      <c r="Q177" s="2" t="s">
        <v>64</v>
      </c>
      <c r="R177" s="2" t="s">
        <v>64</v>
      </c>
      <c r="S177" s="3"/>
      <c r="T177" s="3"/>
      <c r="U177" s="3"/>
      <c r="V177" s="3">
        <v>1</v>
      </c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2" t="s">
        <v>52</v>
      </c>
      <c r="AW177" s="2" t="s">
        <v>718</v>
      </c>
      <c r="AX177" s="2" t="s">
        <v>52</v>
      </c>
      <c r="AY177" s="2" t="s">
        <v>52</v>
      </c>
    </row>
    <row r="178" spans="1:51" ht="30" customHeight="1">
      <c r="A178" s="8" t="s">
        <v>604</v>
      </c>
      <c r="B178" s="8" t="s">
        <v>709</v>
      </c>
      <c r="C178" s="8" t="s">
        <v>60</v>
      </c>
      <c r="D178" s="9">
        <v>1.89</v>
      </c>
      <c r="E178" s="12">
        <f>일위대가목록!E66</f>
        <v>4217</v>
      </c>
      <c r="F178" s="13">
        <f t="shared" si="42"/>
        <v>7970.1</v>
      </c>
      <c r="G178" s="12">
        <f>일위대가목록!F66</f>
        <v>7865</v>
      </c>
      <c r="H178" s="13">
        <f t="shared" si="43"/>
        <v>14864.8</v>
      </c>
      <c r="I178" s="12">
        <f>일위대가목록!G66</f>
        <v>157</v>
      </c>
      <c r="J178" s="13">
        <f t="shared" si="44"/>
        <v>296.7</v>
      </c>
      <c r="K178" s="12">
        <f t="shared" si="45"/>
        <v>12239</v>
      </c>
      <c r="L178" s="13">
        <f t="shared" si="45"/>
        <v>23131.599999999999</v>
      </c>
      <c r="M178" s="8" t="s">
        <v>710</v>
      </c>
      <c r="N178" s="2" t="s">
        <v>238</v>
      </c>
      <c r="O178" s="2" t="s">
        <v>711</v>
      </c>
      <c r="P178" s="2" t="s">
        <v>63</v>
      </c>
      <c r="Q178" s="2" t="s">
        <v>64</v>
      </c>
      <c r="R178" s="2" t="s">
        <v>64</v>
      </c>
      <c r="S178" s="3"/>
      <c r="T178" s="3"/>
      <c r="U178" s="3"/>
      <c r="V178" s="3">
        <v>1</v>
      </c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2" t="s">
        <v>52</v>
      </c>
      <c r="AW178" s="2" t="s">
        <v>719</v>
      </c>
      <c r="AX178" s="2" t="s">
        <v>52</v>
      </c>
      <c r="AY178" s="2" t="s">
        <v>52</v>
      </c>
    </row>
    <row r="179" spans="1:51" ht="30" customHeight="1">
      <c r="A179" s="8" t="s">
        <v>546</v>
      </c>
      <c r="B179" s="8" t="s">
        <v>547</v>
      </c>
      <c r="C179" s="8" t="s">
        <v>60</v>
      </c>
      <c r="D179" s="9">
        <v>3.78</v>
      </c>
      <c r="E179" s="12">
        <f>일위대가목록!E47</f>
        <v>182</v>
      </c>
      <c r="F179" s="13">
        <f t="shared" si="42"/>
        <v>687.9</v>
      </c>
      <c r="G179" s="12">
        <f>일위대가목록!F47</f>
        <v>9117</v>
      </c>
      <c r="H179" s="13">
        <f t="shared" si="43"/>
        <v>34462.199999999997</v>
      </c>
      <c r="I179" s="12">
        <f>일위대가목록!G47</f>
        <v>0</v>
      </c>
      <c r="J179" s="13">
        <f t="shared" si="44"/>
        <v>0</v>
      </c>
      <c r="K179" s="12">
        <f t="shared" si="45"/>
        <v>9299</v>
      </c>
      <c r="L179" s="13">
        <f t="shared" si="45"/>
        <v>35150.1</v>
      </c>
      <c r="M179" s="8" t="s">
        <v>548</v>
      </c>
      <c r="N179" s="2" t="s">
        <v>238</v>
      </c>
      <c r="O179" s="2" t="s">
        <v>549</v>
      </c>
      <c r="P179" s="2" t="s">
        <v>63</v>
      </c>
      <c r="Q179" s="2" t="s">
        <v>64</v>
      </c>
      <c r="R179" s="2" t="s">
        <v>64</v>
      </c>
      <c r="S179" s="3"/>
      <c r="T179" s="3"/>
      <c r="U179" s="3"/>
      <c r="V179" s="3">
        <v>1</v>
      </c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2" t="s">
        <v>52</v>
      </c>
      <c r="AW179" s="2" t="s">
        <v>720</v>
      </c>
      <c r="AX179" s="2" t="s">
        <v>52</v>
      </c>
      <c r="AY179" s="2" t="s">
        <v>52</v>
      </c>
    </row>
    <row r="180" spans="1:51" ht="30" customHeight="1">
      <c r="A180" s="8" t="s">
        <v>541</v>
      </c>
      <c r="B180" s="8" t="s">
        <v>542</v>
      </c>
      <c r="C180" s="8" t="s">
        <v>60</v>
      </c>
      <c r="D180" s="9">
        <v>3.78</v>
      </c>
      <c r="E180" s="12">
        <f>일위대가목록!E46</f>
        <v>72</v>
      </c>
      <c r="F180" s="13">
        <f t="shared" si="42"/>
        <v>272.10000000000002</v>
      </c>
      <c r="G180" s="12">
        <f>일위대가목록!F46</f>
        <v>0</v>
      </c>
      <c r="H180" s="13">
        <f t="shared" si="43"/>
        <v>0</v>
      </c>
      <c r="I180" s="12">
        <f>일위대가목록!G46</f>
        <v>0</v>
      </c>
      <c r="J180" s="13">
        <f t="shared" si="44"/>
        <v>0</v>
      </c>
      <c r="K180" s="12">
        <f t="shared" si="45"/>
        <v>72</v>
      </c>
      <c r="L180" s="13">
        <f t="shared" si="45"/>
        <v>272.10000000000002</v>
      </c>
      <c r="M180" s="8" t="s">
        <v>543</v>
      </c>
      <c r="N180" s="2" t="s">
        <v>238</v>
      </c>
      <c r="O180" s="2" t="s">
        <v>544</v>
      </c>
      <c r="P180" s="2" t="s">
        <v>63</v>
      </c>
      <c r="Q180" s="2" t="s">
        <v>64</v>
      </c>
      <c r="R180" s="2" t="s">
        <v>64</v>
      </c>
      <c r="S180" s="3"/>
      <c r="T180" s="3"/>
      <c r="U180" s="3"/>
      <c r="V180" s="3">
        <v>1</v>
      </c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2" t="s">
        <v>52</v>
      </c>
      <c r="AW180" s="2" t="s">
        <v>721</v>
      </c>
      <c r="AX180" s="2" t="s">
        <v>52</v>
      </c>
      <c r="AY180" s="2" t="s">
        <v>52</v>
      </c>
    </row>
    <row r="181" spans="1:51" ht="30" customHeight="1">
      <c r="A181" s="8" t="s">
        <v>592</v>
      </c>
      <c r="B181" s="8" t="s">
        <v>670</v>
      </c>
      <c r="C181" s="8" t="s">
        <v>68</v>
      </c>
      <c r="D181" s="9">
        <v>1</v>
      </c>
      <c r="E181" s="12">
        <f>TRUNC(SUMIF(V176:V181, RIGHTB(O181, 1), F176:F181)*U181, 2)</f>
        <v>5738.5</v>
      </c>
      <c r="F181" s="13">
        <f t="shared" si="42"/>
        <v>5738.5</v>
      </c>
      <c r="G181" s="12">
        <v>0</v>
      </c>
      <c r="H181" s="13">
        <f t="shared" si="43"/>
        <v>0</v>
      </c>
      <c r="I181" s="12">
        <v>0</v>
      </c>
      <c r="J181" s="13">
        <f t="shared" si="44"/>
        <v>0</v>
      </c>
      <c r="K181" s="12">
        <f t="shared" si="45"/>
        <v>5738.5</v>
      </c>
      <c r="L181" s="13">
        <f t="shared" si="45"/>
        <v>5738.5</v>
      </c>
      <c r="M181" s="8" t="s">
        <v>52</v>
      </c>
      <c r="N181" s="2" t="s">
        <v>238</v>
      </c>
      <c r="O181" s="2" t="s">
        <v>393</v>
      </c>
      <c r="P181" s="2" t="s">
        <v>64</v>
      </c>
      <c r="Q181" s="2" t="s">
        <v>64</v>
      </c>
      <c r="R181" s="2" t="s">
        <v>64</v>
      </c>
      <c r="S181" s="3">
        <v>0</v>
      </c>
      <c r="T181" s="3">
        <v>0</v>
      </c>
      <c r="U181" s="3">
        <v>0.05</v>
      </c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2" t="s">
        <v>52</v>
      </c>
      <c r="AW181" s="2" t="s">
        <v>722</v>
      </c>
      <c r="AX181" s="2" t="s">
        <v>52</v>
      </c>
      <c r="AY181" s="2" t="s">
        <v>52</v>
      </c>
    </row>
    <row r="182" spans="1:51" ht="30" customHeight="1">
      <c r="A182" s="8" t="s">
        <v>376</v>
      </c>
      <c r="B182" s="8" t="s">
        <v>52</v>
      </c>
      <c r="C182" s="8" t="s">
        <v>52</v>
      </c>
      <c r="D182" s="9"/>
      <c r="E182" s="12"/>
      <c r="F182" s="13">
        <f>TRUNC(SUMIF(N176:N181, N175, F176:F181),0)</f>
        <v>120508</v>
      </c>
      <c r="G182" s="12"/>
      <c r="H182" s="13">
        <f>TRUNC(SUMIF(N176:N181, N175, H176:H181),0)</f>
        <v>103679</v>
      </c>
      <c r="I182" s="12"/>
      <c r="J182" s="13">
        <f>TRUNC(SUMIF(N176:N181, N175, J176:J181),0)</f>
        <v>1381</v>
      </c>
      <c r="K182" s="12"/>
      <c r="L182" s="13">
        <f>F182+H182+J182</f>
        <v>225568</v>
      </c>
      <c r="M182" s="8" t="s">
        <v>52</v>
      </c>
      <c r="N182" s="2" t="s">
        <v>72</v>
      </c>
      <c r="O182" s="2" t="s">
        <v>72</v>
      </c>
      <c r="P182" s="2" t="s">
        <v>52</v>
      </c>
      <c r="Q182" s="2" t="s">
        <v>52</v>
      </c>
      <c r="R182" s="2" t="s">
        <v>52</v>
      </c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2" t="s">
        <v>52</v>
      </c>
      <c r="AW182" s="2" t="s">
        <v>52</v>
      </c>
      <c r="AX182" s="2" t="s">
        <v>52</v>
      </c>
      <c r="AY182" s="2" t="s">
        <v>52</v>
      </c>
    </row>
    <row r="183" spans="1:51" ht="30" customHeight="1">
      <c r="A183" s="9"/>
      <c r="B183" s="9"/>
      <c r="C183" s="9"/>
      <c r="D183" s="9"/>
      <c r="E183" s="12"/>
      <c r="F183" s="13"/>
      <c r="G183" s="12"/>
      <c r="H183" s="13"/>
      <c r="I183" s="12"/>
      <c r="J183" s="13"/>
      <c r="K183" s="12"/>
      <c r="L183" s="13"/>
      <c r="M183" s="9"/>
    </row>
    <row r="184" spans="1:51" ht="30" customHeight="1">
      <c r="A184" s="256" t="s">
        <v>723</v>
      </c>
      <c r="B184" s="256"/>
      <c r="C184" s="256"/>
      <c r="D184" s="256"/>
      <c r="E184" s="257"/>
      <c r="F184" s="258"/>
      <c r="G184" s="257"/>
      <c r="H184" s="258"/>
      <c r="I184" s="257"/>
      <c r="J184" s="258"/>
      <c r="K184" s="257"/>
      <c r="L184" s="258"/>
      <c r="M184" s="256"/>
      <c r="N184" s="1" t="s">
        <v>247</v>
      </c>
    </row>
    <row r="185" spans="1:51" ht="30" customHeight="1">
      <c r="A185" s="8" t="s">
        <v>724</v>
      </c>
      <c r="B185" s="8" t="s">
        <v>372</v>
      </c>
      <c r="C185" s="8" t="s">
        <v>373</v>
      </c>
      <c r="D185" s="9">
        <v>0.124</v>
      </c>
      <c r="E185" s="12">
        <f>단가대비표!O98</f>
        <v>0</v>
      </c>
      <c r="F185" s="13">
        <f>TRUNC(E185*D185,1)</f>
        <v>0</v>
      </c>
      <c r="G185" s="12">
        <f>단가대비표!P98</f>
        <v>211036</v>
      </c>
      <c r="H185" s="13">
        <f>TRUNC(G185*D185,1)</f>
        <v>26168.400000000001</v>
      </c>
      <c r="I185" s="12">
        <f>단가대비표!V98</f>
        <v>0</v>
      </c>
      <c r="J185" s="13">
        <f>TRUNC(I185*D185,1)</f>
        <v>0</v>
      </c>
      <c r="K185" s="12">
        <f>TRUNC(E185+G185+I185,1)</f>
        <v>211036</v>
      </c>
      <c r="L185" s="13">
        <f>TRUNC(F185+H185+J185,1)</f>
        <v>26168.400000000001</v>
      </c>
      <c r="M185" s="8" t="s">
        <v>52</v>
      </c>
      <c r="N185" s="2" t="s">
        <v>247</v>
      </c>
      <c r="O185" s="2" t="s">
        <v>725</v>
      </c>
      <c r="P185" s="2" t="s">
        <v>64</v>
      </c>
      <c r="Q185" s="2" t="s">
        <v>64</v>
      </c>
      <c r="R185" s="2" t="s">
        <v>63</v>
      </c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2" t="s">
        <v>52</v>
      </c>
      <c r="AW185" s="2" t="s">
        <v>726</v>
      </c>
      <c r="AX185" s="2" t="s">
        <v>52</v>
      </c>
      <c r="AY185" s="2" t="s">
        <v>52</v>
      </c>
    </row>
    <row r="186" spans="1:51" ht="30" customHeight="1">
      <c r="A186" s="8" t="s">
        <v>371</v>
      </c>
      <c r="B186" s="8" t="s">
        <v>372</v>
      </c>
      <c r="C186" s="8" t="s">
        <v>373</v>
      </c>
      <c r="D186" s="9">
        <v>0.02</v>
      </c>
      <c r="E186" s="12">
        <f>단가대비표!O91</f>
        <v>0</v>
      </c>
      <c r="F186" s="13">
        <f>TRUNC(E186*D186,1)</f>
        <v>0</v>
      </c>
      <c r="G186" s="12">
        <f>단가대비표!P91</f>
        <v>144481</v>
      </c>
      <c r="H186" s="13">
        <f>TRUNC(G186*D186,1)</f>
        <v>2889.6</v>
      </c>
      <c r="I186" s="12">
        <f>단가대비표!V91</f>
        <v>0</v>
      </c>
      <c r="J186" s="13">
        <f>TRUNC(I186*D186,1)</f>
        <v>0</v>
      </c>
      <c r="K186" s="12">
        <f>TRUNC(E186+G186+I186,1)</f>
        <v>144481</v>
      </c>
      <c r="L186" s="13">
        <f>TRUNC(F186+H186+J186,1)</f>
        <v>2889.6</v>
      </c>
      <c r="M186" s="8" t="s">
        <v>52</v>
      </c>
      <c r="N186" s="2" t="s">
        <v>247</v>
      </c>
      <c r="O186" s="2" t="s">
        <v>374</v>
      </c>
      <c r="P186" s="2" t="s">
        <v>64</v>
      </c>
      <c r="Q186" s="2" t="s">
        <v>64</v>
      </c>
      <c r="R186" s="2" t="s">
        <v>63</v>
      </c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2" t="s">
        <v>52</v>
      </c>
      <c r="AW186" s="2" t="s">
        <v>727</v>
      </c>
      <c r="AX186" s="2" t="s">
        <v>52</v>
      </c>
      <c r="AY186" s="2" t="s">
        <v>52</v>
      </c>
    </row>
    <row r="187" spans="1:51" ht="30" customHeight="1">
      <c r="A187" s="8" t="s">
        <v>376</v>
      </c>
      <c r="B187" s="8" t="s">
        <v>52</v>
      </c>
      <c r="C187" s="8" t="s">
        <v>52</v>
      </c>
      <c r="D187" s="9"/>
      <c r="E187" s="12"/>
      <c r="F187" s="13">
        <f>TRUNC(SUMIF(N185:N186, N184, F185:F186),0)</f>
        <v>0</v>
      </c>
      <c r="G187" s="12"/>
      <c r="H187" s="13">
        <f>TRUNC(SUMIF(N185:N186, N184, H185:H186),0)</f>
        <v>29058</v>
      </c>
      <c r="I187" s="12"/>
      <c r="J187" s="13">
        <f>TRUNC(SUMIF(N185:N186, N184, J185:J186),0)</f>
        <v>0</v>
      </c>
      <c r="K187" s="12"/>
      <c r="L187" s="13">
        <f>F187+H187+J187</f>
        <v>29058</v>
      </c>
      <c r="M187" s="8" t="s">
        <v>52</v>
      </c>
      <c r="N187" s="2" t="s">
        <v>72</v>
      </c>
      <c r="O187" s="2" t="s">
        <v>72</v>
      </c>
      <c r="P187" s="2" t="s">
        <v>52</v>
      </c>
      <c r="Q187" s="2" t="s">
        <v>52</v>
      </c>
      <c r="R187" s="2" t="s">
        <v>52</v>
      </c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2" t="s">
        <v>52</v>
      </c>
      <c r="AW187" s="2" t="s">
        <v>52</v>
      </c>
      <c r="AX187" s="2" t="s">
        <v>52</v>
      </c>
      <c r="AY187" s="2" t="s">
        <v>52</v>
      </c>
    </row>
    <row r="188" spans="1:51" ht="30" customHeight="1">
      <c r="A188" s="9"/>
      <c r="B188" s="9"/>
      <c r="C188" s="9"/>
      <c r="D188" s="9"/>
      <c r="E188" s="12"/>
      <c r="F188" s="13"/>
      <c r="G188" s="12"/>
      <c r="H188" s="13"/>
      <c r="I188" s="12"/>
      <c r="J188" s="13"/>
      <c r="K188" s="12"/>
      <c r="L188" s="13"/>
      <c r="M188" s="9"/>
    </row>
    <row r="189" spans="1:51" ht="30" customHeight="1">
      <c r="A189" s="256" t="s">
        <v>728</v>
      </c>
      <c r="B189" s="256"/>
      <c r="C189" s="256"/>
      <c r="D189" s="256"/>
      <c r="E189" s="257"/>
      <c r="F189" s="258"/>
      <c r="G189" s="257"/>
      <c r="H189" s="258"/>
      <c r="I189" s="257"/>
      <c r="J189" s="258"/>
      <c r="K189" s="257"/>
      <c r="L189" s="258"/>
      <c r="M189" s="256"/>
      <c r="N189" s="1" t="s">
        <v>257</v>
      </c>
    </row>
    <row r="190" spans="1:51" ht="30" customHeight="1">
      <c r="A190" s="8" t="s">
        <v>729</v>
      </c>
      <c r="B190" s="8" t="s">
        <v>372</v>
      </c>
      <c r="C190" s="8" t="s">
        <v>373</v>
      </c>
      <c r="D190" s="9">
        <v>3.1E-2</v>
      </c>
      <c r="E190" s="12">
        <f>단가대비표!O97</f>
        <v>0</v>
      </c>
      <c r="F190" s="13">
        <f>TRUNC(E190*D190,1)</f>
        <v>0</v>
      </c>
      <c r="G190" s="12">
        <f>단가대비표!P97</f>
        <v>219260</v>
      </c>
      <c r="H190" s="13">
        <f>TRUNC(G190*D190,1)</f>
        <v>6797</v>
      </c>
      <c r="I190" s="12">
        <f>단가대비표!V97</f>
        <v>0</v>
      </c>
      <c r="J190" s="13">
        <f>TRUNC(I190*D190,1)</f>
        <v>0</v>
      </c>
      <c r="K190" s="12">
        <f>TRUNC(E190+G190+I190,1)</f>
        <v>219260</v>
      </c>
      <c r="L190" s="13">
        <f>TRUNC(F190+H190+J190,1)</f>
        <v>6797</v>
      </c>
      <c r="M190" s="8" t="s">
        <v>52</v>
      </c>
      <c r="N190" s="2" t="s">
        <v>257</v>
      </c>
      <c r="O190" s="2" t="s">
        <v>730</v>
      </c>
      <c r="P190" s="2" t="s">
        <v>64</v>
      </c>
      <c r="Q190" s="2" t="s">
        <v>64</v>
      </c>
      <c r="R190" s="2" t="s">
        <v>63</v>
      </c>
      <c r="S190" s="3"/>
      <c r="T190" s="3"/>
      <c r="U190" s="3"/>
      <c r="V190" s="3">
        <v>1</v>
      </c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2" t="s">
        <v>52</v>
      </c>
      <c r="AW190" s="2" t="s">
        <v>731</v>
      </c>
      <c r="AX190" s="2" t="s">
        <v>52</v>
      </c>
      <c r="AY190" s="2" t="s">
        <v>52</v>
      </c>
    </row>
    <row r="191" spans="1:51" ht="30" customHeight="1">
      <c r="A191" s="8" t="s">
        <v>732</v>
      </c>
      <c r="B191" s="8" t="s">
        <v>733</v>
      </c>
      <c r="C191" s="8" t="s">
        <v>68</v>
      </c>
      <c r="D191" s="9">
        <v>1</v>
      </c>
      <c r="E191" s="12">
        <v>0</v>
      </c>
      <c r="F191" s="13">
        <f>TRUNC(E191*D191,1)</f>
        <v>0</v>
      </c>
      <c r="G191" s="12">
        <v>0</v>
      </c>
      <c r="H191" s="13">
        <f>TRUNC(G191*D191,1)</f>
        <v>0</v>
      </c>
      <c r="I191" s="12">
        <f>TRUNC(SUMIF(V190:V191, RIGHTB(O191, 1), H190:H191)*U191, 2)</f>
        <v>271.88</v>
      </c>
      <c r="J191" s="13">
        <f>TRUNC(I191*D191,1)</f>
        <v>271.8</v>
      </c>
      <c r="K191" s="12">
        <f>TRUNC(E191+G191+I191,1)</f>
        <v>271.8</v>
      </c>
      <c r="L191" s="13">
        <f>TRUNC(F191+H191+J191,1)</f>
        <v>271.8</v>
      </c>
      <c r="M191" s="8" t="s">
        <v>52</v>
      </c>
      <c r="N191" s="2" t="s">
        <v>257</v>
      </c>
      <c r="O191" s="2" t="s">
        <v>393</v>
      </c>
      <c r="P191" s="2" t="s">
        <v>64</v>
      </c>
      <c r="Q191" s="2" t="s">
        <v>64</v>
      </c>
      <c r="R191" s="2" t="s">
        <v>64</v>
      </c>
      <c r="S191" s="3">
        <v>1</v>
      </c>
      <c r="T191" s="3">
        <v>2</v>
      </c>
      <c r="U191" s="3">
        <v>0.04</v>
      </c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2" t="s">
        <v>52</v>
      </c>
      <c r="AW191" s="2" t="s">
        <v>734</v>
      </c>
      <c r="AX191" s="2" t="s">
        <v>52</v>
      </c>
      <c r="AY191" s="2" t="s">
        <v>52</v>
      </c>
    </row>
    <row r="192" spans="1:51" ht="30" customHeight="1">
      <c r="A192" s="8" t="s">
        <v>376</v>
      </c>
      <c r="B192" s="8" t="s">
        <v>52</v>
      </c>
      <c r="C192" s="8" t="s">
        <v>52</v>
      </c>
      <c r="D192" s="9"/>
      <c r="E192" s="12"/>
      <c r="F192" s="13">
        <f>TRUNC(SUMIF(N190:N191, N189, F190:F191),0)</f>
        <v>0</v>
      </c>
      <c r="G192" s="12"/>
      <c r="H192" s="13">
        <f>TRUNC(SUMIF(N190:N191, N189, H190:H191),0)</f>
        <v>6797</v>
      </c>
      <c r="I192" s="12"/>
      <c r="J192" s="13">
        <f>TRUNC(SUMIF(N190:N191, N189, J190:J191),0)</f>
        <v>271</v>
      </c>
      <c r="K192" s="12"/>
      <c r="L192" s="13">
        <f>F192+H192+J192</f>
        <v>7068</v>
      </c>
      <c r="M192" s="8" t="s">
        <v>52</v>
      </c>
      <c r="N192" s="2" t="s">
        <v>72</v>
      </c>
      <c r="O192" s="2" t="s">
        <v>72</v>
      </c>
      <c r="P192" s="2" t="s">
        <v>52</v>
      </c>
      <c r="Q192" s="2" t="s">
        <v>52</v>
      </c>
      <c r="R192" s="2" t="s">
        <v>52</v>
      </c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2" t="s">
        <v>52</v>
      </c>
      <c r="AW192" s="2" t="s">
        <v>52</v>
      </c>
      <c r="AX192" s="2" t="s">
        <v>52</v>
      </c>
      <c r="AY192" s="2" t="s">
        <v>52</v>
      </c>
    </row>
    <row r="193" spans="1:51" ht="30" customHeight="1">
      <c r="A193" s="9"/>
      <c r="B193" s="9"/>
      <c r="C193" s="9"/>
      <c r="D193" s="9"/>
      <c r="E193" s="12"/>
      <c r="F193" s="13"/>
      <c r="G193" s="12"/>
      <c r="H193" s="13"/>
      <c r="I193" s="12"/>
      <c r="J193" s="13"/>
      <c r="K193" s="12"/>
      <c r="L193" s="13"/>
      <c r="M193" s="9"/>
    </row>
    <row r="194" spans="1:51" ht="30" customHeight="1">
      <c r="A194" s="256" t="s">
        <v>735</v>
      </c>
      <c r="B194" s="256"/>
      <c r="C194" s="256"/>
      <c r="D194" s="256"/>
      <c r="E194" s="257"/>
      <c r="F194" s="258"/>
      <c r="G194" s="257"/>
      <c r="H194" s="258"/>
      <c r="I194" s="257"/>
      <c r="J194" s="258"/>
      <c r="K194" s="257"/>
      <c r="L194" s="258"/>
      <c r="M194" s="256"/>
      <c r="N194" s="1" t="s">
        <v>267</v>
      </c>
    </row>
    <row r="195" spans="1:51" ht="30" customHeight="1">
      <c r="A195" s="8" t="s">
        <v>736</v>
      </c>
      <c r="B195" s="8" t="s">
        <v>737</v>
      </c>
      <c r="C195" s="8" t="s">
        <v>738</v>
      </c>
      <c r="D195" s="9">
        <v>0.03</v>
      </c>
      <c r="E195" s="12">
        <f>단가대비표!O80</f>
        <v>9415</v>
      </c>
      <c r="F195" s="13">
        <f>TRUNC(E195*D195,1)</f>
        <v>282.39999999999998</v>
      </c>
      <c r="G195" s="12">
        <f>단가대비표!P80</f>
        <v>0</v>
      </c>
      <c r="H195" s="13">
        <f>TRUNC(G195*D195,1)</f>
        <v>0</v>
      </c>
      <c r="I195" s="12">
        <f>단가대비표!V80</f>
        <v>0</v>
      </c>
      <c r="J195" s="13">
        <f>TRUNC(I195*D195,1)</f>
        <v>0</v>
      </c>
      <c r="K195" s="12">
        <f>TRUNC(E195+G195+I195,1)</f>
        <v>9415</v>
      </c>
      <c r="L195" s="13">
        <f>TRUNC(F195+H195+J195,1)</f>
        <v>282.39999999999998</v>
      </c>
      <c r="M195" s="8" t="s">
        <v>52</v>
      </c>
      <c r="N195" s="2" t="s">
        <v>267</v>
      </c>
      <c r="O195" s="2" t="s">
        <v>739</v>
      </c>
      <c r="P195" s="2" t="s">
        <v>64</v>
      </c>
      <c r="Q195" s="2" t="s">
        <v>64</v>
      </c>
      <c r="R195" s="2" t="s">
        <v>63</v>
      </c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2" t="s">
        <v>52</v>
      </c>
      <c r="AW195" s="2" t="s">
        <v>740</v>
      </c>
      <c r="AX195" s="2" t="s">
        <v>52</v>
      </c>
      <c r="AY195" s="2" t="s">
        <v>52</v>
      </c>
    </row>
    <row r="196" spans="1:51" ht="30" customHeight="1">
      <c r="A196" s="8" t="s">
        <v>376</v>
      </c>
      <c r="B196" s="8" t="s">
        <v>52</v>
      </c>
      <c r="C196" s="8" t="s">
        <v>52</v>
      </c>
      <c r="D196" s="9"/>
      <c r="E196" s="12"/>
      <c r="F196" s="13">
        <f>TRUNC(SUMIF(N195:N195, N194, F195:F195),0)</f>
        <v>282</v>
      </c>
      <c r="G196" s="12"/>
      <c r="H196" s="13">
        <f>TRUNC(SUMIF(N195:N195, N194, H195:H195),0)</f>
        <v>0</v>
      </c>
      <c r="I196" s="12"/>
      <c r="J196" s="13">
        <f>TRUNC(SUMIF(N195:N195, N194, J195:J195),0)</f>
        <v>0</v>
      </c>
      <c r="K196" s="12"/>
      <c r="L196" s="13">
        <f>F196+H196+J196</f>
        <v>282</v>
      </c>
      <c r="M196" s="8" t="s">
        <v>52</v>
      </c>
      <c r="N196" s="2" t="s">
        <v>72</v>
      </c>
      <c r="O196" s="2" t="s">
        <v>72</v>
      </c>
      <c r="P196" s="2" t="s">
        <v>52</v>
      </c>
      <c r="Q196" s="2" t="s">
        <v>52</v>
      </c>
      <c r="R196" s="2" t="s">
        <v>52</v>
      </c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2" t="s">
        <v>52</v>
      </c>
      <c r="AW196" s="2" t="s">
        <v>52</v>
      </c>
      <c r="AX196" s="2" t="s">
        <v>52</v>
      </c>
      <c r="AY196" s="2" t="s">
        <v>52</v>
      </c>
    </row>
    <row r="197" spans="1:51" ht="30" customHeight="1">
      <c r="A197" s="9"/>
      <c r="B197" s="9"/>
      <c r="C197" s="9"/>
      <c r="D197" s="9"/>
      <c r="E197" s="12"/>
      <c r="F197" s="13"/>
      <c r="G197" s="12"/>
      <c r="H197" s="13"/>
      <c r="I197" s="12"/>
      <c r="J197" s="13"/>
      <c r="K197" s="12"/>
      <c r="L197" s="13"/>
      <c r="M197" s="9"/>
    </row>
    <row r="198" spans="1:51" ht="30" customHeight="1">
      <c r="A198" s="256" t="s">
        <v>741</v>
      </c>
      <c r="B198" s="256"/>
      <c r="C198" s="256"/>
      <c r="D198" s="256"/>
      <c r="E198" s="257"/>
      <c r="F198" s="258"/>
      <c r="G198" s="257"/>
      <c r="H198" s="258"/>
      <c r="I198" s="257"/>
      <c r="J198" s="258"/>
      <c r="K198" s="257"/>
      <c r="L198" s="258"/>
      <c r="M198" s="256"/>
      <c r="N198" s="1" t="s">
        <v>272</v>
      </c>
    </row>
    <row r="199" spans="1:51" ht="30" customHeight="1">
      <c r="A199" s="8" t="s">
        <v>736</v>
      </c>
      <c r="B199" s="8" t="s">
        <v>742</v>
      </c>
      <c r="C199" s="8" t="s">
        <v>738</v>
      </c>
      <c r="D199" s="9">
        <v>0.03</v>
      </c>
      <c r="E199" s="12">
        <f>단가대비표!O81</f>
        <v>14743</v>
      </c>
      <c r="F199" s="13">
        <f>TRUNC(E199*D199,1)</f>
        <v>442.2</v>
      </c>
      <c r="G199" s="12">
        <f>단가대비표!P81</f>
        <v>0</v>
      </c>
      <c r="H199" s="13">
        <f>TRUNC(G199*D199,1)</f>
        <v>0</v>
      </c>
      <c r="I199" s="12">
        <f>단가대비표!V81</f>
        <v>0</v>
      </c>
      <c r="J199" s="13">
        <f>TRUNC(I199*D199,1)</f>
        <v>0</v>
      </c>
      <c r="K199" s="12">
        <f>TRUNC(E199+G199+I199,1)</f>
        <v>14743</v>
      </c>
      <c r="L199" s="13">
        <f>TRUNC(F199+H199+J199,1)</f>
        <v>442.2</v>
      </c>
      <c r="M199" s="8" t="s">
        <v>52</v>
      </c>
      <c r="N199" s="2" t="s">
        <v>272</v>
      </c>
      <c r="O199" s="2" t="s">
        <v>743</v>
      </c>
      <c r="P199" s="2" t="s">
        <v>64</v>
      </c>
      <c r="Q199" s="2" t="s">
        <v>64</v>
      </c>
      <c r="R199" s="2" t="s">
        <v>63</v>
      </c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2" t="s">
        <v>52</v>
      </c>
      <c r="AW199" s="2" t="s">
        <v>744</v>
      </c>
      <c r="AX199" s="2" t="s">
        <v>52</v>
      </c>
      <c r="AY199" s="2" t="s">
        <v>52</v>
      </c>
    </row>
    <row r="200" spans="1:51" ht="30" customHeight="1">
      <c r="A200" s="8" t="s">
        <v>745</v>
      </c>
      <c r="B200" s="8" t="s">
        <v>255</v>
      </c>
      <c r="C200" s="8" t="s">
        <v>189</v>
      </c>
      <c r="D200" s="9">
        <v>1</v>
      </c>
      <c r="E200" s="12">
        <f>일위대가목록!E67</f>
        <v>0</v>
      </c>
      <c r="F200" s="13">
        <f>TRUNC(E200*D200,1)</f>
        <v>0</v>
      </c>
      <c r="G200" s="12">
        <f>일위대가목록!F67</f>
        <v>4661</v>
      </c>
      <c r="H200" s="13">
        <f>TRUNC(G200*D200,1)</f>
        <v>4661</v>
      </c>
      <c r="I200" s="12">
        <f>일위대가목록!G67</f>
        <v>0</v>
      </c>
      <c r="J200" s="13">
        <f>TRUNC(I200*D200,1)</f>
        <v>0</v>
      </c>
      <c r="K200" s="12">
        <f>TRUNC(E200+G200+I200,1)</f>
        <v>4661</v>
      </c>
      <c r="L200" s="13">
        <f>TRUNC(F200+H200+J200,1)</f>
        <v>4661</v>
      </c>
      <c r="M200" s="8" t="s">
        <v>746</v>
      </c>
      <c r="N200" s="2" t="s">
        <v>272</v>
      </c>
      <c r="O200" s="2" t="s">
        <v>747</v>
      </c>
      <c r="P200" s="2" t="s">
        <v>63</v>
      </c>
      <c r="Q200" s="2" t="s">
        <v>64</v>
      </c>
      <c r="R200" s="2" t="s">
        <v>64</v>
      </c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2" t="s">
        <v>52</v>
      </c>
      <c r="AW200" s="2" t="s">
        <v>748</v>
      </c>
      <c r="AX200" s="2" t="s">
        <v>52</v>
      </c>
      <c r="AY200" s="2" t="s">
        <v>52</v>
      </c>
    </row>
    <row r="201" spans="1:51" ht="30" customHeight="1">
      <c r="A201" s="8" t="s">
        <v>376</v>
      </c>
      <c r="B201" s="8" t="s">
        <v>52</v>
      </c>
      <c r="C201" s="8" t="s">
        <v>52</v>
      </c>
      <c r="D201" s="9"/>
      <c r="E201" s="12"/>
      <c r="F201" s="13">
        <f>TRUNC(SUMIF(N199:N200, N198, F199:F200),0)</f>
        <v>442</v>
      </c>
      <c r="G201" s="12"/>
      <c r="H201" s="13">
        <f>TRUNC(SUMIF(N199:N200, N198, H199:H200),0)</f>
        <v>4661</v>
      </c>
      <c r="I201" s="12"/>
      <c r="J201" s="13">
        <f>TRUNC(SUMIF(N199:N200, N198, J199:J200),0)</f>
        <v>0</v>
      </c>
      <c r="K201" s="12"/>
      <c r="L201" s="13">
        <f>F201+H201+J201</f>
        <v>5103</v>
      </c>
      <c r="M201" s="8" t="s">
        <v>52</v>
      </c>
      <c r="N201" s="2" t="s">
        <v>72</v>
      </c>
      <c r="O201" s="2" t="s">
        <v>72</v>
      </c>
      <c r="P201" s="2" t="s">
        <v>52</v>
      </c>
      <c r="Q201" s="2" t="s">
        <v>52</v>
      </c>
      <c r="R201" s="2" t="s">
        <v>52</v>
      </c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2" t="s">
        <v>52</v>
      </c>
      <c r="AW201" s="2" t="s">
        <v>52</v>
      </c>
      <c r="AX201" s="2" t="s">
        <v>52</v>
      </c>
      <c r="AY201" s="2" t="s">
        <v>52</v>
      </c>
    </row>
    <row r="202" spans="1:51" ht="30" customHeight="1">
      <c r="A202" s="9"/>
      <c r="B202" s="9"/>
      <c r="C202" s="9"/>
      <c r="D202" s="9"/>
      <c r="E202" s="12"/>
      <c r="F202" s="13"/>
      <c r="G202" s="12"/>
      <c r="H202" s="13"/>
      <c r="I202" s="12"/>
      <c r="J202" s="13"/>
      <c r="K202" s="12"/>
      <c r="L202" s="13"/>
      <c r="M202" s="9"/>
    </row>
    <row r="203" spans="1:51" ht="30" customHeight="1">
      <c r="A203" s="256" t="s">
        <v>749</v>
      </c>
      <c r="B203" s="256"/>
      <c r="C203" s="256"/>
      <c r="D203" s="256"/>
      <c r="E203" s="257"/>
      <c r="F203" s="258"/>
      <c r="G203" s="257"/>
      <c r="H203" s="258"/>
      <c r="I203" s="257"/>
      <c r="J203" s="258"/>
      <c r="K203" s="257"/>
      <c r="L203" s="258"/>
      <c r="M203" s="256"/>
      <c r="N203" s="1" t="s">
        <v>277</v>
      </c>
    </row>
    <row r="204" spans="1:51" ht="30" customHeight="1">
      <c r="A204" s="8" t="s">
        <v>736</v>
      </c>
      <c r="B204" s="8" t="s">
        <v>737</v>
      </c>
      <c r="C204" s="8" t="s">
        <v>738</v>
      </c>
      <c r="D204" s="9">
        <v>0.06</v>
      </c>
      <c r="E204" s="12">
        <f>단가대비표!O80</f>
        <v>9415</v>
      </c>
      <c r="F204" s="13">
        <f>TRUNC(E204*D204,1)</f>
        <v>564.9</v>
      </c>
      <c r="G204" s="12">
        <f>단가대비표!P80</f>
        <v>0</v>
      </c>
      <c r="H204" s="13">
        <f>TRUNC(G204*D204,1)</f>
        <v>0</v>
      </c>
      <c r="I204" s="12">
        <f>단가대비표!V80</f>
        <v>0</v>
      </c>
      <c r="J204" s="13">
        <f>TRUNC(I204*D204,1)</f>
        <v>0</v>
      </c>
      <c r="K204" s="12">
        <f>TRUNC(E204+G204+I204,1)</f>
        <v>9415</v>
      </c>
      <c r="L204" s="13">
        <f>TRUNC(F204+H204+J204,1)</f>
        <v>564.9</v>
      </c>
      <c r="M204" s="8" t="s">
        <v>52</v>
      </c>
      <c r="N204" s="2" t="s">
        <v>277</v>
      </c>
      <c r="O204" s="2" t="s">
        <v>739</v>
      </c>
      <c r="P204" s="2" t="s">
        <v>64</v>
      </c>
      <c r="Q204" s="2" t="s">
        <v>64</v>
      </c>
      <c r="R204" s="2" t="s">
        <v>63</v>
      </c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2" t="s">
        <v>52</v>
      </c>
      <c r="AW204" s="2" t="s">
        <v>750</v>
      </c>
      <c r="AX204" s="2" t="s">
        <v>52</v>
      </c>
      <c r="AY204" s="2" t="s">
        <v>52</v>
      </c>
    </row>
    <row r="205" spans="1:51" ht="30" customHeight="1">
      <c r="A205" s="8" t="s">
        <v>745</v>
      </c>
      <c r="B205" s="8" t="s">
        <v>255</v>
      </c>
      <c r="C205" s="8" t="s">
        <v>189</v>
      </c>
      <c r="D205" s="9">
        <v>1</v>
      </c>
      <c r="E205" s="12">
        <f>일위대가목록!E67</f>
        <v>0</v>
      </c>
      <c r="F205" s="13">
        <f>TRUNC(E205*D205,1)</f>
        <v>0</v>
      </c>
      <c r="G205" s="12">
        <f>일위대가목록!F67</f>
        <v>4661</v>
      </c>
      <c r="H205" s="13">
        <f>TRUNC(G205*D205,1)</f>
        <v>4661</v>
      </c>
      <c r="I205" s="12">
        <f>일위대가목록!G67</f>
        <v>0</v>
      </c>
      <c r="J205" s="13">
        <f>TRUNC(I205*D205,1)</f>
        <v>0</v>
      </c>
      <c r="K205" s="12">
        <f>TRUNC(E205+G205+I205,1)</f>
        <v>4661</v>
      </c>
      <c r="L205" s="13">
        <f>TRUNC(F205+H205+J205,1)</f>
        <v>4661</v>
      </c>
      <c r="M205" s="8" t="s">
        <v>746</v>
      </c>
      <c r="N205" s="2" t="s">
        <v>277</v>
      </c>
      <c r="O205" s="2" t="s">
        <v>747</v>
      </c>
      <c r="P205" s="2" t="s">
        <v>63</v>
      </c>
      <c r="Q205" s="2" t="s">
        <v>64</v>
      </c>
      <c r="R205" s="2" t="s">
        <v>64</v>
      </c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2" t="s">
        <v>52</v>
      </c>
      <c r="AW205" s="2" t="s">
        <v>751</v>
      </c>
      <c r="AX205" s="2" t="s">
        <v>52</v>
      </c>
      <c r="AY205" s="2" t="s">
        <v>52</v>
      </c>
    </row>
    <row r="206" spans="1:51" ht="30" customHeight="1">
      <c r="A206" s="8" t="s">
        <v>376</v>
      </c>
      <c r="B206" s="8" t="s">
        <v>52</v>
      </c>
      <c r="C206" s="8" t="s">
        <v>52</v>
      </c>
      <c r="D206" s="9"/>
      <c r="E206" s="12"/>
      <c r="F206" s="13">
        <f>TRUNC(SUMIF(N204:N205, N203, F204:F205),0)</f>
        <v>564</v>
      </c>
      <c r="G206" s="12"/>
      <c r="H206" s="13">
        <f>TRUNC(SUMIF(N204:N205, N203, H204:H205),0)</f>
        <v>4661</v>
      </c>
      <c r="I206" s="12"/>
      <c r="J206" s="13">
        <f>TRUNC(SUMIF(N204:N205, N203, J204:J205),0)</f>
        <v>0</v>
      </c>
      <c r="K206" s="12"/>
      <c r="L206" s="13">
        <f>F206+H206+J206</f>
        <v>5225</v>
      </c>
      <c r="M206" s="8" t="s">
        <v>52</v>
      </c>
      <c r="N206" s="2" t="s">
        <v>72</v>
      </c>
      <c r="O206" s="2" t="s">
        <v>72</v>
      </c>
      <c r="P206" s="2" t="s">
        <v>52</v>
      </c>
      <c r="Q206" s="2" t="s">
        <v>52</v>
      </c>
      <c r="R206" s="2" t="s">
        <v>52</v>
      </c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2" t="s">
        <v>52</v>
      </c>
      <c r="AW206" s="2" t="s">
        <v>52</v>
      </c>
      <c r="AX206" s="2" t="s">
        <v>52</v>
      </c>
      <c r="AY206" s="2" t="s">
        <v>52</v>
      </c>
    </row>
    <row r="207" spans="1:51" ht="30" customHeight="1">
      <c r="A207" s="9"/>
      <c r="B207" s="9"/>
      <c r="C207" s="9"/>
      <c r="D207" s="9"/>
      <c r="E207" s="12"/>
      <c r="F207" s="13"/>
      <c r="G207" s="12"/>
      <c r="H207" s="13"/>
      <c r="I207" s="12"/>
      <c r="J207" s="13"/>
      <c r="K207" s="12"/>
      <c r="L207" s="13"/>
      <c r="M207" s="9"/>
    </row>
    <row r="208" spans="1:51" ht="30" customHeight="1">
      <c r="A208" s="256" t="s">
        <v>752</v>
      </c>
      <c r="B208" s="256"/>
      <c r="C208" s="256"/>
      <c r="D208" s="256"/>
      <c r="E208" s="257"/>
      <c r="F208" s="258"/>
      <c r="G208" s="257"/>
      <c r="H208" s="258"/>
      <c r="I208" s="257"/>
      <c r="J208" s="258"/>
      <c r="K208" s="257"/>
      <c r="L208" s="258"/>
      <c r="M208" s="256"/>
      <c r="N208" s="1" t="s">
        <v>281</v>
      </c>
    </row>
    <row r="209" spans="1:51" ht="30" customHeight="1">
      <c r="A209" s="8" t="s">
        <v>753</v>
      </c>
      <c r="B209" s="8" t="s">
        <v>372</v>
      </c>
      <c r="C209" s="8" t="s">
        <v>373</v>
      </c>
      <c r="D209" s="9">
        <v>8.0000000000000002E-3</v>
      </c>
      <c r="E209" s="12">
        <f>단가대비표!O99</f>
        <v>0</v>
      </c>
      <c r="F209" s="13">
        <f>TRUNC(E209*D209,1)</f>
        <v>0</v>
      </c>
      <c r="G209" s="12">
        <f>단가대비표!P99</f>
        <v>228820</v>
      </c>
      <c r="H209" s="13">
        <f>TRUNC(G209*D209,1)</f>
        <v>1830.5</v>
      </c>
      <c r="I209" s="12">
        <f>단가대비표!V99</f>
        <v>0</v>
      </c>
      <c r="J209" s="13">
        <f>TRUNC(I209*D209,1)</f>
        <v>0</v>
      </c>
      <c r="K209" s="12">
        <f>TRUNC(E209+G209+I209,1)</f>
        <v>228820</v>
      </c>
      <c r="L209" s="13">
        <f>TRUNC(F209+H209+J209,1)</f>
        <v>1830.5</v>
      </c>
      <c r="M209" s="8" t="s">
        <v>52</v>
      </c>
      <c r="N209" s="2" t="s">
        <v>281</v>
      </c>
      <c r="O209" s="2" t="s">
        <v>754</v>
      </c>
      <c r="P209" s="2" t="s">
        <v>64</v>
      </c>
      <c r="Q209" s="2" t="s">
        <v>64</v>
      </c>
      <c r="R209" s="2" t="s">
        <v>63</v>
      </c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2" t="s">
        <v>52</v>
      </c>
      <c r="AW209" s="2" t="s">
        <v>755</v>
      </c>
      <c r="AX209" s="2" t="s">
        <v>52</v>
      </c>
      <c r="AY209" s="2" t="s">
        <v>52</v>
      </c>
    </row>
    <row r="210" spans="1:51" ht="30" customHeight="1">
      <c r="A210" s="8" t="s">
        <v>371</v>
      </c>
      <c r="B210" s="8" t="s">
        <v>372</v>
      </c>
      <c r="C210" s="8" t="s">
        <v>373</v>
      </c>
      <c r="D210" s="9">
        <v>3.0000000000000001E-3</v>
      </c>
      <c r="E210" s="12">
        <f>단가대비표!O91</f>
        <v>0</v>
      </c>
      <c r="F210" s="13">
        <f>TRUNC(E210*D210,1)</f>
        <v>0</v>
      </c>
      <c r="G210" s="12">
        <f>단가대비표!P91</f>
        <v>144481</v>
      </c>
      <c r="H210" s="13">
        <f>TRUNC(G210*D210,1)</f>
        <v>433.4</v>
      </c>
      <c r="I210" s="12">
        <f>단가대비표!V91</f>
        <v>0</v>
      </c>
      <c r="J210" s="13">
        <f>TRUNC(I210*D210,1)</f>
        <v>0</v>
      </c>
      <c r="K210" s="12">
        <f>TRUNC(E210+G210+I210,1)</f>
        <v>144481</v>
      </c>
      <c r="L210" s="13">
        <f>TRUNC(F210+H210+J210,1)</f>
        <v>433.4</v>
      </c>
      <c r="M210" s="8" t="s">
        <v>52</v>
      </c>
      <c r="N210" s="2" t="s">
        <v>281</v>
      </c>
      <c r="O210" s="2" t="s">
        <v>374</v>
      </c>
      <c r="P210" s="2" t="s">
        <v>64</v>
      </c>
      <c r="Q210" s="2" t="s">
        <v>64</v>
      </c>
      <c r="R210" s="2" t="s">
        <v>63</v>
      </c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2" t="s">
        <v>52</v>
      </c>
      <c r="AW210" s="2" t="s">
        <v>756</v>
      </c>
      <c r="AX210" s="2" t="s">
        <v>52</v>
      </c>
      <c r="AY210" s="2" t="s">
        <v>52</v>
      </c>
    </row>
    <row r="211" spans="1:51" ht="30" customHeight="1">
      <c r="A211" s="8" t="s">
        <v>376</v>
      </c>
      <c r="B211" s="8" t="s">
        <v>52</v>
      </c>
      <c r="C211" s="8" t="s">
        <v>52</v>
      </c>
      <c r="D211" s="9"/>
      <c r="E211" s="12"/>
      <c r="F211" s="13">
        <f>TRUNC(SUMIF(N209:N210, N208, F209:F210),0)</f>
        <v>0</v>
      </c>
      <c r="G211" s="12"/>
      <c r="H211" s="13">
        <f>TRUNC(SUMIF(N209:N210, N208, H209:H210),0)</f>
        <v>2263</v>
      </c>
      <c r="I211" s="12"/>
      <c r="J211" s="13">
        <f>TRUNC(SUMIF(N209:N210, N208, J209:J210),0)</f>
        <v>0</v>
      </c>
      <c r="K211" s="12"/>
      <c r="L211" s="13">
        <f>F211+H211+J211</f>
        <v>2263</v>
      </c>
      <c r="M211" s="8" t="s">
        <v>52</v>
      </c>
      <c r="N211" s="2" t="s">
        <v>72</v>
      </c>
      <c r="O211" s="2" t="s">
        <v>72</v>
      </c>
      <c r="P211" s="2" t="s">
        <v>52</v>
      </c>
      <c r="Q211" s="2" t="s">
        <v>52</v>
      </c>
      <c r="R211" s="2" t="s">
        <v>52</v>
      </c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2" t="s">
        <v>52</v>
      </c>
      <c r="AW211" s="2" t="s">
        <v>52</v>
      </c>
      <c r="AX211" s="2" t="s">
        <v>52</v>
      </c>
      <c r="AY211" s="2" t="s">
        <v>52</v>
      </c>
    </row>
    <row r="212" spans="1:51" ht="30" customHeight="1">
      <c r="A212" s="9"/>
      <c r="B212" s="9"/>
      <c r="C212" s="9"/>
      <c r="D212" s="9"/>
      <c r="E212" s="12"/>
      <c r="F212" s="13"/>
      <c r="G212" s="12"/>
      <c r="H212" s="13"/>
      <c r="I212" s="12"/>
      <c r="J212" s="13"/>
      <c r="K212" s="12"/>
      <c r="L212" s="13"/>
      <c r="M212" s="9"/>
    </row>
    <row r="213" spans="1:51" ht="30" customHeight="1">
      <c r="A213" s="256" t="s">
        <v>757</v>
      </c>
      <c r="B213" s="256"/>
      <c r="C213" s="256"/>
      <c r="D213" s="256"/>
      <c r="E213" s="257"/>
      <c r="F213" s="258"/>
      <c r="G213" s="257"/>
      <c r="H213" s="258"/>
      <c r="I213" s="257"/>
      <c r="J213" s="258"/>
      <c r="K213" s="257"/>
      <c r="L213" s="258"/>
      <c r="M213" s="256"/>
      <c r="N213" s="1" t="s">
        <v>340</v>
      </c>
    </row>
    <row r="214" spans="1:51" ht="30" customHeight="1">
      <c r="A214" s="8" t="s">
        <v>758</v>
      </c>
      <c r="B214" s="8" t="s">
        <v>372</v>
      </c>
      <c r="C214" s="8" t="s">
        <v>373</v>
      </c>
      <c r="D214" s="9">
        <v>4.2000000000000003E-2</v>
      </c>
      <c r="E214" s="12">
        <f>단가대비표!O93</f>
        <v>0</v>
      </c>
      <c r="F214" s="13">
        <f>TRUNC(E214*D214,1)</f>
        <v>0</v>
      </c>
      <c r="G214" s="12">
        <f>단가대비표!P93</f>
        <v>254117</v>
      </c>
      <c r="H214" s="13">
        <f>TRUNC(G214*D214,1)</f>
        <v>10672.9</v>
      </c>
      <c r="I214" s="12">
        <f>단가대비표!V93</f>
        <v>0</v>
      </c>
      <c r="J214" s="13">
        <f>TRUNC(I214*D214,1)</f>
        <v>0</v>
      </c>
      <c r="K214" s="12">
        <f t="shared" ref="K214:L217" si="46">TRUNC(E214+G214+I214,1)</f>
        <v>254117</v>
      </c>
      <c r="L214" s="13">
        <f t="shared" si="46"/>
        <v>10672.9</v>
      </c>
      <c r="M214" s="8" t="s">
        <v>380</v>
      </c>
      <c r="N214" s="2" t="s">
        <v>52</v>
      </c>
      <c r="O214" s="2" t="s">
        <v>759</v>
      </c>
      <c r="P214" s="2" t="s">
        <v>64</v>
      </c>
      <c r="Q214" s="2" t="s">
        <v>64</v>
      </c>
      <c r="R214" s="2" t="s">
        <v>63</v>
      </c>
      <c r="S214" s="3"/>
      <c r="T214" s="3"/>
      <c r="U214" s="3"/>
      <c r="V214" s="3">
        <v>1</v>
      </c>
      <c r="W214" s="3">
        <v>2</v>
      </c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2" t="s">
        <v>52</v>
      </c>
      <c r="AW214" s="2" t="s">
        <v>760</v>
      </c>
      <c r="AX214" s="2" t="s">
        <v>52</v>
      </c>
      <c r="AY214" s="2" t="s">
        <v>383</v>
      </c>
    </row>
    <row r="215" spans="1:51" ht="30" customHeight="1">
      <c r="A215" s="8" t="s">
        <v>371</v>
      </c>
      <c r="B215" s="8" t="s">
        <v>372</v>
      </c>
      <c r="C215" s="8" t="s">
        <v>373</v>
      </c>
      <c r="D215" s="9">
        <v>1.6E-2</v>
      </c>
      <c r="E215" s="12">
        <f>단가대비표!O91</f>
        <v>0</v>
      </c>
      <c r="F215" s="13">
        <f>TRUNC(E215*D215,1)</f>
        <v>0</v>
      </c>
      <c r="G215" s="12">
        <f>단가대비표!P91</f>
        <v>144481</v>
      </c>
      <c r="H215" s="13">
        <f>TRUNC(G215*D215,1)</f>
        <v>2311.6</v>
      </c>
      <c r="I215" s="12">
        <f>단가대비표!V91</f>
        <v>0</v>
      </c>
      <c r="J215" s="13">
        <f>TRUNC(I215*D215,1)</f>
        <v>0</v>
      </c>
      <c r="K215" s="12">
        <f t="shared" si="46"/>
        <v>144481</v>
      </c>
      <c r="L215" s="13">
        <f t="shared" si="46"/>
        <v>2311.6</v>
      </c>
      <c r="M215" s="8" t="s">
        <v>380</v>
      </c>
      <c r="N215" s="2" t="s">
        <v>52</v>
      </c>
      <c r="O215" s="2" t="s">
        <v>374</v>
      </c>
      <c r="P215" s="2" t="s">
        <v>64</v>
      </c>
      <c r="Q215" s="2" t="s">
        <v>64</v>
      </c>
      <c r="R215" s="2" t="s">
        <v>63</v>
      </c>
      <c r="S215" s="3"/>
      <c r="T215" s="3"/>
      <c r="U215" s="3"/>
      <c r="V215" s="3">
        <v>1</v>
      </c>
      <c r="W215" s="3">
        <v>2</v>
      </c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2" t="s">
        <v>52</v>
      </c>
      <c r="AW215" s="2" t="s">
        <v>761</v>
      </c>
      <c r="AX215" s="2" t="s">
        <v>52</v>
      </c>
      <c r="AY215" s="2" t="s">
        <v>383</v>
      </c>
    </row>
    <row r="216" spans="1:51" ht="30" customHeight="1">
      <c r="A216" s="8" t="s">
        <v>732</v>
      </c>
      <c r="B216" s="8" t="s">
        <v>762</v>
      </c>
      <c r="C216" s="8" t="s">
        <v>68</v>
      </c>
      <c r="D216" s="9">
        <v>1</v>
      </c>
      <c r="E216" s="12">
        <v>0</v>
      </c>
      <c r="F216" s="13">
        <f>TRUNC(E216*D216,1)</f>
        <v>0</v>
      </c>
      <c r="G216" s="12">
        <v>0</v>
      </c>
      <c r="H216" s="13">
        <f>TRUNC(G216*D216,1)</f>
        <v>0</v>
      </c>
      <c r="I216" s="12">
        <f>TRUNC(SUMIF(V214:V217, RIGHTB(O216, 1), H214:H217)*U216, 2)</f>
        <v>389.53</v>
      </c>
      <c r="J216" s="13">
        <f>TRUNC(I216*D216,1)</f>
        <v>389.5</v>
      </c>
      <c r="K216" s="12">
        <f t="shared" si="46"/>
        <v>389.5</v>
      </c>
      <c r="L216" s="13">
        <f t="shared" si="46"/>
        <v>389.5</v>
      </c>
      <c r="M216" s="8" t="s">
        <v>380</v>
      </c>
      <c r="N216" s="2" t="s">
        <v>52</v>
      </c>
      <c r="O216" s="2" t="s">
        <v>393</v>
      </c>
      <c r="P216" s="2" t="s">
        <v>64</v>
      </c>
      <c r="Q216" s="2" t="s">
        <v>64</v>
      </c>
      <c r="R216" s="2" t="s">
        <v>64</v>
      </c>
      <c r="S216" s="3">
        <v>1</v>
      </c>
      <c r="T216" s="3">
        <v>2</v>
      </c>
      <c r="U216" s="3">
        <v>0.03</v>
      </c>
      <c r="V216" s="3"/>
      <c r="W216" s="3">
        <v>2</v>
      </c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2" t="s">
        <v>52</v>
      </c>
      <c r="AW216" s="2" t="s">
        <v>763</v>
      </c>
      <c r="AX216" s="2" t="s">
        <v>52</v>
      </c>
      <c r="AY216" s="2" t="s">
        <v>383</v>
      </c>
    </row>
    <row r="217" spans="1:51" ht="30" customHeight="1">
      <c r="A217" s="8" t="s">
        <v>391</v>
      </c>
      <c r="B217" s="8" t="s">
        <v>392</v>
      </c>
      <c r="C217" s="8" t="s">
        <v>68</v>
      </c>
      <c r="D217" s="9">
        <v>1</v>
      </c>
      <c r="E217" s="12">
        <v>0</v>
      </c>
      <c r="F217" s="13">
        <f>TRUNC(E217*D217,1)</f>
        <v>0</v>
      </c>
      <c r="G217" s="12">
        <v>0</v>
      </c>
      <c r="H217" s="13">
        <f>TRUNC(G217*D217,1)</f>
        <v>0</v>
      </c>
      <c r="I217" s="12">
        <f>TRUNC(SUMIF(W214:W217, RIGHTB(O217, 1), L214:L217)*U217, 2)</f>
        <v>13374</v>
      </c>
      <c r="J217" s="13">
        <f>TRUNC(I217*D217,1)</f>
        <v>13374</v>
      </c>
      <c r="K217" s="12">
        <f t="shared" si="46"/>
        <v>13374</v>
      </c>
      <c r="L217" s="13">
        <f t="shared" si="46"/>
        <v>13374</v>
      </c>
      <c r="M217" s="8" t="s">
        <v>52</v>
      </c>
      <c r="N217" s="2" t="s">
        <v>340</v>
      </c>
      <c r="O217" s="2" t="s">
        <v>764</v>
      </c>
      <c r="P217" s="2" t="s">
        <v>64</v>
      </c>
      <c r="Q217" s="2" t="s">
        <v>64</v>
      </c>
      <c r="R217" s="2" t="s">
        <v>64</v>
      </c>
      <c r="S217" s="3">
        <v>3</v>
      </c>
      <c r="T217" s="3">
        <v>2</v>
      </c>
      <c r="U217" s="3">
        <v>1</v>
      </c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2" t="s">
        <v>52</v>
      </c>
      <c r="AW217" s="2" t="s">
        <v>765</v>
      </c>
      <c r="AX217" s="2" t="s">
        <v>52</v>
      </c>
      <c r="AY217" s="2" t="s">
        <v>52</v>
      </c>
    </row>
    <row r="218" spans="1:51" ht="30" customHeight="1">
      <c r="A218" s="8" t="s">
        <v>376</v>
      </c>
      <c r="B218" s="8" t="s">
        <v>52</v>
      </c>
      <c r="C218" s="8" t="s">
        <v>52</v>
      </c>
      <c r="D218" s="9"/>
      <c r="E218" s="12"/>
      <c r="F218" s="13">
        <f>TRUNC(SUMIF(N214:N217, N213, F214:F217),0)</f>
        <v>0</v>
      </c>
      <c r="G218" s="12"/>
      <c r="H218" s="13">
        <f>TRUNC(SUMIF(N214:N217, N213, H214:H217),0)</f>
        <v>0</v>
      </c>
      <c r="I218" s="12"/>
      <c r="J218" s="13">
        <f>TRUNC(SUMIF(N214:N217, N213, J214:J217),0)</f>
        <v>13374</v>
      </c>
      <c r="K218" s="12"/>
      <c r="L218" s="13">
        <f>F218+H218+J218</f>
        <v>13374</v>
      </c>
      <c r="M218" s="8" t="s">
        <v>52</v>
      </c>
      <c r="N218" s="2" t="s">
        <v>72</v>
      </c>
      <c r="O218" s="2" t="s">
        <v>72</v>
      </c>
      <c r="P218" s="2" t="s">
        <v>52</v>
      </c>
      <c r="Q218" s="2" t="s">
        <v>52</v>
      </c>
      <c r="R218" s="2" t="s">
        <v>52</v>
      </c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2" t="s">
        <v>52</v>
      </c>
      <c r="AW218" s="2" t="s">
        <v>52</v>
      </c>
      <c r="AX218" s="2" t="s">
        <v>52</v>
      </c>
      <c r="AY218" s="2" t="s">
        <v>52</v>
      </c>
    </row>
    <row r="219" spans="1:51" ht="30" customHeight="1">
      <c r="A219" s="9"/>
      <c r="B219" s="9"/>
      <c r="C219" s="9"/>
      <c r="D219" s="9"/>
      <c r="E219" s="12"/>
      <c r="F219" s="13"/>
      <c r="G219" s="12"/>
      <c r="H219" s="13"/>
      <c r="I219" s="12"/>
      <c r="J219" s="13"/>
      <c r="K219" s="12"/>
      <c r="L219" s="13"/>
      <c r="M219" s="9"/>
    </row>
    <row r="220" spans="1:51" ht="30" customHeight="1">
      <c r="A220" s="256" t="s">
        <v>766</v>
      </c>
      <c r="B220" s="256"/>
      <c r="C220" s="256"/>
      <c r="D220" s="256"/>
      <c r="E220" s="257"/>
      <c r="F220" s="258"/>
      <c r="G220" s="257"/>
      <c r="H220" s="258"/>
      <c r="I220" s="257"/>
      <c r="J220" s="258"/>
      <c r="K220" s="257"/>
      <c r="L220" s="258"/>
      <c r="M220" s="256"/>
      <c r="N220" s="1" t="s">
        <v>348</v>
      </c>
    </row>
    <row r="221" spans="1:51" ht="30" customHeight="1">
      <c r="A221" s="8" t="s">
        <v>371</v>
      </c>
      <c r="B221" s="8" t="s">
        <v>372</v>
      </c>
      <c r="C221" s="8" t="s">
        <v>373</v>
      </c>
      <c r="D221" s="9">
        <v>7.4999999999999997E-2</v>
      </c>
      <c r="E221" s="12">
        <f>단가대비표!O91</f>
        <v>0</v>
      </c>
      <c r="F221" s="13">
        <f>TRUNC(E221*D221,1)</f>
        <v>0</v>
      </c>
      <c r="G221" s="12">
        <f>단가대비표!P91</f>
        <v>144481</v>
      </c>
      <c r="H221" s="13">
        <f>TRUNC(G221*D221,1)</f>
        <v>10836</v>
      </c>
      <c r="I221" s="12">
        <f>단가대비표!V91</f>
        <v>0</v>
      </c>
      <c r="J221" s="13">
        <f>TRUNC(I221*D221,1)</f>
        <v>0</v>
      </c>
      <c r="K221" s="12">
        <f>TRUNC(E221+G221+I221,1)</f>
        <v>144481</v>
      </c>
      <c r="L221" s="13">
        <f>TRUNC(F221+H221+J221,1)</f>
        <v>10836</v>
      </c>
      <c r="M221" s="8" t="s">
        <v>52</v>
      </c>
      <c r="N221" s="2" t="s">
        <v>348</v>
      </c>
      <c r="O221" s="2" t="s">
        <v>374</v>
      </c>
      <c r="P221" s="2" t="s">
        <v>64</v>
      </c>
      <c r="Q221" s="2" t="s">
        <v>64</v>
      </c>
      <c r="R221" s="2" t="s">
        <v>63</v>
      </c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2" t="s">
        <v>52</v>
      </c>
      <c r="AW221" s="2" t="s">
        <v>767</v>
      </c>
      <c r="AX221" s="2" t="s">
        <v>52</v>
      </c>
      <c r="AY221" s="2" t="s">
        <v>52</v>
      </c>
    </row>
    <row r="222" spans="1:51" ht="30" customHeight="1">
      <c r="A222" s="8" t="s">
        <v>376</v>
      </c>
      <c r="B222" s="8" t="s">
        <v>52</v>
      </c>
      <c r="C222" s="8" t="s">
        <v>52</v>
      </c>
      <c r="D222" s="9"/>
      <c r="E222" s="12"/>
      <c r="F222" s="13">
        <f>TRUNC(SUMIF(N221:N221, N220, F221:F221),0)</f>
        <v>0</v>
      </c>
      <c r="G222" s="12"/>
      <c r="H222" s="13">
        <f>TRUNC(SUMIF(N221:N221, N220, H221:H221),0)</f>
        <v>10836</v>
      </c>
      <c r="I222" s="12"/>
      <c r="J222" s="13">
        <f>TRUNC(SUMIF(N221:N221, N220, J221:J221),0)</f>
        <v>0</v>
      </c>
      <c r="K222" s="12"/>
      <c r="L222" s="13">
        <f>F222+H222+J222</f>
        <v>10836</v>
      </c>
      <c r="M222" s="8" t="s">
        <v>52</v>
      </c>
      <c r="N222" s="2" t="s">
        <v>72</v>
      </c>
      <c r="O222" s="2" t="s">
        <v>72</v>
      </c>
      <c r="P222" s="2" t="s">
        <v>52</v>
      </c>
      <c r="Q222" s="2" t="s">
        <v>52</v>
      </c>
      <c r="R222" s="2" t="s">
        <v>52</v>
      </c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2" t="s">
        <v>52</v>
      </c>
      <c r="AW222" s="2" t="s">
        <v>52</v>
      </c>
      <c r="AX222" s="2" t="s">
        <v>52</v>
      </c>
      <c r="AY222" s="2" t="s">
        <v>52</v>
      </c>
    </row>
    <row r="223" spans="1:51" ht="30" customHeight="1">
      <c r="A223" s="9"/>
      <c r="B223" s="9"/>
      <c r="C223" s="9"/>
      <c r="D223" s="9"/>
      <c r="E223" s="12"/>
      <c r="F223" s="13"/>
      <c r="G223" s="12"/>
      <c r="H223" s="13"/>
      <c r="I223" s="12"/>
      <c r="J223" s="13"/>
      <c r="K223" s="12"/>
      <c r="L223" s="13"/>
      <c r="M223" s="9"/>
    </row>
    <row r="224" spans="1:51" ht="30" customHeight="1">
      <c r="A224" s="256" t="s">
        <v>768</v>
      </c>
      <c r="B224" s="256"/>
      <c r="C224" s="256"/>
      <c r="D224" s="256"/>
      <c r="E224" s="257"/>
      <c r="F224" s="258"/>
      <c r="G224" s="257"/>
      <c r="H224" s="258"/>
      <c r="I224" s="257"/>
      <c r="J224" s="258"/>
      <c r="K224" s="257"/>
      <c r="L224" s="258"/>
      <c r="M224" s="256"/>
      <c r="N224" s="1" t="s">
        <v>386</v>
      </c>
    </row>
    <row r="225" spans="1:51" ht="30" customHeight="1">
      <c r="A225" s="8" t="s">
        <v>758</v>
      </c>
      <c r="B225" s="8" t="s">
        <v>372</v>
      </c>
      <c r="C225" s="8" t="s">
        <v>373</v>
      </c>
      <c r="D225" s="9">
        <v>0.35</v>
      </c>
      <c r="E225" s="12">
        <f>단가대비표!O93</f>
        <v>0</v>
      </c>
      <c r="F225" s="13">
        <f>TRUNC(E225*D225,1)</f>
        <v>0</v>
      </c>
      <c r="G225" s="12">
        <f>단가대비표!P93</f>
        <v>254117</v>
      </c>
      <c r="H225" s="13">
        <f>TRUNC(G225*D225,1)</f>
        <v>88940.9</v>
      </c>
      <c r="I225" s="12">
        <f>단가대비표!V93</f>
        <v>0</v>
      </c>
      <c r="J225" s="13">
        <f>TRUNC(I225*D225,1)</f>
        <v>0</v>
      </c>
      <c r="K225" s="12">
        <f t="shared" ref="K225:L228" si="47">TRUNC(E225+G225+I225,1)</f>
        <v>254117</v>
      </c>
      <c r="L225" s="13">
        <f t="shared" si="47"/>
        <v>88940.9</v>
      </c>
      <c r="M225" s="8" t="s">
        <v>380</v>
      </c>
      <c r="N225" s="2" t="s">
        <v>52</v>
      </c>
      <c r="O225" s="2" t="s">
        <v>759</v>
      </c>
      <c r="P225" s="2" t="s">
        <v>64</v>
      </c>
      <c r="Q225" s="2" t="s">
        <v>64</v>
      </c>
      <c r="R225" s="2" t="s">
        <v>63</v>
      </c>
      <c r="S225" s="3"/>
      <c r="T225" s="3"/>
      <c r="U225" s="3"/>
      <c r="V225" s="3">
        <v>1</v>
      </c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2" t="s">
        <v>52</v>
      </c>
      <c r="AW225" s="2" t="s">
        <v>770</v>
      </c>
      <c r="AX225" s="2" t="s">
        <v>52</v>
      </c>
      <c r="AY225" s="2" t="s">
        <v>383</v>
      </c>
    </row>
    <row r="226" spans="1:51" ht="30" customHeight="1">
      <c r="A226" s="8" t="s">
        <v>771</v>
      </c>
      <c r="B226" s="8" t="s">
        <v>372</v>
      </c>
      <c r="C226" s="8" t="s">
        <v>373</v>
      </c>
      <c r="D226" s="9">
        <v>0.17</v>
      </c>
      <c r="E226" s="12">
        <f>단가대비표!O92</f>
        <v>0</v>
      </c>
      <c r="F226" s="13">
        <f>TRUNC(E226*D226,1)</f>
        <v>0</v>
      </c>
      <c r="G226" s="12">
        <f>단가대비표!P92</f>
        <v>181293</v>
      </c>
      <c r="H226" s="13">
        <f>TRUNC(G226*D226,1)</f>
        <v>30819.8</v>
      </c>
      <c r="I226" s="12">
        <f>단가대비표!V92</f>
        <v>0</v>
      </c>
      <c r="J226" s="13">
        <f>TRUNC(I226*D226,1)</f>
        <v>0</v>
      </c>
      <c r="K226" s="12">
        <f t="shared" si="47"/>
        <v>181293</v>
      </c>
      <c r="L226" s="13">
        <f t="shared" si="47"/>
        <v>30819.8</v>
      </c>
      <c r="M226" s="8" t="s">
        <v>380</v>
      </c>
      <c r="N226" s="2" t="s">
        <v>52</v>
      </c>
      <c r="O226" s="2" t="s">
        <v>772</v>
      </c>
      <c r="P226" s="2" t="s">
        <v>64</v>
      </c>
      <c r="Q226" s="2" t="s">
        <v>64</v>
      </c>
      <c r="R226" s="2" t="s">
        <v>63</v>
      </c>
      <c r="S226" s="3"/>
      <c r="T226" s="3"/>
      <c r="U226" s="3"/>
      <c r="V226" s="3">
        <v>1</v>
      </c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2" t="s">
        <v>52</v>
      </c>
      <c r="AW226" s="2" t="s">
        <v>773</v>
      </c>
      <c r="AX226" s="2" t="s">
        <v>52</v>
      </c>
      <c r="AY226" s="2" t="s">
        <v>383</v>
      </c>
    </row>
    <row r="227" spans="1:51" ht="30" customHeight="1">
      <c r="A227" s="8" t="s">
        <v>774</v>
      </c>
      <c r="B227" s="8" t="s">
        <v>775</v>
      </c>
      <c r="C227" s="8" t="s">
        <v>776</v>
      </c>
      <c r="D227" s="9">
        <v>1</v>
      </c>
      <c r="E227" s="12">
        <f>일위대가목록!E37</f>
        <v>6908</v>
      </c>
      <c r="F227" s="13">
        <f>TRUNC(E227*D227,1)</f>
        <v>6908</v>
      </c>
      <c r="G227" s="12">
        <f>일위대가목록!F37</f>
        <v>44965</v>
      </c>
      <c r="H227" s="13">
        <f>TRUNC(G227*D227,1)</f>
        <v>44965</v>
      </c>
      <c r="I227" s="12">
        <f>일위대가목록!G37</f>
        <v>28219</v>
      </c>
      <c r="J227" s="13">
        <f>TRUNC(I227*D227,1)</f>
        <v>28219</v>
      </c>
      <c r="K227" s="12">
        <f t="shared" si="47"/>
        <v>80092</v>
      </c>
      <c r="L227" s="13">
        <f t="shared" si="47"/>
        <v>80092</v>
      </c>
      <c r="M227" s="8" t="s">
        <v>380</v>
      </c>
      <c r="N227" s="2" t="s">
        <v>52</v>
      </c>
      <c r="O227" s="2" t="s">
        <v>777</v>
      </c>
      <c r="P227" s="2" t="s">
        <v>63</v>
      </c>
      <c r="Q227" s="2" t="s">
        <v>64</v>
      </c>
      <c r="R227" s="2" t="s">
        <v>64</v>
      </c>
      <c r="S227" s="3"/>
      <c r="T227" s="3"/>
      <c r="U227" s="3"/>
      <c r="V227" s="3">
        <v>1</v>
      </c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2" t="s">
        <v>52</v>
      </c>
      <c r="AW227" s="2" t="s">
        <v>778</v>
      </c>
      <c r="AX227" s="2" t="s">
        <v>52</v>
      </c>
      <c r="AY227" s="2" t="s">
        <v>383</v>
      </c>
    </row>
    <row r="228" spans="1:51" ht="30" customHeight="1">
      <c r="A228" s="8" t="s">
        <v>391</v>
      </c>
      <c r="B228" s="8" t="s">
        <v>392</v>
      </c>
      <c r="C228" s="8" t="s">
        <v>68</v>
      </c>
      <c r="D228" s="9">
        <v>1</v>
      </c>
      <c r="E228" s="12">
        <v>0</v>
      </c>
      <c r="F228" s="13">
        <f>TRUNC(E228*D228,1)</f>
        <v>0</v>
      </c>
      <c r="G228" s="12">
        <v>0</v>
      </c>
      <c r="H228" s="13">
        <f>TRUNC(G228*D228,1)</f>
        <v>0</v>
      </c>
      <c r="I228" s="12">
        <f>TRUNC(SUMIF(V225:V228, RIGHTB(O228, 1), L225:L228)*U228, 2)</f>
        <v>199852.7</v>
      </c>
      <c r="J228" s="13">
        <f>TRUNC(I228*D228,1)</f>
        <v>199852.7</v>
      </c>
      <c r="K228" s="12">
        <f t="shared" si="47"/>
        <v>199852.7</v>
      </c>
      <c r="L228" s="13">
        <f t="shared" si="47"/>
        <v>199852.7</v>
      </c>
      <c r="M228" s="8" t="s">
        <v>52</v>
      </c>
      <c r="N228" s="2" t="s">
        <v>386</v>
      </c>
      <c r="O228" s="2" t="s">
        <v>393</v>
      </c>
      <c r="P228" s="2" t="s">
        <v>64</v>
      </c>
      <c r="Q228" s="2" t="s">
        <v>64</v>
      </c>
      <c r="R228" s="2" t="s">
        <v>64</v>
      </c>
      <c r="S228" s="3">
        <v>3</v>
      </c>
      <c r="T228" s="3">
        <v>2</v>
      </c>
      <c r="U228" s="3">
        <v>1</v>
      </c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2" t="s">
        <v>52</v>
      </c>
      <c r="AW228" s="2" t="s">
        <v>779</v>
      </c>
      <c r="AX228" s="2" t="s">
        <v>52</v>
      </c>
      <c r="AY228" s="2" t="s">
        <v>52</v>
      </c>
    </row>
    <row r="229" spans="1:51" ht="30" customHeight="1">
      <c r="A229" s="8" t="s">
        <v>376</v>
      </c>
      <c r="B229" s="8" t="s">
        <v>52</v>
      </c>
      <c r="C229" s="8" t="s">
        <v>52</v>
      </c>
      <c r="D229" s="9"/>
      <c r="E229" s="12"/>
      <c r="F229" s="13">
        <f>TRUNC(SUMIF(N225:N228, N224, F225:F228),0)</f>
        <v>0</v>
      </c>
      <c r="G229" s="12"/>
      <c r="H229" s="13">
        <f>TRUNC(SUMIF(N225:N228, N224, H225:H228),0)</f>
        <v>0</v>
      </c>
      <c r="I229" s="12"/>
      <c r="J229" s="13">
        <f>TRUNC(SUMIF(N225:N228, N224, J225:J228),0)</f>
        <v>199852</v>
      </c>
      <c r="K229" s="12"/>
      <c r="L229" s="13">
        <f>F229+H229+J229</f>
        <v>199852</v>
      </c>
      <c r="M229" s="8" t="s">
        <v>52</v>
      </c>
      <c r="N229" s="2" t="s">
        <v>72</v>
      </c>
      <c r="O229" s="2" t="s">
        <v>72</v>
      </c>
      <c r="P229" s="2" t="s">
        <v>52</v>
      </c>
      <c r="Q229" s="2" t="s">
        <v>52</v>
      </c>
      <c r="R229" s="2" t="s">
        <v>52</v>
      </c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2" t="s">
        <v>52</v>
      </c>
      <c r="AW229" s="2" t="s">
        <v>52</v>
      </c>
      <c r="AX229" s="2" t="s">
        <v>52</v>
      </c>
      <c r="AY229" s="2" t="s">
        <v>52</v>
      </c>
    </row>
    <row r="230" spans="1:51" ht="30" customHeight="1">
      <c r="A230" s="9"/>
      <c r="B230" s="9"/>
      <c r="C230" s="9"/>
      <c r="D230" s="9"/>
      <c r="E230" s="12"/>
      <c r="F230" s="13"/>
      <c r="G230" s="12"/>
      <c r="H230" s="13"/>
      <c r="I230" s="12"/>
      <c r="J230" s="13"/>
      <c r="K230" s="12"/>
      <c r="L230" s="13"/>
      <c r="M230" s="9"/>
    </row>
    <row r="231" spans="1:51" ht="30" customHeight="1">
      <c r="A231" s="256" t="s">
        <v>780</v>
      </c>
      <c r="B231" s="256"/>
      <c r="C231" s="256"/>
      <c r="D231" s="256"/>
      <c r="E231" s="257"/>
      <c r="F231" s="258"/>
      <c r="G231" s="257"/>
      <c r="H231" s="258"/>
      <c r="I231" s="257"/>
      <c r="J231" s="258"/>
      <c r="K231" s="257"/>
      <c r="L231" s="258"/>
      <c r="M231" s="256"/>
      <c r="N231" s="1" t="s">
        <v>389</v>
      </c>
    </row>
    <row r="232" spans="1:51" ht="30" customHeight="1">
      <c r="A232" s="8" t="s">
        <v>758</v>
      </c>
      <c r="B232" s="8" t="s">
        <v>372</v>
      </c>
      <c r="C232" s="8" t="s">
        <v>373</v>
      </c>
      <c r="D232" s="9">
        <v>0.35</v>
      </c>
      <c r="E232" s="12">
        <f>단가대비표!O93</f>
        <v>0</v>
      </c>
      <c r="F232" s="13">
        <f>TRUNC(E232*D232,1)</f>
        <v>0</v>
      </c>
      <c r="G232" s="12">
        <f>단가대비표!P93</f>
        <v>254117</v>
      </c>
      <c r="H232" s="13">
        <f>TRUNC(G232*D232,1)</f>
        <v>88940.9</v>
      </c>
      <c r="I232" s="12">
        <f>단가대비표!V93</f>
        <v>0</v>
      </c>
      <c r="J232" s="13">
        <f>TRUNC(I232*D232,1)</f>
        <v>0</v>
      </c>
      <c r="K232" s="12">
        <f t="shared" ref="K232:L235" si="48">TRUNC(E232+G232+I232,1)</f>
        <v>254117</v>
      </c>
      <c r="L232" s="13">
        <f t="shared" si="48"/>
        <v>88940.9</v>
      </c>
      <c r="M232" s="8" t="s">
        <v>380</v>
      </c>
      <c r="N232" s="2" t="s">
        <v>52</v>
      </c>
      <c r="O232" s="2" t="s">
        <v>759</v>
      </c>
      <c r="P232" s="2" t="s">
        <v>64</v>
      </c>
      <c r="Q232" s="2" t="s">
        <v>64</v>
      </c>
      <c r="R232" s="2" t="s">
        <v>63</v>
      </c>
      <c r="S232" s="3"/>
      <c r="T232" s="3"/>
      <c r="U232" s="3"/>
      <c r="V232" s="3">
        <v>1</v>
      </c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2" t="s">
        <v>52</v>
      </c>
      <c r="AW232" s="2" t="s">
        <v>782</v>
      </c>
      <c r="AX232" s="2" t="s">
        <v>52</v>
      </c>
      <c r="AY232" s="2" t="s">
        <v>383</v>
      </c>
    </row>
    <row r="233" spans="1:51" ht="30" customHeight="1">
      <c r="A233" s="8" t="s">
        <v>771</v>
      </c>
      <c r="B233" s="8" t="s">
        <v>372</v>
      </c>
      <c r="C233" s="8" t="s">
        <v>373</v>
      </c>
      <c r="D233" s="9">
        <v>0.17</v>
      </c>
      <c r="E233" s="12">
        <f>단가대비표!O92</f>
        <v>0</v>
      </c>
      <c r="F233" s="13">
        <f>TRUNC(E233*D233,1)</f>
        <v>0</v>
      </c>
      <c r="G233" s="12">
        <f>단가대비표!P92</f>
        <v>181293</v>
      </c>
      <c r="H233" s="13">
        <f>TRUNC(G233*D233,1)</f>
        <v>30819.8</v>
      </c>
      <c r="I233" s="12">
        <f>단가대비표!V92</f>
        <v>0</v>
      </c>
      <c r="J233" s="13">
        <f>TRUNC(I233*D233,1)</f>
        <v>0</v>
      </c>
      <c r="K233" s="12">
        <f t="shared" si="48"/>
        <v>181293</v>
      </c>
      <c r="L233" s="13">
        <f t="shared" si="48"/>
        <v>30819.8</v>
      </c>
      <c r="M233" s="8" t="s">
        <v>380</v>
      </c>
      <c r="N233" s="2" t="s">
        <v>52</v>
      </c>
      <c r="O233" s="2" t="s">
        <v>772</v>
      </c>
      <c r="P233" s="2" t="s">
        <v>64</v>
      </c>
      <c r="Q233" s="2" t="s">
        <v>64</v>
      </c>
      <c r="R233" s="2" t="s">
        <v>63</v>
      </c>
      <c r="S233" s="3"/>
      <c r="T233" s="3"/>
      <c r="U233" s="3"/>
      <c r="V233" s="3">
        <v>1</v>
      </c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2" t="s">
        <v>52</v>
      </c>
      <c r="AW233" s="2" t="s">
        <v>783</v>
      </c>
      <c r="AX233" s="2" t="s">
        <v>52</v>
      </c>
      <c r="AY233" s="2" t="s">
        <v>383</v>
      </c>
    </row>
    <row r="234" spans="1:51" ht="30" customHeight="1">
      <c r="A234" s="8" t="s">
        <v>774</v>
      </c>
      <c r="B234" s="8" t="s">
        <v>775</v>
      </c>
      <c r="C234" s="8" t="s">
        <v>776</v>
      </c>
      <c r="D234" s="9">
        <v>1</v>
      </c>
      <c r="E234" s="12">
        <f>일위대가목록!E37</f>
        <v>6908</v>
      </c>
      <c r="F234" s="13">
        <f>TRUNC(E234*D234,1)</f>
        <v>6908</v>
      </c>
      <c r="G234" s="12">
        <f>일위대가목록!F37</f>
        <v>44965</v>
      </c>
      <c r="H234" s="13">
        <f>TRUNC(G234*D234,1)</f>
        <v>44965</v>
      </c>
      <c r="I234" s="12">
        <f>일위대가목록!G37</f>
        <v>28219</v>
      </c>
      <c r="J234" s="13">
        <f>TRUNC(I234*D234,1)</f>
        <v>28219</v>
      </c>
      <c r="K234" s="12">
        <f t="shared" si="48"/>
        <v>80092</v>
      </c>
      <c r="L234" s="13">
        <f t="shared" si="48"/>
        <v>80092</v>
      </c>
      <c r="M234" s="8" t="s">
        <v>380</v>
      </c>
      <c r="N234" s="2" t="s">
        <v>52</v>
      </c>
      <c r="O234" s="2" t="s">
        <v>777</v>
      </c>
      <c r="P234" s="2" t="s">
        <v>63</v>
      </c>
      <c r="Q234" s="2" t="s">
        <v>64</v>
      </c>
      <c r="R234" s="2" t="s">
        <v>64</v>
      </c>
      <c r="S234" s="3"/>
      <c r="T234" s="3"/>
      <c r="U234" s="3"/>
      <c r="V234" s="3">
        <v>1</v>
      </c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2" t="s">
        <v>52</v>
      </c>
      <c r="AW234" s="2" t="s">
        <v>784</v>
      </c>
      <c r="AX234" s="2" t="s">
        <v>52</v>
      </c>
      <c r="AY234" s="2" t="s">
        <v>383</v>
      </c>
    </row>
    <row r="235" spans="1:51" ht="30" customHeight="1">
      <c r="A235" s="8" t="s">
        <v>391</v>
      </c>
      <c r="B235" s="8" t="s">
        <v>392</v>
      </c>
      <c r="C235" s="8" t="s">
        <v>68</v>
      </c>
      <c r="D235" s="9">
        <v>1</v>
      </c>
      <c r="E235" s="12">
        <v>0</v>
      </c>
      <c r="F235" s="13">
        <f>TRUNC(E235*D235,1)</f>
        <v>0</v>
      </c>
      <c r="G235" s="12">
        <v>0</v>
      </c>
      <c r="H235" s="13">
        <f>TRUNC(G235*D235,1)</f>
        <v>0</v>
      </c>
      <c r="I235" s="12">
        <f>TRUNC(SUMIF(V232:V235, RIGHTB(O235, 1), L232:L235)*U235, 2)</f>
        <v>199852.7</v>
      </c>
      <c r="J235" s="13">
        <f>TRUNC(I235*D235,1)</f>
        <v>199852.7</v>
      </c>
      <c r="K235" s="12">
        <f t="shared" si="48"/>
        <v>199852.7</v>
      </c>
      <c r="L235" s="13">
        <f t="shared" si="48"/>
        <v>199852.7</v>
      </c>
      <c r="M235" s="8" t="s">
        <v>52</v>
      </c>
      <c r="N235" s="2" t="s">
        <v>389</v>
      </c>
      <c r="O235" s="2" t="s">
        <v>393</v>
      </c>
      <c r="P235" s="2" t="s">
        <v>64</v>
      </c>
      <c r="Q235" s="2" t="s">
        <v>64</v>
      </c>
      <c r="R235" s="2" t="s">
        <v>64</v>
      </c>
      <c r="S235" s="3">
        <v>3</v>
      </c>
      <c r="T235" s="3">
        <v>2</v>
      </c>
      <c r="U235" s="3">
        <v>1</v>
      </c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2" t="s">
        <v>52</v>
      </c>
      <c r="AW235" s="2" t="s">
        <v>785</v>
      </c>
      <c r="AX235" s="2" t="s">
        <v>52</v>
      </c>
      <c r="AY235" s="2" t="s">
        <v>52</v>
      </c>
    </row>
    <row r="236" spans="1:51" ht="30" customHeight="1">
      <c r="A236" s="8" t="s">
        <v>376</v>
      </c>
      <c r="B236" s="8" t="s">
        <v>52</v>
      </c>
      <c r="C236" s="8" t="s">
        <v>52</v>
      </c>
      <c r="D236" s="9"/>
      <c r="E236" s="12"/>
      <c r="F236" s="13">
        <f>TRUNC(SUMIF(N232:N235, N231, F232:F235),0)</f>
        <v>0</v>
      </c>
      <c r="G236" s="12"/>
      <c r="H236" s="13">
        <f>TRUNC(SUMIF(N232:N235, N231, H232:H235),0)</f>
        <v>0</v>
      </c>
      <c r="I236" s="12"/>
      <c r="J236" s="13">
        <f>TRUNC(SUMIF(N232:N235, N231, J232:J235),0)</f>
        <v>199852</v>
      </c>
      <c r="K236" s="12"/>
      <c r="L236" s="13">
        <f>F236+H236+J236</f>
        <v>199852</v>
      </c>
      <c r="M236" s="8" t="s">
        <v>52</v>
      </c>
      <c r="N236" s="2" t="s">
        <v>72</v>
      </c>
      <c r="O236" s="2" t="s">
        <v>72</v>
      </c>
      <c r="P236" s="2" t="s">
        <v>52</v>
      </c>
      <c r="Q236" s="2" t="s">
        <v>52</v>
      </c>
      <c r="R236" s="2" t="s">
        <v>52</v>
      </c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2" t="s">
        <v>52</v>
      </c>
      <c r="AW236" s="2" t="s">
        <v>52</v>
      </c>
      <c r="AX236" s="2" t="s">
        <v>52</v>
      </c>
      <c r="AY236" s="2" t="s">
        <v>52</v>
      </c>
    </row>
    <row r="237" spans="1:51" ht="30" customHeight="1">
      <c r="A237" s="9"/>
      <c r="B237" s="9"/>
      <c r="C237" s="9"/>
      <c r="D237" s="9"/>
      <c r="E237" s="12"/>
      <c r="F237" s="13"/>
      <c r="G237" s="12"/>
      <c r="H237" s="13"/>
      <c r="I237" s="12"/>
      <c r="J237" s="13"/>
      <c r="K237" s="12"/>
      <c r="L237" s="13"/>
      <c r="M237" s="9"/>
    </row>
    <row r="238" spans="1:51" ht="30" customHeight="1">
      <c r="A238" s="256" t="s">
        <v>786</v>
      </c>
      <c r="B238" s="256"/>
      <c r="C238" s="256"/>
      <c r="D238" s="256"/>
      <c r="E238" s="257"/>
      <c r="F238" s="258"/>
      <c r="G238" s="257"/>
      <c r="H238" s="258"/>
      <c r="I238" s="257"/>
      <c r="J238" s="258"/>
      <c r="K238" s="257"/>
      <c r="L238" s="258"/>
      <c r="M238" s="256"/>
      <c r="N238" s="1" t="s">
        <v>777</v>
      </c>
    </row>
    <row r="239" spans="1:51" ht="30" customHeight="1">
      <c r="A239" s="8" t="s">
        <v>774</v>
      </c>
      <c r="B239" s="8" t="s">
        <v>775</v>
      </c>
      <c r="C239" s="8" t="s">
        <v>145</v>
      </c>
      <c r="D239" s="9">
        <v>0.2298</v>
      </c>
      <c r="E239" s="12">
        <f>단가대비표!O5</f>
        <v>0</v>
      </c>
      <c r="F239" s="13">
        <f>TRUNC(E239*D239,1)</f>
        <v>0</v>
      </c>
      <c r="G239" s="12">
        <f>단가대비표!P5</f>
        <v>0</v>
      </c>
      <c r="H239" s="13">
        <f>TRUNC(G239*D239,1)</f>
        <v>0</v>
      </c>
      <c r="I239" s="12">
        <f>단가대비표!V5</f>
        <v>122800</v>
      </c>
      <c r="J239" s="13">
        <f>TRUNC(I239*D239,1)</f>
        <v>28219.4</v>
      </c>
      <c r="K239" s="12">
        <f t="shared" ref="K239:L242" si="49">TRUNC(E239+G239+I239,1)</f>
        <v>122800</v>
      </c>
      <c r="L239" s="13">
        <f t="shared" si="49"/>
        <v>28219.4</v>
      </c>
      <c r="M239" s="8" t="s">
        <v>789</v>
      </c>
      <c r="N239" s="2" t="s">
        <v>777</v>
      </c>
      <c r="O239" s="2" t="s">
        <v>790</v>
      </c>
      <c r="P239" s="2" t="s">
        <v>64</v>
      </c>
      <c r="Q239" s="2" t="s">
        <v>64</v>
      </c>
      <c r="R239" s="2" t="s">
        <v>63</v>
      </c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2" t="s">
        <v>52</v>
      </c>
      <c r="AW239" s="2" t="s">
        <v>791</v>
      </c>
      <c r="AX239" s="2" t="s">
        <v>52</v>
      </c>
      <c r="AY239" s="2" t="s">
        <v>52</v>
      </c>
    </row>
    <row r="240" spans="1:51" ht="30" customHeight="1">
      <c r="A240" s="8" t="s">
        <v>792</v>
      </c>
      <c r="B240" s="8" t="s">
        <v>793</v>
      </c>
      <c r="C240" s="8" t="s">
        <v>738</v>
      </c>
      <c r="D240" s="9">
        <v>3.8</v>
      </c>
      <c r="E240" s="12">
        <f>단가대비표!O11</f>
        <v>1308</v>
      </c>
      <c r="F240" s="13">
        <f>TRUNC(E240*D240,1)</f>
        <v>4970.3999999999996</v>
      </c>
      <c r="G240" s="12">
        <f>단가대비표!P11</f>
        <v>0</v>
      </c>
      <c r="H240" s="13">
        <f>TRUNC(G240*D240,1)</f>
        <v>0</v>
      </c>
      <c r="I240" s="12">
        <f>단가대비표!V11</f>
        <v>0</v>
      </c>
      <c r="J240" s="13">
        <f>TRUNC(I240*D240,1)</f>
        <v>0</v>
      </c>
      <c r="K240" s="12">
        <f t="shared" si="49"/>
        <v>1308</v>
      </c>
      <c r="L240" s="13">
        <f t="shared" si="49"/>
        <v>4970.3999999999996</v>
      </c>
      <c r="M240" s="8" t="s">
        <v>52</v>
      </c>
      <c r="N240" s="2" t="s">
        <v>777</v>
      </c>
      <c r="O240" s="2" t="s">
        <v>794</v>
      </c>
      <c r="P240" s="2" t="s">
        <v>64</v>
      </c>
      <c r="Q240" s="2" t="s">
        <v>64</v>
      </c>
      <c r="R240" s="2" t="s">
        <v>63</v>
      </c>
      <c r="S240" s="3"/>
      <c r="T240" s="3"/>
      <c r="U240" s="3"/>
      <c r="V240" s="3">
        <v>1</v>
      </c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2" t="s">
        <v>52</v>
      </c>
      <c r="AW240" s="2" t="s">
        <v>795</v>
      </c>
      <c r="AX240" s="2" t="s">
        <v>52</v>
      </c>
      <c r="AY240" s="2" t="s">
        <v>52</v>
      </c>
    </row>
    <row r="241" spans="1:51" ht="30" customHeight="1">
      <c r="A241" s="8" t="s">
        <v>592</v>
      </c>
      <c r="B241" s="8" t="s">
        <v>796</v>
      </c>
      <c r="C241" s="8" t="s">
        <v>68</v>
      </c>
      <c r="D241" s="9">
        <v>1</v>
      </c>
      <c r="E241" s="12">
        <f>TRUNC(SUMIF(V239:V242, RIGHTB(O241, 1), F239:F242)*U241, 2)</f>
        <v>1938.45</v>
      </c>
      <c r="F241" s="13">
        <f>TRUNC(E241*D241,1)</f>
        <v>1938.4</v>
      </c>
      <c r="G241" s="12">
        <v>0</v>
      </c>
      <c r="H241" s="13">
        <f>TRUNC(G241*D241,1)</f>
        <v>0</v>
      </c>
      <c r="I241" s="12">
        <v>0</v>
      </c>
      <c r="J241" s="13">
        <f>TRUNC(I241*D241,1)</f>
        <v>0</v>
      </c>
      <c r="K241" s="12">
        <f t="shared" si="49"/>
        <v>1938.4</v>
      </c>
      <c r="L241" s="13">
        <f t="shared" si="49"/>
        <v>1938.4</v>
      </c>
      <c r="M241" s="8" t="s">
        <v>52</v>
      </c>
      <c r="N241" s="2" t="s">
        <v>777</v>
      </c>
      <c r="O241" s="2" t="s">
        <v>393</v>
      </c>
      <c r="P241" s="2" t="s">
        <v>64</v>
      </c>
      <c r="Q241" s="2" t="s">
        <v>64</v>
      </c>
      <c r="R241" s="2" t="s">
        <v>64</v>
      </c>
      <c r="S241" s="3">
        <v>0</v>
      </c>
      <c r="T241" s="3">
        <v>0</v>
      </c>
      <c r="U241" s="3">
        <v>0.39</v>
      </c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2" t="s">
        <v>52</v>
      </c>
      <c r="AW241" s="2" t="s">
        <v>797</v>
      </c>
      <c r="AX241" s="2" t="s">
        <v>52</v>
      </c>
      <c r="AY241" s="2" t="s">
        <v>52</v>
      </c>
    </row>
    <row r="242" spans="1:51" ht="30" customHeight="1">
      <c r="A242" s="8" t="s">
        <v>798</v>
      </c>
      <c r="B242" s="8" t="s">
        <v>372</v>
      </c>
      <c r="C242" s="8" t="s">
        <v>373</v>
      </c>
      <c r="D242" s="9">
        <v>1</v>
      </c>
      <c r="E242" s="12">
        <f>TRUNC(단가대비표!O103*1/8*16/12*25/20, 1)</f>
        <v>0</v>
      </c>
      <c r="F242" s="13">
        <f>TRUNC(E242*D242,1)</f>
        <v>0</v>
      </c>
      <c r="G242" s="12">
        <f>TRUNC(단가대비표!P103*1/8*16/12*25/20, 1)</f>
        <v>44965.4</v>
      </c>
      <c r="H242" s="13">
        <f>TRUNC(G242*D242,1)</f>
        <v>44965.4</v>
      </c>
      <c r="I242" s="12">
        <f>TRUNC(단가대비표!V103*1/8*16/12*25/20, 1)</f>
        <v>0</v>
      </c>
      <c r="J242" s="13">
        <f>TRUNC(I242*D242,1)</f>
        <v>0</v>
      </c>
      <c r="K242" s="12">
        <f t="shared" si="49"/>
        <v>44965.4</v>
      </c>
      <c r="L242" s="13">
        <f t="shared" si="49"/>
        <v>44965.4</v>
      </c>
      <c r="M242" s="8" t="s">
        <v>52</v>
      </c>
      <c r="N242" s="2" t="s">
        <v>777</v>
      </c>
      <c r="O242" s="2" t="s">
        <v>799</v>
      </c>
      <c r="P242" s="2" t="s">
        <v>64</v>
      </c>
      <c r="Q242" s="2" t="s">
        <v>64</v>
      </c>
      <c r="R242" s="2" t="s">
        <v>63</v>
      </c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2" t="s">
        <v>52</v>
      </c>
      <c r="AW242" s="2" t="s">
        <v>800</v>
      </c>
      <c r="AX242" s="2" t="s">
        <v>63</v>
      </c>
      <c r="AY242" s="2" t="s">
        <v>52</v>
      </c>
    </row>
    <row r="243" spans="1:51" ht="30" customHeight="1">
      <c r="A243" s="8" t="s">
        <v>376</v>
      </c>
      <c r="B243" s="8" t="s">
        <v>52</v>
      </c>
      <c r="C243" s="8" t="s">
        <v>52</v>
      </c>
      <c r="D243" s="9"/>
      <c r="E243" s="12"/>
      <c r="F243" s="13">
        <f>TRUNC(SUMIF(N239:N242, N238, F239:F242),0)</f>
        <v>6908</v>
      </c>
      <c r="G243" s="12"/>
      <c r="H243" s="13">
        <f>TRUNC(SUMIF(N239:N242, N238, H239:H242),0)</f>
        <v>44965</v>
      </c>
      <c r="I243" s="12"/>
      <c r="J243" s="13">
        <f>TRUNC(SUMIF(N239:N242, N238, J239:J242),0)</f>
        <v>28219</v>
      </c>
      <c r="K243" s="12"/>
      <c r="L243" s="13">
        <f>F243+H243+J243</f>
        <v>80092</v>
      </c>
      <c r="M243" s="8" t="s">
        <v>52</v>
      </c>
      <c r="N243" s="2" t="s">
        <v>72</v>
      </c>
      <c r="O243" s="2" t="s">
        <v>72</v>
      </c>
      <c r="P243" s="2" t="s">
        <v>52</v>
      </c>
      <c r="Q243" s="2" t="s">
        <v>52</v>
      </c>
      <c r="R243" s="2" t="s">
        <v>52</v>
      </c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2" t="s">
        <v>52</v>
      </c>
      <c r="AW243" s="2" t="s">
        <v>52</v>
      </c>
      <c r="AX243" s="2" t="s">
        <v>52</v>
      </c>
      <c r="AY243" s="2" t="s">
        <v>52</v>
      </c>
    </row>
    <row r="244" spans="1:51" ht="30" customHeight="1">
      <c r="A244" s="9"/>
      <c r="B244" s="9"/>
      <c r="C244" s="9"/>
      <c r="D244" s="9"/>
      <c r="E244" s="12"/>
      <c r="F244" s="13"/>
      <c r="G244" s="12"/>
      <c r="H244" s="13"/>
      <c r="I244" s="12"/>
      <c r="J244" s="13"/>
      <c r="K244" s="12"/>
      <c r="L244" s="13"/>
      <c r="M244" s="9"/>
    </row>
    <row r="245" spans="1:51" ht="30" customHeight="1">
      <c r="A245" s="256" t="s">
        <v>801</v>
      </c>
      <c r="B245" s="256"/>
      <c r="C245" s="256"/>
      <c r="D245" s="256"/>
      <c r="E245" s="257"/>
      <c r="F245" s="258"/>
      <c r="G245" s="257"/>
      <c r="H245" s="258"/>
      <c r="I245" s="257"/>
      <c r="J245" s="258"/>
      <c r="K245" s="257"/>
      <c r="L245" s="258"/>
      <c r="M245" s="256"/>
      <c r="N245" s="1" t="s">
        <v>448</v>
      </c>
    </row>
    <row r="246" spans="1:51" ht="30" customHeight="1">
      <c r="A246" s="8" t="s">
        <v>758</v>
      </c>
      <c r="B246" s="8" t="s">
        <v>372</v>
      </c>
      <c r="C246" s="8" t="s">
        <v>373</v>
      </c>
      <c r="D246" s="9">
        <v>0.25</v>
      </c>
      <c r="E246" s="12">
        <f>단가대비표!O93</f>
        <v>0</v>
      </c>
      <c r="F246" s="13">
        <f>TRUNC(E246*D246,1)</f>
        <v>0</v>
      </c>
      <c r="G246" s="12">
        <f>단가대비표!P93</f>
        <v>254117</v>
      </c>
      <c r="H246" s="13">
        <f>TRUNC(G246*D246,1)</f>
        <v>63529.2</v>
      </c>
      <c r="I246" s="12">
        <f>단가대비표!V93</f>
        <v>0</v>
      </c>
      <c r="J246" s="13">
        <f>TRUNC(I246*D246,1)</f>
        <v>0</v>
      </c>
      <c r="K246" s="12">
        <f>TRUNC(E246+G246+I246,1)</f>
        <v>254117</v>
      </c>
      <c r="L246" s="13">
        <f>TRUNC(F246+H246+J246,1)</f>
        <v>63529.2</v>
      </c>
      <c r="M246" s="8" t="s">
        <v>52</v>
      </c>
      <c r="N246" s="2" t="s">
        <v>448</v>
      </c>
      <c r="O246" s="2" t="s">
        <v>759</v>
      </c>
      <c r="P246" s="2" t="s">
        <v>64</v>
      </c>
      <c r="Q246" s="2" t="s">
        <v>64</v>
      </c>
      <c r="R246" s="2" t="s">
        <v>63</v>
      </c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2" t="s">
        <v>52</v>
      </c>
      <c r="AW246" s="2" t="s">
        <v>802</v>
      </c>
      <c r="AX246" s="2" t="s">
        <v>52</v>
      </c>
      <c r="AY246" s="2" t="s">
        <v>52</v>
      </c>
    </row>
    <row r="247" spans="1:51" ht="30" customHeight="1">
      <c r="A247" s="8" t="s">
        <v>371</v>
      </c>
      <c r="B247" s="8" t="s">
        <v>372</v>
      </c>
      <c r="C247" s="8" t="s">
        <v>373</v>
      </c>
      <c r="D247" s="9">
        <v>0.14000000000000001</v>
      </c>
      <c r="E247" s="12">
        <f>단가대비표!O91</f>
        <v>0</v>
      </c>
      <c r="F247" s="13">
        <f>TRUNC(E247*D247,1)</f>
        <v>0</v>
      </c>
      <c r="G247" s="12">
        <f>단가대비표!P91</f>
        <v>144481</v>
      </c>
      <c r="H247" s="13">
        <f>TRUNC(G247*D247,1)</f>
        <v>20227.3</v>
      </c>
      <c r="I247" s="12">
        <f>단가대비표!V91</f>
        <v>0</v>
      </c>
      <c r="J247" s="13">
        <f>TRUNC(I247*D247,1)</f>
        <v>0</v>
      </c>
      <c r="K247" s="12">
        <f>TRUNC(E247+G247+I247,1)</f>
        <v>144481</v>
      </c>
      <c r="L247" s="13">
        <f>TRUNC(F247+H247+J247,1)</f>
        <v>20227.3</v>
      </c>
      <c r="M247" s="8" t="s">
        <v>52</v>
      </c>
      <c r="N247" s="2" t="s">
        <v>448</v>
      </c>
      <c r="O247" s="2" t="s">
        <v>374</v>
      </c>
      <c r="P247" s="2" t="s">
        <v>64</v>
      </c>
      <c r="Q247" s="2" t="s">
        <v>64</v>
      </c>
      <c r="R247" s="2" t="s">
        <v>63</v>
      </c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2" t="s">
        <v>52</v>
      </c>
      <c r="AW247" s="2" t="s">
        <v>803</v>
      </c>
      <c r="AX247" s="2" t="s">
        <v>52</v>
      </c>
      <c r="AY247" s="2" t="s">
        <v>52</v>
      </c>
    </row>
    <row r="248" spans="1:51" ht="30" customHeight="1">
      <c r="A248" s="8" t="s">
        <v>376</v>
      </c>
      <c r="B248" s="8" t="s">
        <v>52</v>
      </c>
      <c r="C248" s="8" t="s">
        <v>52</v>
      </c>
      <c r="D248" s="9"/>
      <c r="E248" s="12"/>
      <c r="F248" s="13">
        <f>TRUNC(SUMIF(N246:N247, N245, F246:F247),0)</f>
        <v>0</v>
      </c>
      <c r="G248" s="12"/>
      <c r="H248" s="13">
        <f>TRUNC(SUMIF(N246:N247, N245, H246:H247),0)</f>
        <v>83756</v>
      </c>
      <c r="I248" s="12"/>
      <c r="J248" s="13">
        <f>TRUNC(SUMIF(N246:N247, N245, J246:J247),0)</f>
        <v>0</v>
      </c>
      <c r="K248" s="12"/>
      <c r="L248" s="13">
        <f>F248+H248+J248</f>
        <v>83756</v>
      </c>
      <c r="M248" s="8" t="s">
        <v>52</v>
      </c>
      <c r="N248" s="2" t="s">
        <v>72</v>
      </c>
      <c r="O248" s="2" t="s">
        <v>72</v>
      </c>
      <c r="P248" s="2" t="s">
        <v>52</v>
      </c>
      <c r="Q248" s="2" t="s">
        <v>52</v>
      </c>
      <c r="R248" s="2" t="s">
        <v>52</v>
      </c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2" t="s">
        <v>52</v>
      </c>
      <c r="AW248" s="2" t="s">
        <v>52</v>
      </c>
      <c r="AX248" s="2" t="s">
        <v>52</v>
      </c>
      <c r="AY248" s="2" t="s">
        <v>52</v>
      </c>
    </row>
    <row r="249" spans="1:51" ht="30" customHeight="1">
      <c r="A249" s="9"/>
      <c r="B249" s="9"/>
      <c r="C249" s="9"/>
      <c r="D249" s="9"/>
      <c r="E249" s="12"/>
      <c r="F249" s="13"/>
      <c r="G249" s="12"/>
      <c r="H249" s="13"/>
      <c r="I249" s="12"/>
      <c r="J249" s="13"/>
      <c r="K249" s="12"/>
      <c r="L249" s="13"/>
      <c r="M249" s="9"/>
    </row>
    <row r="250" spans="1:51" ht="30" customHeight="1">
      <c r="A250" s="256" t="s">
        <v>804</v>
      </c>
      <c r="B250" s="256"/>
      <c r="C250" s="256"/>
      <c r="D250" s="256"/>
      <c r="E250" s="257"/>
      <c r="F250" s="258"/>
      <c r="G250" s="257"/>
      <c r="H250" s="258"/>
      <c r="I250" s="257"/>
      <c r="J250" s="258"/>
      <c r="K250" s="257"/>
      <c r="L250" s="258"/>
      <c r="M250" s="256"/>
      <c r="N250" s="1" t="s">
        <v>491</v>
      </c>
    </row>
    <row r="251" spans="1:51" ht="30" customHeight="1">
      <c r="A251" s="8" t="s">
        <v>758</v>
      </c>
      <c r="B251" s="8" t="s">
        <v>372</v>
      </c>
      <c r="C251" s="8" t="s">
        <v>373</v>
      </c>
      <c r="D251" s="9">
        <v>0.04</v>
      </c>
      <c r="E251" s="12">
        <f>단가대비표!O93</f>
        <v>0</v>
      </c>
      <c r="F251" s="13">
        <f>TRUNC(E251*D251,1)</f>
        <v>0</v>
      </c>
      <c r="G251" s="12">
        <f>단가대비표!P93</f>
        <v>254117</v>
      </c>
      <c r="H251" s="13">
        <f>TRUNC(G251*D251,1)</f>
        <v>10164.6</v>
      </c>
      <c r="I251" s="12">
        <f>단가대비표!V93</f>
        <v>0</v>
      </c>
      <c r="J251" s="13">
        <f>TRUNC(I251*D251,1)</f>
        <v>0</v>
      </c>
      <c r="K251" s="12">
        <f>TRUNC(E251+G251+I251,1)</f>
        <v>254117</v>
      </c>
      <c r="L251" s="13">
        <f>TRUNC(F251+H251+J251,1)</f>
        <v>10164.6</v>
      </c>
      <c r="M251" s="8" t="s">
        <v>52</v>
      </c>
      <c r="N251" s="2" t="s">
        <v>491</v>
      </c>
      <c r="O251" s="2" t="s">
        <v>759</v>
      </c>
      <c r="P251" s="2" t="s">
        <v>64</v>
      </c>
      <c r="Q251" s="2" t="s">
        <v>64</v>
      </c>
      <c r="R251" s="2" t="s">
        <v>63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2" t="s">
        <v>52</v>
      </c>
      <c r="AW251" s="2" t="s">
        <v>805</v>
      </c>
      <c r="AX251" s="2" t="s">
        <v>52</v>
      </c>
      <c r="AY251" s="2" t="s">
        <v>52</v>
      </c>
    </row>
    <row r="252" spans="1:51" ht="30" customHeight="1">
      <c r="A252" s="8" t="s">
        <v>371</v>
      </c>
      <c r="B252" s="8" t="s">
        <v>372</v>
      </c>
      <c r="C252" s="8" t="s">
        <v>373</v>
      </c>
      <c r="D252" s="9">
        <v>0.01</v>
      </c>
      <c r="E252" s="12">
        <f>단가대비표!O91</f>
        <v>0</v>
      </c>
      <c r="F252" s="13">
        <f>TRUNC(E252*D252,1)</f>
        <v>0</v>
      </c>
      <c r="G252" s="12">
        <f>단가대비표!P91</f>
        <v>144481</v>
      </c>
      <c r="H252" s="13">
        <f>TRUNC(G252*D252,1)</f>
        <v>1444.8</v>
      </c>
      <c r="I252" s="12">
        <f>단가대비표!V91</f>
        <v>0</v>
      </c>
      <c r="J252" s="13">
        <f>TRUNC(I252*D252,1)</f>
        <v>0</v>
      </c>
      <c r="K252" s="12">
        <f>TRUNC(E252+G252+I252,1)</f>
        <v>144481</v>
      </c>
      <c r="L252" s="13">
        <f>TRUNC(F252+H252+J252,1)</f>
        <v>1444.8</v>
      </c>
      <c r="M252" s="8" t="s">
        <v>52</v>
      </c>
      <c r="N252" s="2" t="s">
        <v>491</v>
      </c>
      <c r="O252" s="2" t="s">
        <v>374</v>
      </c>
      <c r="P252" s="2" t="s">
        <v>64</v>
      </c>
      <c r="Q252" s="2" t="s">
        <v>64</v>
      </c>
      <c r="R252" s="2" t="s">
        <v>63</v>
      </c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2" t="s">
        <v>52</v>
      </c>
      <c r="AW252" s="2" t="s">
        <v>806</v>
      </c>
      <c r="AX252" s="2" t="s">
        <v>52</v>
      </c>
      <c r="AY252" s="2" t="s">
        <v>52</v>
      </c>
    </row>
    <row r="253" spans="1:51" ht="30" customHeight="1">
      <c r="A253" s="8" t="s">
        <v>376</v>
      </c>
      <c r="B253" s="8" t="s">
        <v>52</v>
      </c>
      <c r="C253" s="8" t="s">
        <v>52</v>
      </c>
      <c r="D253" s="9"/>
      <c r="E253" s="12"/>
      <c r="F253" s="13">
        <f>TRUNC(SUMIF(N251:N252, N250, F251:F252),0)</f>
        <v>0</v>
      </c>
      <c r="G253" s="12"/>
      <c r="H253" s="13">
        <f>TRUNC(SUMIF(N251:N252, N250, H251:H252),0)</f>
        <v>11609</v>
      </c>
      <c r="I253" s="12"/>
      <c r="J253" s="13">
        <f>TRUNC(SUMIF(N251:N252, N250, J251:J252),0)</f>
        <v>0</v>
      </c>
      <c r="K253" s="12"/>
      <c r="L253" s="13">
        <f>F253+H253+J253</f>
        <v>11609</v>
      </c>
      <c r="M253" s="8" t="s">
        <v>52</v>
      </c>
      <c r="N253" s="2" t="s">
        <v>72</v>
      </c>
      <c r="O253" s="2" t="s">
        <v>72</v>
      </c>
      <c r="P253" s="2" t="s">
        <v>52</v>
      </c>
      <c r="Q253" s="2" t="s">
        <v>52</v>
      </c>
      <c r="R253" s="2" t="s">
        <v>52</v>
      </c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2" t="s">
        <v>52</v>
      </c>
      <c r="AW253" s="2" t="s">
        <v>52</v>
      </c>
      <c r="AX253" s="2" t="s">
        <v>52</v>
      </c>
      <c r="AY253" s="2" t="s">
        <v>52</v>
      </c>
    </row>
    <row r="254" spans="1:51" ht="30" customHeight="1">
      <c r="A254" s="9"/>
      <c r="B254" s="9"/>
      <c r="C254" s="9"/>
      <c r="D254" s="9"/>
      <c r="E254" s="12"/>
      <c r="F254" s="13"/>
      <c r="G254" s="12"/>
      <c r="H254" s="13"/>
      <c r="I254" s="12"/>
      <c r="J254" s="13"/>
      <c r="K254" s="12"/>
      <c r="L254" s="13"/>
      <c r="M254" s="9"/>
    </row>
    <row r="255" spans="1:51" ht="30" customHeight="1">
      <c r="A255" s="256" t="s">
        <v>807</v>
      </c>
      <c r="B255" s="256"/>
      <c r="C255" s="256"/>
      <c r="D255" s="256"/>
      <c r="E255" s="257"/>
      <c r="F255" s="258"/>
      <c r="G255" s="257"/>
      <c r="H255" s="258"/>
      <c r="I255" s="257"/>
      <c r="J255" s="258"/>
      <c r="K255" s="257"/>
      <c r="L255" s="258"/>
      <c r="M255" s="256"/>
      <c r="N255" s="1" t="s">
        <v>515</v>
      </c>
    </row>
    <row r="256" spans="1:51" ht="30" customHeight="1">
      <c r="A256" s="8" t="s">
        <v>808</v>
      </c>
      <c r="B256" s="8" t="s">
        <v>809</v>
      </c>
      <c r="C256" s="8" t="s">
        <v>60</v>
      </c>
      <c r="D256" s="9">
        <v>1.03</v>
      </c>
      <c r="E256" s="12">
        <f>단가대비표!O8</f>
        <v>8902.17</v>
      </c>
      <c r="F256" s="13">
        <f>TRUNC(E256*D256,1)</f>
        <v>9169.2000000000007</v>
      </c>
      <c r="G256" s="12">
        <f>단가대비표!P8</f>
        <v>0</v>
      </c>
      <c r="H256" s="13">
        <f>TRUNC(G256*D256,1)</f>
        <v>0</v>
      </c>
      <c r="I256" s="12">
        <f>단가대비표!V8</f>
        <v>0</v>
      </c>
      <c r="J256" s="13">
        <f>TRUNC(I256*D256,1)</f>
        <v>0</v>
      </c>
      <c r="K256" s="12">
        <f t="shared" ref="K256:L259" si="50">TRUNC(E256+G256+I256,1)</f>
        <v>8902.1</v>
      </c>
      <c r="L256" s="13">
        <f t="shared" si="50"/>
        <v>9169.2000000000007</v>
      </c>
      <c r="M256" s="8" t="s">
        <v>52</v>
      </c>
      <c r="N256" s="2" t="s">
        <v>515</v>
      </c>
      <c r="O256" s="2" t="s">
        <v>810</v>
      </c>
      <c r="P256" s="2" t="s">
        <v>64</v>
      </c>
      <c r="Q256" s="2" t="s">
        <v>64</v>
      </c>
      <c r="R256" s="2" t="s">
        <v>63</v>
      </c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2" t="s">
        <v>52</v>
      </c>
      <c r="AW256" s="2" t="s">
        <v>811</v>
      </c>
      <c r="AX256" s="2" t="s">
        <v>52</v>
      </c>
      <c r="AY256" s="2" t="s">
        <v>52</v>
      </c>
    </row>
    <row r="257" spans="1:51" ht="30" customHeight="1">
      <c r="A257" s="8" t="s">
        <v>524</v>
      </c>
      <c r="B257" s="8" t="s">
        <v>525</v>
      </c>
      <c r="C257" s="8" t="s">
        <v>501</v>
      </c>
      <c r="D257" s="9">
        <v>0.04</v>
      </c>
      <c r="E257" s="12">
        <f>단가대비표!O58</f>
        <v>1133</v>
      </c>
      <c r="F257" s="13">
        <f>TRUNC(E257*D257,1)</f>
        <v>45.3</v>
      </c>
      <c r="G257" s="12">
        <f>단가대비표!P58</f>
        <v>0</v>
      </c>
      <c r="H257" s="13">
        <f>TRUNC(G257*D257,1)</f>
        <v>0</v>
      </c>
      <c r="I257" s="12">
        <f>단가대비표!V58</f>
        <v>0</v>
      </c>
      <c r="J257" s="13">
        <f>TRUNC(I257*D257,1)</f>
        <v>0</v>
      </c>
      <c r="K257" s="12">
        <f t="shared" si="50"/>
        <v>1133</v>
      </c>
      <c r="L257" s="13">
        <f t="shared" si="50"/>
        <v>45.3</v>
      </c>
      <c r="M257" s="8" t="s">
        <v>52</v>
      </c>
      <c r="N257" s="2" t="s">
        <v>515</v>
      </c>
      <c r="O257" s="2" t="s">
        <v>526</v>
      </c>
      <c r="P257" s="2" t="s">
        <v>64</v>
      </c>
      <c r="Q257" s="2" t="s">
        <v>64</v>
      </c>
      <c r="R257" s="2" t="s">
        <v>63</v>
      </c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2" t="s">
        <v>52</v>
      </c>
      <c r="AW257" s="2" t="s">
        <v>812</v>
      </c>
      <c r="AX257" s="2" t="s">
        <v>52</v>
      </c>
      <c r="AY257" s="2" t="s">
        <v>52</v>
      </c>
    </row>
    <row r="258" spans="1:51" ht="30" customHeight="1">
      <c r="A258" s="8" t="s">
        <v>704</v>
      </c>
      <c r="B258" s="8" t="s">
        <v>705</v>
      </c>
      <c r="C258" s="8" t="s">
        <v>60</v>
      </c>
      <c r="D258" s="9">
        <v>1</v>
      </c>
      <c r="E258" s="12">
        <f>일위대가목록!E42</f>
        <v>0</v>
      </c>
      <c r="F258" s="13">
        <f>TRUNC(E258*D258,1)</f>
        <v>0</v>
      </c>
      <c r="G258" s="12">
        <f>일위대가목록!F42</f>
        <v>14379</v>
      </c>
      <c r="H258" s="13">
        <f>TRUNC(G258*D258,1)</f>
        <v>14379</v>
      </c>
      <c r="I258" s="12">
        <f>일위대가목록!G42</f>
        <v>287</v>
      </c>
      <c r="J258" s="13">
        <f>TRUNC(I258*D258,1)</f>
        <v>287</v>
      </c>
      <c r="K258" s="12">
        <f t="shared" si="50"/>
        <v>14666</v>
      </c>
      <c r="L258" s="13">
        <f t="shared" si="50"/>
        <v>14666</v>
      </c>
      <c r="M258" s="8" t="s">
        <v>706</v>
      </c>
      <c r="N258" s="2" t="s">
        <v>515</v>
      </c>
      <c r="O258" s="2" t="s">
        <v>707</v>
      </c>
      <c r="P258" s="2" t="s">
        <v>63</v>
      </c>
      <c r="Q258" s="2" t="s">
        <v>64</v>
      </c>
      <c r="R258" s="2" t="s">
        <v>64</v>
      </c>
      <c r="S258" s="3"/>
      <c r="T258" s="3"/>
      <c r="U258" s="3"/>
      <c r="V258" s="3">
        <v>1</v>
      </c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2" t="s">
        <v>52</v>
      </c>
      <c r="AW258" s="2" t="s">
        <v>813</v>
      </c>
      <c r="AX258" s="2" t="s">
        <v>52</v>
      </c>
      <c r="AY258" s="2" t="s">
        <v>52</v>
      </c>
    </row>
    <row r="259" spans="1:51" ht="30" customHeight="1">
      <c r="A259" s="8" t="s">
        <v>814</v>
      </c>
      <c r="B259" s="8" t="s">
        <v>815</v>
      </c>
      <c r="C259" s="8" t="s">
        <v>68</v>
      </c>
      <c r="D259" s="9">
        <v>1</v>
      </c>
      <c r="E259" s="12">
        <v>0</v>
      </c>
      <c r="F259" s="13">
        <f>TRUNC(E259*D259,1)</f>
        <v>0</v>
      </c>
      <c r="G259" s="12">
        <f>TRUNC(SUMIF(V256:V259, RIGHTB(O259, 1), H256:H259)*U259, 2)</f>
        <v>2875.8</v>
      </c>
      <c r="H259" s="13">
        <f>TRUNC(G259*D259,1)</f>
        <v>2875.8</v>
      </c>
      <c r="I259" s="12">
        <v>0</v>
      </c>
      <c r="J259" s="13">
        <f>TRUNC(I259*D259,1)</f>
        <v>0</v>
      </c>
      <c r="K259" s="12">
        <f t="shared" si="50"/>
        <v>2875.8</v>
      </c>
      <c r="L259" s="13">
        <f t="shared" si="50"/>
        <v>2875.8</v>
      </c>
      <c r="M259" s="8" t="s">
        <v>52</v>
      </c>
      <c r="N259" s="2" t="s">
        <v>515</v>
      </c>
      <c r="O259" s="2" t="s">
        <v>393</v>
      </c>
      <c r="P259" s="2" t="s">
        <v>64</v>
      </c>
      <c r="Q259" s="2" t="s">
        <v>64</v>
      </c>
      <c r="R259" s="2" t="s">
        <v>64</v>
      </c>
      <c r="S259" s="3">
        <v>1</v>
      </c>
      <c r="T259" s="3">
        <v>1</v>
      </c>
      <c r="U259" s="3">
        <v>0.2</v>
      </c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2" t="s">
        <v>52</v>
      </c>
      <c r="AW259" s="2" t="s">
        <v>816</v>
      </c>
      <c r="AX259" s="2" t="s">
        <v>52</v>
      </c>
      <c r="AY259" s="2" t="s">
        <v>52</v>
      </c>
    </row>
    <row r="260" spans="1:51" ht="30" customHeight="1">
      <c r="A260" s="8" t="s">
        <v>376</v>
      </c>
      <c r="B260" s="8" t="s">
        <v>52</v>
      </c>
      <c r="C260" s="8" t="s">
        <v>52</v>
      </c>
      <c r="D260" s="9"/>
      <c r="E260" s="12"/>
      <c r="F260" s="13">
        <f>TRUNC(SUMIF(N256:N259, N255, F256:F259),0)</f>
        <v>9214</v>
      </c>
      <c r="G260" s="12"/>
      <c r="H260" s="13">
        <f>TRUNC(SUMIF(N256:N259, N255, H256:H259),0)</f>
        <v>17254</v>
      </c>
      <c r="I260" s="12"/>
      <c r="J260" s="13">
        <f>TRUNC(SUMIF(N256:N259, N255, J256:J259),0)</f>
        <v>287</v>
      </c>
      <c r="K260" s="12"/>
      <c r="L260" s="13">
        <f>F260+H260+J260</f>
        <v>26755</v>
      </c>
      <c r="M260" s="8" t="s">
        <v>52</v>
      </c>
      <c r="N260" s="2" t="s">
        <v>72</v>
      </c>
      <c r="O260" s="2" t="s">
        <v>72</v>
      </c>
      <c r="P260" s="2" t="s">
        <v>52</v>
      </c>
      <c r="Q260" s="2" t="s">
        <v>52</v>
      </c>
      <c r="R260" s="2" t="s">
        <v>52</v>
      </c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2" t="s">
        <v>52</v>
      </c>
      <c r="AW260" s="2" t="s">
        <v>52</v>
      </c>
      <c r="AX260" s="2" t="s">
        <v>52</v>
      </c>
      <c r="AY260" s="2" t="s">
        <v>52</v>
      </c>
    </row>
    <row r="261" spans="1:51" ht="30" customHeight="1">
      <c r="A261" s="9"/>
      <c r="B261" s="9"/>
      <c r="C261" s="9"/>
      <c r="D261" s="9"/>
      <c r="E261" s="12"/>
      <c r="F261" s="13"/>
      <c r="G261" s="12"/>
      <c r="H261" s="13"/>
      <c r="I261" s="12"/>
      <c r="J261" s="13"/>
      <c r="K261" s="12"/>
      <c r="L261" s="13"/>
      <c r="M261" s="9"/>
    </row>
    <row r="262" spans="1:51" ht="30" customHeight="1">
      <c r="A262" s="256" t="s">
        <v>817</v>
      </c>
      <c r="B262" s="256"/>
      <c r="C262" s="256"/>
      <c r="D262" s="256"/>
      <c r="E262" s="257"/>
      <c r="F262" s="258"/>
      <c r="G262" s="257"/>
      <c r="H262" s="258"/>
      <c r="I262" s="257"/>
      <c r="J262" s="258"/>
      <c r="K262" s="257"/>
      <c r="L262" s="258"/>
      <c r="M262" s="256"/>
      <c r="N262" s="1" t="s">
        <v>520</v>
      </c>
    </row>
    <row r="263" spans="1:51" ht="30" customHeight="1">
      <c r="A263" s="8" t="s">
        <v>818</v>
      </c>
      <c r="B263" s="8" t="s">
        <v>819</v>
      </c>
      <c r="C263" s="8" t="s">
        <v>820</v>
      </c>
      <c r="D263" s="9">
        <v>7.3</v>
      </c>
      <c r="E263" s="12">
        <f>단가대비표!O19</f>
        <v>987</v>
      </c>
      <c r="F263" s="13">
        <f>TRUNC(E263*D263,1)</f>
        <v>7205.1</v>
      </c>
      <c r="G263" s="12">
        <f>단가대비표!P19</f>
        <v>0</v>
      </c>
      <c r="H263" s="13">
        <f>TRUNC(G263*D263,1)</f>
        <v>0</v>
      </c>
      <c r="I263" s="12">
        <f>단가대비표!V19</f>
        <v>0</v>
      </c>
      <c r="J263" s="13">
        <f>TRUNC(I263*D263,1)</f>
        <v>0</v>
      </c>
      <c r="K263" s="12">
        <f t="shared" ref="K263:L265" si="51">TRUNC(E263+G263+I263,1)</f>
        <v>987</v>
      </c>
      <c r="L263" s="13">
        <f t="shared" si="51"/>
        <v>7205.1</v>
      </c>
      <c r="M263" s="8" t="s">
        <v>52</v>
      </c>
      <c r="N263" s="2" t="s">
        <v>520</v>
      </c>
      <c r="O263" s="2" t="s">
        <v>821</v>
      </c>
      <c r="P263" s="2" t="s">
        <v>64</v>
      </c>
      <c r="Q263" s="2" t="s">
        <v>64</v>
      </c>
      <c r="R263" s="2" t="s">
        <v>63</v>
      </c>
      <c r="S263" s="3"/>
      <c r="T263" s="3"/>
      <c r="U263" s="3"/>
      <c r="V263" s="3">
        <v>1</v>
      </c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2" t="s">
        <v>52</v>
      </c>
      <c r="AW263" s="2" t="s">
        <v>822</v>
      </c>
      <c r="AX263" s="2" t="s">
        <v>52</v>
      </c>
      <c r="AY263" s="2" t="s">
        <v>52</v>
      </c>
    </row>
    <row r="264" spans="1:51" ht="30" customHeight="1">
      <c r="A264" s="8" t="s">
        <v>592</v>
      </c>
      <c r="B264" s="8" t="s">
        <v>823</v>
      </c>
      <c r="C264" s="8" t="s">
        <v>68</v>
      </c>
      <c r="D264" s="9">
        <v>1</v>
      </c>
      <c r="E264" s="12">
        <f>TRUNC(SUMIF(V263:V265, RIGHTB(O264, 1), F263:F265)*U264, 2)</f>
        <v>216.15</v>
      </c>
      <c r="F264" s="13">
        <f>TRUNC(E264*D264,1)</f>
        <v>216.1</v>
      </c>
      <c r="G264" s="12">
        <v>0</v>
      </c>
      <c r="H264" s="13">
        <f>TRUNC(G264*D264,1)</f>
        <v>0</v>
      </c>
      <c r="I264" s="12">
        <v>0</v>
      </c>
      <c r="J264" s="13">
        <f>TRUNC(I264*D264,1)</f>
        <v>0</v>
      </c>
      <c r="K264" s="12">
        <f t="shared" si="51"/>
        <v>216.1</v>
      </c>
      <c r="L264" s="13">
        <f t="shared" si="51"/>
        <v>216.1</v>
      </c>
      <c r="M264" s="8" t="s">
        <v>52</v>
      </c>
      <c r="N264" s="2" t="s">
        <v>520</v>
      </c>
      <c r="O264" s="2" t="s">
        <v>393</v>
      </c>
      <c r="P264" s="2" t="s">
        <v>64</v>
      </c>
      <c r="Q264" s="2" t="s">
        <v>64</v>
      </c>
      <c r="R264" s="2" t="s">
        <v>64</v>
      </c>
      <c r="S264" s="3">
        <v>0</v>
      </c>
      <c r="T264" s="3">
        <v>0</v>
      </c>
      <c r="U264" s="3">
        <v>0.03</v>
      </c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2" t="s">
        <v>52</v>
      </c>
      <c r="AW264" s="2" t="s">
        <v>824</v>
      </c>
      <c r="AX264" s="2" t="s">
        <v>52</v>
      </c>
      <c r="AY264" s="2" t="s">
        <v>52</v>
      </c>
    </row>
    <row r="265" spans="1:51" ht="30" customHeight="1">
      <c r="A265" s="8" t="s">
        <v>825</v>
      </c>
      <c r="B265" s="8" t="s">
        <v>826</v>
      </c>
      <c r="C265" s="8" t="s">
        <v>60</v>
      </c>
      <c r="D265" s="9">
        <v>1</v>
      </c>
      <c r="E265" s="12">
        <f>일위대가목록!E43</f>
        <v>0</v>
      </c>
      <c r="F265" s="13">
        <f>TRUNC(E265*D265,1)</f>
        <v>0</v>
      </c>
      <c r="G265" s="12">
        <f>일위대가목록!F43</f>
        <v>14593</v>
      </c>
      <c r="H265" s="13">
        <f>TRUNC(G265*D265,1)</f>
        <v>14593</v>
      </c>
      <c r="I265" s="12">
        <f>일위대가목록!G43</f>
        <v>0</v>
      </c>
      <c r="J265" s="13">
        <f>TRUNC(I265*D265,1)</f>
        <v>0</v>
      </c>
      <c r="K265" s="12">
        <f t="shared" si="51"/>
        <v>14593</v>
      </c>
      <c r="L265" s="13">
        <f t="shared" si="51"/>
        <v>14593</v>
      </c>
      <c r="M265" s="8" t="s">
        <v>827</v>
      </c>
      <c r="N265" s="2" t="s">
        <v>520</v>
      </c>
      <c r="O265" s="2" t="s">
        <v>828</v>
      </c>
      <c r="P265" s="2" t="s">
        <v>63</v>
      </c>
      <c r="Q265" s="2" t="s">
        <v>64</v>
      </c>
      <c r="R265" s="2" t="s">
        <v>64</v>
      </c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2" t="s">
        <v>52</v>
      </c>
      <c r="AW265" s="2" t="s">
        <v>829</v>
      </c>
      <c r="AX265" s="2" t="s">
        <v>52</v>
      </c>
      <c r="AY265" s="2" t="s">
        <v>52</v>
      </c>
    </row>
    <row r="266" spans="1:51" ht="30" customHeight="1">
      <c r="A266" s="8" t="s">
        <v>376</v>
      </c>
      <c r="B266" s="8" t="s">
        <v>52</v>
      </c>
      <c r="C266" s="8" t="s">
        <v>52</v>
      </c>
      <c r="D266" s="9"/>
      <c r="E266" s="12"/>
      <c r="F266" s="13">
        <f>TRUNC(SUMIF(N263:N265, N262, F263:F265),0)</f>
        <v>7421</v>
      </c>
      <c r="G266" s="12"/>
      <c r="H266" s="13">
        <f>TRUNC(SUMIF(N263:N265, N262, H263:H265),0)</f>
        <v>14593</v>
      </c>
      <c r="I266" s="12"/>
      <c r="J266" s="13">
        <f>TRUNC(SUMIF(N263:N265, N262, J263:J265),0)</f>
        <v>0</v>
      </c>
      <c r="K266" s="12"/>
      <c r="L266" s="13">
        <f>F266+H266+J266</f>
        <v>22014</v>
      </c>
      <c r="M266" s="8" t="s">
        <v>52</v>
      </c>
      <c r="N266" s="2" t="s">
        <v>72</v>
      </c>
      <c r="O266" s="2" t="s">
        <v>72</v>
      </c>
      <c r="P266" s="2" t="s">
        <v>52</v>
      </c>
      <c r="Q266" s="2" t="s">
        <v>52</v>
      </c>
      <c r="R266" s="2" t="s">
        <v>52</v>
      </c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2" t="s">
        <v>52</v>
      </c>
      <c r="AW266" s="2" t="s">
        <v>52</v>
      </c>
      <c r="AX266" s="2" t="s">
        <v>52</v>
      </c>
      <c r="AY266" s="2" t="s">
        <v>52</v>
      </c>
    </row>
    <row r="267" spans="1:51" ht="30" customHeight="1">
      <c r="A267" s="9"/>
      <c r="B267" s="9"/>
      <c r="C267" s="9"/>
      <c r="D267" s="9"/>
      <c r="E267" s="12"/>
      <c r="F267" s="13"/>
      <c r="G267" s="12"/>
      <c r="H267" s="13"/>
      <c r="I267" s="12"/>
      <c r="J267" s="13"/>
      <c r="K267" s="12"/>
      <c r="L267" s="13"/>
      <c r="M267" s="9"/>
    </row>
    <row r="268" spans="1:51" ht="30" customHeight="1">
      <c r="A268" s="256" t="s">
        <v>830</v>
      </c>
      <c r="B268" s="256"/>
      <c r="C268" s="256"/>
      <c r="D268" s="256"/>
      <c r="E268" s="257"/>
      <c r="F268" s="258"/>
      <c r="G268" s="257"/>
      <c r="H268" s="258"/>
      <c r="I268" s="257"/>
      <c r="J268" s="258"/>
      <c r="K268" s="257"/>
      <c r="L268" s="258"/>
      <c r="M268" s="256"/>
      <c r="N268" s="1" t="s">
        <v>707</v>
      </c>
    </row>
    <row r="269" spans="1:51" ht="30" customHeight="1">
      <c r="A269" s="8" t="s">
        <v>408</v>
      </c>
      <c r="B269" s="8" t="s">
        <v>372</v>
      </c>
      <c r="C269" s="8" t="s">
        <v>373</v>
      </c>
      <c r="D269" s="9">
        <v>0.06</v>
      </c>
      <c r="E269" s="12">
        <f>단가대비표!O96</f>
        <v>0</v>
      </c>
      <c r="F269" s="13">
        <f>TRUNC(E269*D269,1)</f>
        <v>0</v>
      </c>
      <c r="G269" s="12">
        <f>단가대비표!P96</f>
        <v>225210</v>
      </c>
      <c r="H269" s="13">
        <f>TRUNC(G269*D269,1)</f>
        <v>13512.6</v>
      </c>
      <c r="I269" s="12">
        <f>단가대비표!V96</f>
        <v>0</v>
      </c>
      <c r="J269" s="13">
        <f>TRUNC(I269*D269,1)</f>
        <v>0</v>
      </c>
      <c r="K269" s="12">
        <f t="shared" ref="K269:L271" si="52">TRUNC(E269+G269+I269,1)</f>
        <v>225210</v>
      </c>
      <c r="L269" s="13">
        <f t="shared" si="52"/>
        <v>13512.6</v>
      </c>
      <c r="M269" s="8" t="s">
        <v>52</v>
      </c>
      <c r="N269" s="2" t="s">
        <v>707</v>
      </c>
      <c r="O269" s="2" t="s">
        <v>409</v>
      </c>
      <c r="P269" s="2" t="s">
        <v>64</v>
      </c>
      <c r="Q269" s="2" t="s">
        <v>64</v>
      </c>
      <c r="R269" s="2" t="s">
        <v>63</v>
      </c>
      <c r="S269" s="3"/>
      <c r="T269" s="3"/>
      <c r="U269" s="3"/>
      <c r="V269" s="3">
        <v>1</v>
      </c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2" t="s">
        <v>52</v>
      </c>
      <c r="AW269" s="2" t="s">
        <v>831</v>
      </c>
      <c r="AX269" s="2" t="s">
        <v>52</v>
      </c>
      <c r="AY269" s="2" t="s">
        <v>52</v>
      </c>
    </row>
    <row r="270" spans="1:51" ht="30" customHeight="1">
      <c r="A270" s="8" t="s">
        <v>371</v>
      </c>
      <c r="B270" s="8" t="s">
        <v>372</v>
      </c>
      <c r="C270" s="8" t="s">
        <v>373</v>
      </c>
      <c r="D270" s="9">
        <v>6.0000000000000001E-3</v>
      </c>
      <c r="E270" s="12">
        <f>단가대비표!O91</f>
        <v>0</v>
      </c>
      <c r="F270" s="13">
        <f>TRUNC(E270*D270,1)</f>
        <v>0</v>
      </c>
      <c r="G270" s="12">
        <f>단가대비표!P91</f>
        <v>144481</v>
      </c>
      <c r="H270" s="13">
        <f>TRUNC(G270*D270,1)</f>
        <v>866.8</v>
      </c>
      <c r="I270" s="12">
        <f>단가대비표!V91</f>
        <v>0</v>
      </c>
      <c r="J270" s="13">
        <f>TRUNC(I270*D270,1)</f>
        <v>0</v>
      </c>
      <c r="K270" s="12">
        <f t="shared" si="52"/>
        <v>144481</v>
      </c>
      <c r="L270" s="13">
        <f t="shared" si="52"/>
        <v>866.8</v>
      </c>
      <c r="M270" s="8" t="s">
        <v>52</v>
      </c>
      <c r="N270" s="2" t="s">
        <v>707</v>
      </c>
      <c r="O270" s="2" t="s">
        <v>374</v>
      </c>
      <c r="P270" s="2" t="s">
        <v>64</v>
      </c>
      <c r="Q270" s="2" t="s">
        <v>64</v>
      </c>
      <c r="R270" s="2" t="s">
        <v>63</v>
      </c>
      <c r="S270" s="3"/>
      <c r="T270" s="3"/>
      <c r="U270" s="3"/>
      <c r="V270" s="3">
        <v>1</v>
      </c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2" t="s">
        <v>52</v>
      </c>
      <c r="AW270" s="2" t="s">
        <v>832</v>
      </c>
      <c r="AX270" s="2" t="s">
        <v>52</v>
      </c>
      <c r="AY270" s="2" t="s">
        <v>52</v>
      </c>
    </row>
    <row r="271" spans="1:51" ht="30" customHeight="1">
      <c r="A271" s="8" t="s">
        <v>732</v>
      </c>
      <c r="B271" s="8" t="s">
        <v>833</v>
      </c>
      <c r="C271" s="8" t="s">
        <v>68</v>
      </c>
      <c r="D271" s="9">
        <v>1</v>
      </c>
      <c r="E271" s="12">
        <v>0</v>
      </c>
      <c r="F271" s="13">
        <f>TRUNC(E271*D271,1)</f>
        <v>0</v>
      </c>
      <c r="G271" s="12">
        <v>0</v>
      </c>
      <c r="H271" s="13">
        <f>TRUNC(G271*D271,1)</f>
        <v>0</v>
      </c>
      <c r="I271" s="12">
        <f>TRUNC(SUMIF(V269:V271, RIGHTB(O271, 1), H269:H271)*U271, 2)</f>
        <v>287.58</v>
      </c>
      <c r="J271" s="13">
        <f>TRUNC(I271*D271,1)</f>
        <v>287.5</v>
      </c>
      <c r="K271" s="12">
        <f t="shared" si="52"/>
        <v>287.5</v>
      </c>
      <c r="L271" s="13">
        <f t="shared" si="52"/>
        <v>287.5</v>
      </c>
      <c r="M271" s="8" t="s">
        <v>52</v>
      </c>
      <c r="N271" s="2" t="s">
        <v>707</v>
      </c>
      <c r="O271" s="2" t="s">
        <v>393</v>
      </c>
      <c r="P271" s="2" t="s">
        <v>64</v>
      </c>
      <c r="Q271" s="2" t="s">
        <v>64</v>
      </c>
      <c r="R271" s="2" t="s">
        <v>64</v>
      </c>
      <c r="S271" s="3">
        <v>1</v>
      </c>
      <c r="T271" s="3">
        <v>2</v>
      </c>
      <c r="U271" s="3">
        <v>0.02</v>
      </c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2" t="s">
        <v>52</v>
      </c>
      <c r="AW271" s="2" t="s">
        <v>834</v>
      </c>
      <c r="AX271" s="2" t="s">
        <v>52</v>
      </c>
      <c r="AY271" s="2" t="s">
        <v>52</v>
      </c>
    </row>
    <row r="272" spans="1:51" ht="30" customHeight="1">
      <c r="A272" s="8" t="s">
        <v>376</v>
      </c>
      <c r="B272" s="8" t="s">
        <v>52</v>
      </c>
      <c r="C272" s="8" t="s">
        <v>52</v>
      </c>
      <c r="D272" s="9"/>
      <c r="E272" s="12"/>
      <c r="F272" s="13">
        <f>TRUNC(SUMIF(N269:N271, N268, F269:F271),0)</f>
        <v>0</v>
      </c>
      <c r="G272" s="12"/>
      <c r="H272" s="13">
        <f>TRUNC(SUMIF(N269:N271, N268, H269:H271),0)</f>
        <v>14379</v>
      </c>
      <c r="I272" s="12"/>
      <c r="J272" s="13">
        <f>TRUNC(SUMIF(N269:N271, N268, J269:J271),0)</f>
        <v>287</v>
      </c>
      <c r="K272" s="12"/>
      <c r="L272" s="13">
        <f>F272+H272+J272</f>
        <v>14666</v>
      </c>
      <c r="M272" s="8" t="s">
        <v>52</v>
      </c>
      <c r="N272" s="2" t="s">
        <v>72</v>
      </c>
      <c r="O272" s="2" t="s">
        <v>72</v>
      </c>
      <c r="P272" s="2" t="s">
        <v>52</v>
      </c>
      <c r="Q272" s="2" t="s">
        <v>52</v>
      </c>
      <c r="R272" s="2" t="s">
        <v>52</v>
      </c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2" t="s">
        <v>52</v>
      </c>
      <c r="AW272" s="2" t="s">
        <v>52</v>
      </c>
      <c r="AX272" s="2" t="s">
        <v>52</v>
      </c>
      <c r="AY272" s="2" t="s">
        <v>52</v>
      </c>
    </row>
    <row r="273" spans="1:51" ht="30" customHeight="1">
      <c r="A273" s="9"/>
      <c r="B273" s="9"/>
      <c r="C273" s="9"/>
      <c r="D273" s="9"/>
      <c r="E273" s="12"/>
      <c r="F273" s="13"/>
      <c r="G273" s="12"/>
      <c r="H273" s="13"/>
      <c r="I273" s="12"/>
      <c r="J273" s="13"/>
      <c r="K273" s="12"/>
      <c r="L273" s="13"/>
      <c r="M273" s="9"/>
    </row>
    <row r="274" spans="1:51" ht="30" customHeight="1">
      <c r="A274" s="256" t="s">
        <v>835</v>
      </c>
      <c r="B274" s="256"/>
      <c r="C274" s="256"/>
      <c r="D274" s="256"/>
      <c r="E274" s="257"/>
      <c r="F274" s="258"/>
      <c r="G274" s="257"/>
      <c r="H274" s="258"/>
      <c r="I274" s="257"/>
      <c r="J274" s="258"/>
      <c r="K274" s="257"/>
      <c r="L274" s="258"/>
      <c r="M274" s="256"/>
      <c r="N274" s="1" t="s">
        <v>828</v>
      </c>
    </row>
    <row r="275" spans="1:51" ht="30" customHeight="1">
      <c r="A275" s="8" t="s">
        <v>836</v>
      </c>
      <c r="B275" s="8" t="s">
        <v>372</v>
      </c>
      <c r="C275" s="8" t="s">
        <v>373</v>
      </c>
      <c r="D275" s="9">
        <v>7.0000000000000007E-2</v>
      </c>
      <c r="E275" s="12">
        <f>단가대비표!O102</f>
        <v>0</v>
      </c>
      <c r="F275" s="13">
        <f>TRUNC(E275*D275,1)</f>
        <v>0</v>
      </c>
      <c r="G275" s="12">
        <f>단가대비표!P102</f>
        <v>187839</v>
      </c>
      <c r="H275" s="13">
        <f>TRUNC(G275*D275,1)</f>
        <v>13148.7</v>
      </c>
      <c r="I275" s="12">
        <f>단가대비표!V102</f>
        <v>0</v>
      </c>
      <c r="J275" s="13">
        <f>TRUNC(I275*D275,1)</f>
        <v>0</v>
      </c>
      <c r="K275" s="12">
        <f>TRUNC(E275+G275+I275,1)</f>
        <v>187839</v>
      </c>
      <c r="L275" s="13">
        <f>TRUNC(F275+H275+J275,1)</f>
        <v>13148.7</v>
      </c>
      <c r="M275" s="8" t="s">
        <v>52</v>
      </c>
      <c r="N275" s="2" t="s">
        <v>828</v>
      </c>
      <c r="O275" s="2" t="s">
        <v>837</v>
      </c>
      <c r="P275" s="2" t="s">
        <v>64</v>
      </c>
      <c r="Q275" s="2" t="s">
        <v>64</v>
      </c>
      <c r="R275" s="2" t="s">
        <v>63</v>
      </c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2" t="s">
        <v>52</v>
      </c>
      <c r="AW275" s="2" t="s">
        <v>838</v>
      </c>
      <c r="AX275" s="2" t="s">
        <v>52</v>
      </c>
      <c r="AY275" s="2" t="s">
        <v>52</v>
      </c>
    </row>
    <row r="276" spans="1:51" ht="30" customHeight="1">
      <c r="A276" s="8" t="s">
        <v>371</v>
      </c>
      <c r="B276" s="8" t="s">
        <v>372</v>
      </c>
      <c r="C276" s="8" t="s">
        <v>373</v>
      </c>
      <c r="D276" s="9">
        <v>0.01</v>
      </c>
      <c r="E276" s="12">
        <f>단가대비표!O91</f>
        <v>0</v>
      </c>
      <c r="F276" s="13">
        <f>TRUNC(E276*D276,1)</f>
        <v>0</v>
      </c>
      <c r="G276" s="12">
        <f>단가대비표!P91</f>
        <v>144481</v>
      </c>
      <c r="H276" s="13">
        <f>TRUNC(G276*D276,1)</f>
        <v>1444.8</v>
      </c>
      <c r="I276" s="12">
        <f>단가대비표!V91</f>
        <v>0</v>
      </c>
      <c r="J276" s="13">
        <f>TRUNC(I276*D276,1)</f>
        <v>0</v>
      </c>
      <c r="K276" s="12">
        <f>TRUNC(E276+G276+I276,1)</f>
        <v>144481</v>
      </c>
      <c r="L276" s="13">
        <f>TRUNC(F276+H276+J276,1)</f>
        <v>1444.8</v>
      </c>
      <c r="M276" s="8" t="s">
        <v>52</v>
      </c>
      <c r="N276" s="2" t="s">
        <v>828</v>
      </c>
      <c r="O276" s="2" t="s">
        <v>374</v>
      </c>
      <c r="P276" s="2" t="s">
        <v>64</v>
      </c>
      <c r="Q276" s="2" t="s">
        <v>64</v>
      </c>
      <c r="R276" s="2" t="s">
        <v>63</v>
      </c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2" t="s">
        <v>52</v>
      </c>
      <c r="AW276" s="2" t="s">
        <v>839</v>
      </c>
      <c r="AX276" s="2" t="s">
        <v>52</v>
      </c>
      <c r="AY276" s="2" t="s">
        <v>52</v>
      </c>
    </row>
    <row r="277" spans="1:51" ht="30" customHeight="1">
      <c r="A277" s="8" t="s">
        <v>376</v>
      </c>
      <c r="B277" s="8" t="s">
        <v>52</v>
      </c>
      <c r="C277" s="8" t="s">
        <v>52</v>
      </c>
      <c r="D277" s="9"/>
      <c r="E277" s="12"/>
      <c r="F277" s="13">
        <f>TRUNC(SUMIF(N275:N276, N274, F275:F276),0)</f>
        <v>0</v>
      </c>
      <c r="G277" s="12"/>
      <c r="H277" s="13">
        <f>TRUNC(SUMIF(N275:N276, N274, H275:H276),0)</f>
        <v>14593</v>
      </c>
      <c r="I277" s="12"/>
      <c r="J277" s="13">
        <f>TRUNC(SUMIF(N275:N276, N274, J275:J276),0)</f>
        <v>0</v>
      </c>
      <c r="K277" s="12"/>
      <c r="L277" s="13">
        <f>F277+H277+J277</f>
        <v>14593</v>
      </c>
      <c r="M277" s="8" t="s">
        <v>52</v>
      </c>
      <c r="N277" s="2" t="s">
        <v>72</v>
      </c>
      <c r="O277" s="2" t="s">
        <v>72</v>
      </c>
      <c r="P277" s="2" t="s">
        <v>52</v>
      </c>
      <c r="Q277" s="2" t="s">
        <v>52</v>
      </c>
      <c r="R277" s="2" t="s">
        <v>52</v>
      </c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2" t="s">
        <v>52</v>
      </c>
      <c r="AW277" s="2" t="s">
        <v>52</v>
      </c>
      <c r="AX277" s="2" t="s">
        <v>52</v>
      </c>
      <c r="AY277" s="2" t="s">
        <v>52</v>
      </c>
    </row>
    <row r="278" spans="1:51" ht="30" customHeight="1">
      <c r="A278" s="9"/>
      <c r="B278" s="9"/>
      <c r="C278" s="9"/>
      <c r="D278" s="9"/>
      <c r="E278" s="12"/>
      <c r="F278" s="13"/>
      <c r="G278" s="12"/>
      <c r="H278" s="13"/>
      <c r="I278" s="12"/>
      <c r="J278" s="13"/>
      <c r="K278" s="12"/>
      <c r="L278" s="13"/>
      <c r="M278" s="9"/>
    </row>
    <row r="279" spans="1:51" ht="30" customHeight="1">
      <c r="A279" s="256" t="s">
        <v>840</v>
      </c>
      <c r="B279" s="256"/>
      <c r="C279" s="256"/>
      <c r="D279" s="256"/>
      <c r="E279" s="257"/>
      <c r="F279" s="258"/>
      <c r="G279" s="257"/>
      <c r="H279" s="258"/>
      <c r="I279" s="257"/>
      <c r="J279" s="258"/>
      <c r="K279" s="257"/>
      <c r="L279" s="258"/>
      <c r="M279" s="256"/>
      <c r="N279" s="1" t="s">
        <v>534</v>
      </c>
    </row>
    <row r="280" spans="1:51" ht="30" customHeight="1">
      <c r="A280" s="8" t="s">
        <v>841</v>
      </c>
      <c r="B280" s="8" t="s">
        <v>842</v>
      </c>
      <c r="C280" s="8" t="s">
        <v>60</v>
      </c>
      <c r="D280" s="9">
        <v>1.1000000000000001</v>
      </c>
      <c r="E280" s="12">
        <f>단가대비표!O7</f>
        <v>6987.36</v>
      </c>
      <c r="F280" s="13">
        <f>TRUNC(E280*D280,1)</f>
        <v>7686</v>
      </c>
      <c r="G280" s="12">
        <f>단가대비표!P7</f>
        <v>0</v>
      </c>
      <c r="H280" s="13">
        <f>TRUNC(G280*D280,1)</f>
        <v>0</v>
      </c>
      <c r="I280" s="12">
        <f>단가대비표!V7</f>
        <v>0</v>
      </c>
      <c r="J280" s="13">
        <f>TRUNC(I280*D280,1)</f>
        <v>0</v>
      </c>
      <c r="K280" s="12">
        <f t="shared" ref="K280:L283" si="53">TRUNC(E280+G280+I280,1)</f>
        <v>6987.3</v>
      </c>
      <c r="L280" s="13">
        <f t="shared" si="53"/>
        <v>7686</v>
      </c>
      <c r="M280" s="8" t="s">
        <v>52</v>
      </c>
      <c r="N280" s="2" t="s">
        <v>534</v>
      </c>
      <c r="O280" s="2" t="s">
        <v>843</v>
      </c>
      <c r="P280" s="2" t="s">
        <v>64</v>
      </c>
      <c r="Q280" s="2" t="s">
        <v>64</v>
      </c>
      <c r="R280" s="2" t="s">
        <v>63</v>
      </c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2" t="s">
        <v>52</v>
      </c>
      <c r="AW280" s="2" t="s">
        <v>844</v>
      </c>
      <c r="AX280" s="2" t="s">
        <v>52</v>
      </c>
      <c r="AY280" s="2" t="s">
        <v>52</v>
      </c>
    </row>
    <row r="281" spans="1:51" ht="30" customHeight="1">
      <c r="A281" s="8" t="s">
        <v>524</v>
      </c>
      <c r="B281" s="8" t="s">
        <v>525</v>
      </c>
      <c r="C281" s="8" t="s">
        <v>501</v>
      </c>
      <c r="D281" s="9">
        <v>0.04</v>
      </c>
      <c r="E281" s="12">
        <f>단가대비표!O58</f>
        <v>1133</v>
      </c>
      <c r="F281" s="13">
        <f>TRUNC(E281*D281,1)</f>
        <v>45.3</v>
      </c>
      <c r="G281" s="12">
        <f>단가대비표!P58</f>
        <v>0</v>
      </c>
      <c r="H281" s="13">
        <f>TRUNC(G281*D281,1)</f>
        <v>0</v>
      </c>
      <c r="I281" s="12">
        <f>단가대비표!V58</f>
        <v>0</v>
      </c>
      <c r="J281" s="13">
        <f>TRUNC(I281*D281,1)</f>
        <v>0</v>
      </c>
      <c r="K281" s="12">
        <f t="shared" si="53"/>
        <v>1133</v>
      </c>
      <c r="L281" s="13">
        <f t="shared" si="53"/>
        <v>45.3</v>
      </c>
      <c r="M281" s="8" t="s">
        <v>52</v>
      </c>
      <c r="N281" s="2" t="s">
        <v>534</v>
      </c>
      <c r="O281" s="2" t="s">
        <v>526</v>
      </c>
      <c r="P281" s="2" t="s">
        <v>64</v>
      </c>
      <c r="Q281" s="2" t="s">
        <v>64</v>
      </c>
      <c r="R281" s="2" t="s">
        <v>63</v>
      </c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2" t="s">
        <v>52</v>
      </c>
      <c r="AW281" s="2" t="s">
        <v>845</v>
      </c>
      <c r="AX281" s="2" t="s">
        <v>52</v>
      </c>
      <c r="AY281" s="2" t="s">
        <v>52</v>
      </c>
    </row>
    <row r="282" spans="1:51" ht="30" customHeight="1">
      <c r="A282" s="8" t="s">
        <v>704</v>
      </c>
      <c r="B282" s="8" t="s">
        <v>705</v>
      </c>
      <c r="C282" s="8" t="s">
        <v>60</v>
      </c>
      <c r="D282" s="9">
        <v>1</v>
      </c>
      <c r="E282" s="12">
        <f>일위대가목록!E42</f>
        <v>0</v>
      </c>
      <c r="F282" s="13">
        <f>TRUNC(E282*D282,1)</f>
        <v>0</v>
      </c>
      <c r="G282" s="12">
        <f>일위대가목록!F42</f>
        <v>14379</v>
      </c>
      <c r="H282" s="13">
        <f>TRUNC(G282*D282,1)</f>
        <v>14379</v>
      </c>
      <c r="I282" s="12">
        <f>일위대가목록!G42</f>
        <v>287</v>
      </c>
      <c r="J282" s="13">
        <f>TRUNC(I282*D282,1)</f>
        <v>287</v>
      </c>
      <c r="K282" s="12">
        <f t="shared" si="53"/>
        <v>14666</v>
      </c>
      <c r="L282" s="13">
        <f t="shared" si="53"/>
        <v>14666</v>
      </c>
      <c r="M282" s="8" t="s">
        <v>706</v>
      </c>
      <c r="N282" s="2" t="s">
        <v>534</v>
      </c>
      <c r="O282" s="2" t="s">
        <v>707</v>
      </c>
      <c r="P282" s="2" t="s">
        <v>63</v>
      </c>
      <c r="Q282" s="2" t="s">
        <v>64</v>
      </c>
      <c r="R282" s="2" t="s">
        <v>64</v>
      </c>
      <c r="S282" s="3"/>
      <c r="T282" s="3"/>
      <c r="U282" s="3"/>
      <c r="V282" s="3">
        <v>1</v>
      </c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2" t="s">
        <v>52</v>
      </c>
      <c r="AW282" s="2" t="s">
        <v>846</v>
      </c>
      <c r="AX282" s="2" t="s">
        <v>52</v>
      </c>
      <c r="AY282" s="2" t="s">
        <v>52</v>
      </c>
    </row>
    <row r="283" spans="1:51" ht="30" customHeight="1">
      <c r="A283" s="8" t="s">
        <v>814</v>
      </c>
      <c r="B283" s="8" t="s">
        <v>815</v>
      </c>
      <c r="C283" s="8" t="s">
        <v>68</v>
      </c>
      <c r="D283" s="9">
        <v>1</v>
      </c>
      <c r="E283" s="12">
        <v>0</v>
      </c>
      <c r="F283" s="13">
        <f>TRUNC(E283*D283,1)</f>
        <v>0</v>
      </c>
      <c r="G283" s="12">
        <f>TRUNC(SUMIF(V280:V283, RIGHTB(O283, 1), H280:H283)*U283, 2)</f>
        <v>2875.8</v>
      </c>
      <c r="H283" s="13">
        <f>TRUNC(G283*D283,1)</f>
        <v>2875.8</v>
      </c>
      <c r="I283" s="12">
        <v>0</v>
      </c>
      <c r="J283" s="13">
        <f>TRUNC(I283*D283,1)</f>
        <v>0</v>
      </c>
      <c r="K283" s="12">
        <f t="shared" si="53"/>
        <v>2875.8</v>
      </c>
      <c r="L283" s="13">
        <f t="shared" si="53"/>
        <v>2875.8</v>
      </c>
      <c r="M283" s="8" t="s">
        <v>52</v>
      </c>
      <c r="N283" s="2" t="s">
        <v>534</v>
      </c>
      <c r="O283" s="2" t="s">
        <v>393</v>
      </c>
      <c r="P283" s="2" t="s">
        <v>64</v>
      </c>
      <c r="Q283" s="2" t="s">
        <v>64</v>
      </c>
      <c r="R283" s="2" t="s">
        <v>64</v>
      </c>
      <c r="S283" s="3">
        <v>1</v>
      </c>
      <c r="T283" s="3">
        <v>1</v>
      </c>
      <c r="U283" s="3">
        <v>0.2</v>
      </c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2" t="s">
        <v>52</v>
      </c>
      <c r="AW283" s="2" t="s">
        <v>847</v>
      </c>
      <c r="AX283" s="2" t="s">
        <v>52</v>
      </c>
      <c r="AY283" s="2" t="s">
        <v>52</v>
      </c>
    </row>
    <row r="284" spans="1:51" ht="30" customHeight="1">
      <c r="A284" s="8" t="s">
        <v>376</v>
      </c>
      <c r="B284" s="8" t="s">
        <v>52</v>
      </c>
      <c r="C284" s="8" t="s">
        <v>52</v>
      </c>
      <c r="D284" s="9"/>
      <c r="E284" s="12"/>
      <c r="F284" s="13">
        <f>TRUNC(SUMIF(N280:N283, N279, F280:F283),0)</f>
        <v>7731</v>
      </c>
      <c r="G284" s="12"/>
      <c r="H284" s="13">
        <f>TRUNC(SUMIF(N280:N283, N279, H280:H283),0)</f>
        <v>17254</v>
      </c>
      <c r="I284" s="12"/>
      <c r="J284" s="13">
        <f>TRUNC(SUMIF(N280:N283, N279, J280:J283),0)</f>
        <v>287</v>
      </c>
      <c r="K284" s="12"/>
      <c r="L284" s="13">
        <f>F284+H284+J284</f>
        <v>25272</v>
      </c>
      <c r="M284" s="8" t="s">
        <v>52</v>
      </c>
      <c r="N284" s="2" t="s">
        <v>72</v>
      </c>
      <c r="O284" s="2" t="s">
        <v>72</v>
      </c>
      <c r="P284" s="2" t="s">
        <v>52</v>
      </c>
      <c r="Q284" s="2" t="s">
        <v>52</v>
      </c>
      <c r="R284" s="2" t="s">
        <v>52</v>
      </c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2" t="s">
        <v>52</v>
      </c>
      <c r="AW284" s="2" t="s">
        <v>52</v>
      </c>
      <c r="AX284" s="2" t="s">
        <v>52</v>
      </c>
      <c r="AY284" s="2" t="s">
        <v>52</v>
      </c>
    </row>
    <row r="285" spans="1:51" ht="30" customHeight="1">
      <c r="A285" s="9"/>
      <c r="B285" s="9"/>
      <c r="C285" s="9"/>
      <c r="D285" s="9"/>
      <c r="E285" s="12"/>
      <c r="F285" s="13"/>
      <c r="G285" s="12"/>
      <c r="H285" s="13"/>
      <c r="I285" s="12"/>
      <c r="J285" s="13"/>
      <c r="K285" s="12"/>
      <c r="L285" s="13"/>
      <c r="M285" s="9"/>
    </row>
    <row r="286" spans="1:51" ht="30" customHeight="1">
      <c r="A286" s="256" t="s">
        <v>848</v>
      </c>
      <c r="B286" s="256"/>
      <c r="C286" s="256"/>
      <c r="D286" s="256"/>
      <c r="E286" s="257"/>
      <c r="F286" s="258"/>
      <c r="G286" s="257"/>
      <c r="H286" s="258"/>
      <c r="I286" s="257"/>
      <c r="J286" s="258"/>
      <c r="K286" s="257"/>
      <c r="L286" s="258"/>
      <c r="M286" s="256"/>
      <c r="N286" s="1" t="s">
        <v>539</v>
      </c>
    </row>
    <row r="287" spans="1:51" ht="30" customHeight="1">
      <c r="A287" s="8" t="s">
        <v>849</v>
      </c>
      <c r="B287" s="8" t="s">
        <v>850</v>
      </c>
      <c r="C287" s="8" t="s">
        <v>60</v>
      </c>
      <c r="D287" s="9">
        <v>1.1000000000000001</v>
      </c>
      <c r="E287" s="12">
        <f>단가대비표!O9</f>
        <v>19484</v>
      </c>
      <c r="F287" s="13">
        <f>TRUNC(E287*D287,1)</f>
        <v>21432.400000000001</v>
      </c>
      <c r="G287" s="12">
        <f>단가대비표!P9</f>
        <v>0</v>
      </c>
      <c r="H287" s="13">
        <f>TRUNC(G287*D287,1)</f>
        <v>0</v>
      </c>
      <c r="I287" s="12">
        <f>단가대비표!V9</f>
        <v>0</v>
      </c>
      <c r="J287" s="13">
        <f>TRUNC(I287*D287,1)</f>
        <v>0</v>
      </c>
      <c r="K287" s="12">
        <f t="shared" ref="K287:L290" si="54">TRUNC(E287+G287+I287,1)</f>
        <v>19484</v>
      </c>
      <c r="L287" s="13">
        <f t="shared" si="54"/>
        <v>21432.400000000001</v>
      </c>
      <c r="M287" s="8" t="s">
        <v>52</v>
      </c>
      <c r="N287" s="2" t="s">
        <v>539</v>
      </c>
      <c r="O287" s="2" t="s">
        <v>851</v>
      </c>
      <c r="P287" s="2" t="s">
        <v>64</v>
      </c>
      <c r="Q287" s="2" t="s">
        <v>64</v>
      </c>
      <c r="R287" s="2" t="s">
        <v>63</v>
      </c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2" t="s">
        <v>52</v>
      </c>
      <c r="AW287" s="2" t="s">
        <v>852</v>
      </c>
      <c r="AX287" s="2" t="s">
        <v>52</v>
      </c>
      <c r="AY287" s="2" t="s">
        <v>52</v>
      </c>
    </row>
    <row r="288" spans="1:51" ht="30" customHeight="1">
      <c r="A288" s="8" t="s">
        <v>524</v>
      </c>
      <c r="B288" s="8" t="s">
        <v>525</v>
      </c>
      <c r="C288" s="8" t="s">
        <v>501</v>
      </c>
      <c r="D288" s="9">
        <v>0.04</v>
      </c>
      <c r="E288" s="12">
        <f>단가대비표!O58</f>
        <v>1133</v>
      </c>
      <c r="F288" s="13">
        <f>TRUNC(E288*D288,1)</f>
        <v>45.3</v>
      </c>
      <c r="G288" s="12">
        <f>단가대비표!P58</f>
        <v>0</v>
      </c>
      <c r="H288" s="13">
        <f>TRUNC(G288*D288,1)</f>
        <v>0</v>
      </c>
      <c r="I288" s="12">
        <f>단가대비표!V58</f>
        <v>0</v>
      </c>
      <c r="J288" s="13">
        <f>TRUNC(I288*D288,1)</f>
        <v>0</v>
      </c>
      <c r="K288" s="12">
        <f t="shared" si="54"/>
        <v>1133</v>
      </c>
      <c r="L288" s="13">
        <f t="shared" si="54"/>
        <v>45.3</v>
      </c>
      <c r="M288" s="8" t="s">
        <v>52</v>
      </c>
      <c r="N288" s="2" t="s">
        <v>539</v>
      </c>
      <c r="O288" s="2" t="s">
        <v>526</v>
      </c>
      <c r="P288" s="2" t="s">
        <v>64</v>
      </c>
      <c r="Q288" s="2" t="s">
        <v>64</v>
      </c>
      <c r="R288" s="2" t="s">
        <v>63</v>
      </c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2" t="s">
        <v>52</v>
      </c>
      <c r="AW288" s="2" t="s">
        <v>853</v>
      </c>
      <c r="AX288" s="2" t="s">
        <v>52</v>
      </c>
      <c r="AY288" s="2" t="s">
        <v>52</v>
      </c>
    </row>
    <row r="289" spans="1:51" ht="30" customHeight="1">
      <c r="A289" s="8" t="s">
        <v>704</v>
      </c>
      <c r="B289" s="8" t="s">
        <v>705</v>
      </c>
      <c r="C289" s="8" t="s">
        <v>60</v>
      </c>
      <c r="D289" s="9">
        <v>1</v>
      </c>
      <c r="E289" s="12">
        <f>일위대가목록!E42</f>
        <v>0</v>
      </c>
      <c r="F289" s="13">
        <f>TRUNC(E289*D289,1)</f>
        <v>0</v>
      </c>
      <c r="G289" s="12">
        <f>일위대가목록!F42</f>
        <v>14379</v>
      </c>
      <c r="H289" s="13">
        <f>TRUNC(G289*D289,1)</f>
        <v>14379</v>
      </c>
      <c r="I289" s="12">
        <f>일위대가목록!G42</f>
        <v>287</v>
      </c>
      <c r="J289" s="13">
        <f>TRUNC(I289*D289,1)</f>
        <v>287</v>
      </c>
      <c r="K289" s="12">
        <f t="shared" si="54"/>
        <v>14666</v>
      </c>
      <c r="L289" s="13">
        <f t="shared" si="54"/>
        <v>14666</v>
      </c>
      <c r="M289" s="8" t="s">
        <v>706</v>
      </c>
      <c r="N289" s="2" t="s">
        <v>539</v>
      </c>
      <c r="O289" s="2" t="s">
        <v>707</v>
      </c>
      <c r="P289" s="2" t="s">
        <v>63</v>
      </c>
      <c r="Q289" s="2" t="s">
        <v>64</v>
      </c>
      <c r="R289" s="2" t="s">
        <v>64</v>
      </c>
      <c r="S289" s="3"/>
      <c r="T289" s="3"/>
      <c r="U289" s="3"/>
      <c r="V289" s="3">
        <v>1</v>
      </c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2" t="s">
        <v>52</v>
      </c>
      <c r="AW289" s="2" t="s">
        <v>854</v>
      </c>
      <c r="AX289" s="2" t="s">
        <v>52</v>
      </c>
      <c r="AY289" s="2" t="s">
        <v>52</v>
      </c>
    </row>
    <row r="290" spans="1:51" ht="30" customHeight="1">
      <c r="A290" s="8" t="s">
        <v>814</v>
      </c>
      <c r="B290" s="8" t="s">
        <v>815</v>
      </c>
      <c r="C290" s="8" t="s">
        <v>68</v>
      </c>
      <c r="D290" s="9">
        <v>1</v>
      </c>
      <c r="E290" s="12">
        <v>0</v>
      </c>
      <c r="F290" s="13">
        <f>TRUNC(E290*D290,1)</f>
        <v>0</v>
      </c>
      <c r="G290" s="12">
        <f>TRUNC(SUMIF(V287:V290, RIGHTB(O290, 1), H287:H290)*U290, 2)</f>
        <v>2875.8</v>
      </c>
      <c r="H290" s="13">
        <f>TRUNC(G290*D290,1)</f>
        <v>2875.8</v>
      </c>
      <c r="I290" s="12">
        <v>0</v>
      </c>
      <c r="J290" s="13">
        <f>TRUNC(I290*D290,1)</f>
        <v>0</v>
      </c>
      <c r="K290" s="12">
        <f t="shared" si="54"/>
        <v>2875.8</v>
      </c>
      <c r="L290" s="13">
        <f t="shared" si="54"/>
        <v>2875.8</v>
      </c>
      <c r="M290" s="8" t="s">
        <v>52</v>
      </c>
      <c r="N290" s="2" t="s">
        <v>539</v>
      </c>
      <c r="O290" s="2" t="s">
        <v>393</v>
      </c>
      <c r="P290" s="2" t="s">
        <v>64</v>
      </c>
      <c r="Q290" s="2" t="s">
        <v>64</v>
      </c>
      <c r="R290" s="2" t="s">
        <v>64</v>
      </c>
      <c r="S290" s="3">
        <v>1</v>
      </c>
      <c r="T290" s="3">
        <v>1</v>
      </c>
      <c r="U290" s="3">
        <v>0.2</v>
      </c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2" t="s">
        <v>52</v>
      </c>
      <c r="AW290" s="2" t="s">
        <v>855</v>
      </c>
      <c r="AX290" s="2" t="s">
        <v>52</v>
      </c>
      <c r="AY290" s="2" t="s">
        <v>52</v>
      </c>
    </row>
    <row r="291" spans="1:51" ht="30" customHeight="1">
      <c r="A291" s="8" t="s">
        <v>376</v>
      </c>
      <c r="B291" s="8" t="s">
        <v>52</v>
      </c>
      <c r="C291" s="8" t="s">
        <v>52</v>
      </c>
      <c r="D291" s="9"/>
      <c r="E291" s="12"/>
      <c r="F291" s="13">
        <f>TRUNC(SUMIF(N287:N290, N286, F287:F290),0)</f>
        <v>21477</v>
      </c>
      <c r="G291" s="12"/>
      <c r="H291" s="13">
        <f>TRUNC(SUMIF(N287:N290, N286, H287:H290),0)</f>
        <v>17254</v>
      </c>
      <c r="I291" s="12"/>
      <c r="J291" s="13">
        <f>TRUNC(SUMIF(N287:N290, N286, J287:J290),0)</f>
        <v>287</v>
      </c>
      <c r="K291" s="12"/>
      <c r="L291" s="13">
        <f>F291+H291+J291</f>
        <v>39018</v>
      </c>
      <c r="M291" s="8" t="s">
        <v>52</v>
      </c>
      <c r="N291" s="2" t="s">
        <v>72</v>
      </c>
      <c r="O291" s="2" t="s">
        <v>72</v>
      </c>
      <c r="P291" s="2" t="s">
        <v>52</v>
      </c>
      <c r="Q291" s="2" t="s">
        <v>52</v>
      </c>
      <c r="R291" s="2" t="s">
        <v>52</v>
      </c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2" t="s">
        <v>52</v>
      </c>
      <c r="AW291" s="2" t="s">
        <v>52</v>
      </c>
      <c r="AX291" s="2" t="s">
        <v>52</v>
      </c>
      <c r="AY291" s="2" t="s">
        <v>52</v>
      </c>
    </row>
    <row r="292" spans="1:51" ht="30" customHeight="1">
      <c r="A292" s="9"/>
      <c r="B292" s="9"/>
      <c r="C292" s="9"/>
      <c r="D292" s="9"/>
      <c r="E292" s="12"/>
      <c r="F292" s="13"/>
      <c r="G292" s="12"/>
      <c r="H292" s="13"/>
      <c r="I292" s="12"/>
      <c r="J292" s="13"/>
      <c r="K292" s="12"/>
      <c r="L292" s="13"/>
      <c r="M292" s="9"/>
    </row>
    <row r="293" spans="1:51" ht="30" customHeight="1">
      <c r="A293" s="256" t="s">
        <v>856</v>
      </c>
      <c r="B293" s="256"/>
      <c r="C293" s="256"/>
      <c r="D293" s="256"/>
      <c r="E293" s="257"/>
      <c r="F293" s="258"/>
      <c r="G293" s="257"/>
      <c r="H293" s="258"/>
      <c r="I293" s="257"/>
      <c r="J293" s="258"/>
      <c r="K293" s="257"/>
      <c r="L293" s="258"/>
      <c r="M293" s="256"/>
      <c r="N293" s="1" t="s">
        <v>544</v>
      </c>
    </row>
    <row r="294" spans="1:51" ht="30" customHeight="1">
      <c r="A294" s="8" t="s">
        <v>857</v>
      </c>
      <c r="B294" s="8" t="s">
        <v>858</v>
      </c>
      <c r="C294" s="8" t="s">
        <v>738</v>
      </c>
      <c r="D294" s="9">
        <v>0.15</v>
      </c>
      <c r="E294" s="12">
        <f>단가대비표!O79</f>
        <v>0</v>
      </c>
      <c r="F294" s="13">
        <f>TRUNC(E294*D294,1)</f>
        <v>0</v>
      </c>
      <c r="G294" s="12">
        <f>단가대비표!P79</f>
        <v>0</v>
      </c>
      <c r="H294" s="13">
        <f>TRUNC(G294*D294,1)</f>
        <v>0</v>
      </c>
      <c r="I294" s="12">
        <f>단가대비표!V79</f>
        <v>0</v>
      </c>
      <c r="J294" s="13">
        <f>TRUNC(I294*D294,1)</f>
        <v>0</v>
      </c>
      <c r="K294" s="12">
        <f t="shared" ref="K294:L296" si="55">TRUNC(E294+G294+I294,1)</f>
        <v>0</v>
      </c>
      <c r="L294" s="13">
        <f t="shared" si="55"/>
        <v>0</v>
      </c>
      <c r="M294" s="8" t="s">
        <v>52</v>
      </c>
      <c r="N294" s="2" t="s">
        <v>544</v>
      </c>
      <c r="O294" s="2" t="s">
        <v>859</v>
      </c>
      <c r="P294" s="2" t="s">
        <v>64</v>
      </c>
      <c r="Q294" s="2" t="s">
        <v>64</v>
      </c>
      <c r="R294" s="2" t="s">
        <v>63</v>
      </c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2" t="s">
        <v>52</v>
      </c>
      <c r="AW294" s="2" t="s">
        <v>860</v>
      </c>
      <c r="AX294" s="2" t="s">
        <v>52</v>
      </c>
      <c r="AY294" s="2" t="s">
        <v>52</v>
      </c>
    </row>
    <row r="295" spans="1:51" ht="30" customHeight="1">
      <c r="A295" s="8" t="s">
        <v>861</v>
      </c>
      <c r="B295" s="8" t="s">
        <v>862</v>
      </c>
      <c r="C295" s="8" t="s">
        <v>738</v>
      </c>
      <c r="D295" s="9">
        <v>1.7999999999999999E-2</v>
      </c>
      <c r="E295" s="12">
        <f>단가대비표!O83</f>
        <v>3338.88</v>
      </c>
      <c r="F295" s="13">
        <f>TRUNC(E295*D295,1)</f>
        <v>60</v>
      </c>
      <c r="G295" s="12">
        <f>단가대비표!P83</f>
        <v>0</v>
      </c>
      <c r="H295" s="13">
        <f>TRUNC(G295*D295,1)</f>
        <v>0</v>
      </c>
      <c r="I295" s="12">
        <f>단가대비표!V83</f>
        <v>0</v>
      </c>
      <c r="J295" s="13">
        <f>TRUNC(I295*D295,1)</f>
        <v>0</v>
      </c>
      <c r="K295" s="12">
        <f t="shared" si="55"/>
        <v>3338.8</v>
      </c>
      <c r="L295" s="13">
        <f t="shared" si="55"/>
        <v>60</v>
      </c>
      <c r="M295" s="8" t="s">
        <v>52</v>
      </c>
      <c r="N295" s="2" t="s">
        <v>544</v>
      </c>
      <c r="O295" s="2" t="s">
        <v>863</v>
      </c>
      <c r="P295" s="2" t="s">
        <v>64</v>
      </c>
      <c r="Q295" s="2" t="s">
        <v>64</v>
      </c>
      <c r="R295" s="2" t="s">
        <v>63</v>
      </c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2" t="s">
        <v>52</v>
      </c>
      <c r="AW295" s="2" t="s">
        <v>864</v>
      </c>
      <c r="AX295" s="2" t="s">
        <v>52</v>
      </c>
      <c r="AY295" s="2" t="s">
        <v>52</v>
      </c>
    </row>
    <row r="296" spans="1:51" ht="30" customHeight="1">
      <c r="A296" s="8" t="s">
        <v>865</v>
      </c>
      <c r="B296" s="8" t="s">
        <v>866</v>
      </c>
      <c r="C296" s="8" t="s">
        <v>501</v>
      </c>
      <c r="D296" s="9">
        <v>6.0000000000000001E-3</v>
      </c>
      <c r="E296" s="12">
        <f>단가대비표!O77</f>
        <v>2139.7800000000002</v>
      </c>
      <c r="F296" s="13">
        <f>TRUNC(E296*D296,1)</f>
        <v>12.8</v>
      </c>
      <c r="G296" s="12">
        <f>단가대비표!P77</f>
        <v>0</v>
      </c>
      <c r="H296" s="13">
        <f>TRUNC(G296*D296,1)</f>
        <v>0</v>
      </c>
      <c r="I296" s="12">
        <f>단가대비표!V77</f>
        <v>0</v>
      </c>
      <c r="J296" s="13">
        <f>TRUNC(I296*D296,1)</f>
        <v>0</v>
      </c>
      <c r="K296" s="12">
        <f t="shared" si="55"/>
        <v>2139.6999999999998</v>
      </c>
      <c r="L296" s="13">
        <f t="shared" si="55"/>
        <v>12.8</v>
      </c>
      <c r="M296" s="8" t="s">
        <v>867</v>
      </c>
      <c r="N296" s="2" t="s">
        <v>544</v>
      </c>
      <c r="O296" s="2" t="s">
        <v>868</v>
      </c>
      <c r="P296" s="2" t="s">
        <v>64</v>
      </c>
      <c r="Q296" s="2" t="s">
        <v>64</v>
      </c>
      <c r="R296" s="2" t="s">
        <v>63</v>
      </c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2" t="s">
        <v>52</v>
      </c>
      <c r="AW296" s="2" t="s">
        <v>869</v>
      </c>
      <c r="AX296" s="2" t="s">
        <v>52</v>
      </c>
      <c r="AY296" s="2" t="s">
        <v>52</v>
      </c>
    </row>
    <row r="297" spans="1:51" ht="30" customHeight="1">
      <c r="A297" s="8" t="s">
        <v>376</v>
      </c>
      <c r="B297" s="8" t="s">
        <v>52</v>
      </c>
      <c r="C297" s="8" t="s">
        <v>52</v>
      </c>
      <c r="D297" s="9"/>
      <c r="E297" s="12"/>
      <c r="F297" s="13">
        <f>TRUNC(SUMIF(N294:N296, N293, F294:F296),0)</f>
        <v>72</v>
      </c>
      <c r="G297" s="12"/>
      <c r="H297" s="13">
        <f>TRUNC(SUMIF(N294:N296, N293, H294:H296),0)</f>
        <v>0</v>
      </c>
      <c r="I297" s="12"/>
      <c r="J297" s="13">
        <f>TRUNC(SUMIF(N294:N296, N293, J294:J296),0)</f>
        <v>0</v>
      </c>
      <c r="K297" s="12"/>
      <c r="L297" s="13">
        <f>F297+H297+J297</f>
        <v>72</v>
      </c>
      <c r="M297" s="8" t="s">
        <v>52</v>
      </c>
      <c r="N297" s="2" t="s">
        <v>72</v>
      </c>
      <c r="O297" s="2" t="s">
        <v>72</v>
      </c>
      <c r="P297" s="2" t="s">
        <v>52</v>
      </c>
      <c r="Q297" s="2" t="s">
        <v>52</v>
      </c>
      <c r="R297" s="2" t="s">
        <v>52</v>
      </c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2" t="s">
        <v>52</v>
      </c>
      <c r="AW297" s="2" t="s">
        <v>52</v>
      </c>
      <c r="AX297" s="2" t="s">
        <v>52</v>
      </c>
      <c r="AY297" s="2" t="s">
        <v>52</v>
      </c>
    </row>
    <row r="298" spans="1:51" ht="30" customHeight="1">
      <c r="A298" s="9"/>
      <c r="B298" s="9"/>
      <c r="C298" s="9"/>
      <c r="D298" s="9"/>
      <c r="E298" s="12"/>
      <c r="F298" s="13"/>
      <c r="G298" s="12"/>
      <c r="H298" s="13"/>
      <c r="I298" s="12"/>
      <c r="J298" s="13"/>
      <c r="K298" s="12"/>
      <c r="L298" s="13"/>
      <c r="M298" s="9"/>
    </row>
    <row r="299" spans="1:51" ht="30" customHeight="1">
      <c r="A299" s="256" t="s">
        <v>870</v>
      </c>
      <c r="B299" s="256"/>
      <c r="C299" s="256"/>
      <c r="D299" s="256"/>
      <c r="E299" s="257"/>
      <c r="F299" s="258"/>
      <c r="G299" s="257"/>
      <c r="H299" s="258"/>
      <c r="I299" s="257"/>
      <c r="J299" s="258"/>
      <c r="K299" s="257"/>
      <c r="L299" s="258"/>
      <c r="M299" s="256"/>
      <c r="N299" s="1" t="s">
        <v>549</v>
      </c>
    </row>
    <row r="300" spans="1:51" ht="30" customHeight="1">
      <c r="A300" s="8" t="s">
        <v>871</v>
      </c>
      <c r="B300" s="8" t="s">
        <v>372</v>
      </c>
      <c r="C300" s="8" t="s">
        <v>373</v>
      </c>
      <c r="D300" s="9">
        <v>1.9E-2</v>
      </c>
      <c r="E300" s="12">
        <f>단가대비표!O100</f>
        <v>0</v>
      </c>
      <c r="F300" s="13">
        <f>TRUNC(E300*D300,1)</f>
        <v>0</v>
      </c>
      <c r="G300" s="12">
        <f>단가대비표!P100</f>
        <v>217123</v>
      </c>
      <c r="H300" s="13">
        <f>TRUNC(G300*D300,1)</f>
        <v>4125.3</v>
      </c>
      <c r="I300" s="12">
        <f>단가대비표!V100</f>
        <v>0</v>
      </c>
      <c r="J300" s="13">
        <f>TRUNC(I300*D300,1)</f>
        <v>0</v>
      </c>
      <c r="K300" s="12">
        <f t="shared" ref="K300:L304" si="56">TRUNC(E300+G300+I300,1)</f>
        <v>217123</v>
      </c>
      <c r="L300" s="13">
        <f t="shared" si="56"/>
        <v>4125.3</v>
      </c>
      <c r="M300" s="8" t="s">
        <v>52</v>
      </c>
      <c r="N300" s="2" t="s">
        <v>549</v>
      </c>
      <c r="O300" s="2" t="s">
        <v>872</v>
      </c>
      <c r="P300" s="2" t="s">
        <v>64</v>
      </c>
      <c r="Q300" s="2" t="s">
        <v>64</v>
      </c>
      <c r="R300" s="2" t="s">
        <v>63</v>
      </c>
      <c r="S300" s="3"/>
      <c r="T300" s="3"/>
      <c r="U300" s="3"/>
      <c r="V300" s="3">
        <v>1</v>
      </c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2" t="s">
        <v>52</v>
      </c>
      <c r="AW300" s="2" t="s">
        <v>873</v>
      </c>
      <c r="AX300" s="2" t="s">
        <v>52</v>
      </c>
      <c r="AY300" s="2" t="s">
        <v>52</v>
      </c>
    </row>
    <row r="301" spans="1:51" ht="30" customHeight="1">
      <c r="A301" s="8" t="s">
        <v>371</v>
      </c>
      <c r="B301" s="8" t="s">
        <v>372</v>
      </c>
      <c r="C301" s="8" t="s">
        <v>373</v>
      </c>
      <c r="D301" s="9">
        <v>3.0000000000000001E-3</v>
      </c>
      <c r="E301" s="12">
        <f>단가대비표!O91</f>
        <v>0</v>
      </c>
      <c r="F301" s="13">
        <f>TRUNC(E301*D301,1)</f>
        <v>0</v>
      </c>
      <c r="G301" s="12">
        <f>단가대비표!P91</f>
        <v>144481</v>
      </c>
      <c r="H301" s="13">
        <f>TRUNC(G301*D301,1)</f>
        <v>433.4</v>
      </c>
      <c r="I301" s="12">
        <f>단가대비표!V91</f>
        <v>0</v>
      </c>
      <c r="J301" s="13">
        <f>TRUNC(I301*D301,1)</f>
        <v>0</v>
      </c>
      <c r="K301" s="12">
        <f t="shared" si="56"/>
        <v>144481</v>
      </c>
      <c r="L301" s="13">
        <f t="shared" si="56"/>
        <v>433.4</v>
      </c>
      <c r="M301" s="8" t="s">
        <v>52</v>
      </c>
      <c r="N301" s="2" t="s">
        <v>549</v>
      </c>
      <c r="O301" s="2" t="s">
        <v>374</v>
      </c>
      <c r="P301" s="2" t="s">
        <v>64</v>
      </c>
      <c r="Q301" s="2" t="s">
        <v>64</v>
      </c>
      <c r="R301" s="2" t="s">
        <v>63</v>
      </c>
      <c r="S301" s="3"/>
      <c r="T301" s="3"/>
      <c r="U301" s="3"/>
      <c r="V301" s="3">
        <v>1</v>
      </c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2" t="s">
        <v>52</v>
      </c>
      <c r="AW301" s="2" t="s">
        <v>874</v>
      </c>
      <c r="AX301" s="2" t="s">
        <v>52</v>
      </c>
      <c r="AY301" s="2" t="s">
        <v>52</v>
      </c>
    </row>
    <row r="302" spans="1:51" ht="30" customHeight="1">
      <c r="A302" s="8" t="s">
        <v>871</v>
      </c>
      <c r="B302" s="8" t="s">
        <v>372</v>
      </c>
      <c r="C302" s="8" t="s">
        <v>373</v>
      </c>
      <c r="D302" s="9">
        <v>1.9E-2</v>
      </c>
      <c r="E302" s="12">
        <f>단가대비표!O100</f>
        <v>0</v>
      </c>
      <c r="F302" s="13">
        <f>TRUNC(E302*D302,1)</f>
        <v>0</v>
      </c>
      <c r="G302" s="12">
        <f>단가대비표!P100</f>
        <v>217123</v>
      </c>
      <c r="H302" s="13">
        <f>TRUNC(G302*D302,1)</f>
        <v>4125.3</v>
      </c>
      <c r="I302" s="12">
        <f>단가대비표!V100</f>
        <v>0</v>
      </c>
      <c r="J302" s="13">
        <f>TRUNC(I302*D302,1)</f>
        <v>0</v>
      </c>
      <c r="K302" s="12">
        <f t="shared" si="56"/>
        <v>217123</v>
      </c>
      <c r="L302" s="13">
        <f t="shared" si="56"/>
        <v>4125.3</v>
      </c>
      <c r="M302" s="8" t="s">
        <v>52</v>
      </c>
      <c r="N302" s="2" t="s">
        <v>549</v>
      </c>
      <c r="O302" s="2" t="s">
        <v>872</v>
      </c>
      <c r="P302" s="2" t="s">
        <v>64</v>
      </c>
      <c r="Q302" s="2" t="s">
        <v>64</v>
      </c>
      <c r="R302" s="2" t="s">
        <v>63</v>
      </c>
      <c r="S302" s="3"/>
      <c r="T302" s="3"/>
      <c r="U302" s="3"/>
      <c r="V302" s="3">
        <v>1</v>
      </c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2" t="s">
        <v>52</v>
      </c>
      <c r="AW302" s="2" t="s">
        <v>873</v>
      </c>
      <c r="AX302" s="2" t="s">
        <v>52</v>
      </c>
      <c r="AY302" s="2" t="s">
        <v>52</v>
      </c>
    </row>
    <row r="303" spans="1:51" ht="30" customHeight="1">
      <c r="A303" s="8" t="s">
        <v>371</v>
      </c>
      <c r="B303" s="8" t="s">
        <v>372</v>
      </c>
      <c r="C303" s="8" t="s">
        <v>373</v>
      </c>
      <c r="D303" s="9">
        <v>3.0000000000000001E-3</v>
      </c>
      <c r="E303" s="12">
        <f>단가대비표!O91</f>
        <v>0</v>
      </c>
      <c r="F303" s="13">
        <f>TRUNC(E303*D303,1)</f>
        <v>0</v>
      </c>
      <c r="G303" s="12">
        <f>단가대비표!P91</f>
        <v>144481</v>
      </c>
      <c r="H303" s="13">
        <f>TRUNC(G303*D303,1)</f>
        <v>433.4</v>
      </c>
      <c r="I303" s="12">
        <f>단가대비표!V91</f>
        <v>0</v>
      </c>
      <c r="J303" s="13">
        <f>TRUNC(I303*D303,1)</f>
        <v>0</v>
      </c>
      <c r="K303" s="12">
        <f t="shared" si="56"/>
        <v>144481</v>
      </c>
      <c r="L303" s="13">
        <f t="shared" si="56"/>
        <v>433.4</v>
      </c>
      <c r="M303" s="8" t="s">
        <v>52</v>
      </c>
      <c r="N303" s="2" t="s">
        <v>549</v>
      </c>
      <c r="O303" s="2" t="s">
        <v>374</v>
      </c>
      <c r="P303" s="2" t="s">
        <v>64</v>
      </c>
      <c r="Q303" s="2" t="s">
        <v>64</v>
      </c>
      <c r="R303" s="2" t="s">
        <v>63</v>
      </c>
      <c r="S303" s="3"/>
      <c r="T303" s="3"/>
      <c r="U303" s="3"/>
      <c r="V303" s="3">
        <v>1</v>
      </c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2" t="s">
        <v>52</v>
      </c>
      <c r="AW303" s="2" t="s">
        <v>874</v>
      </c>
      <c r="AX303" s="2" t="s">
        <v>52</v>
      </c>
      <c r="AY303" s="2" t="s">
        <v>52</v>
      </c>
    </row>
    <row r="304" spans="1:51" ht="30" customHeight="1">
      <c r="A304" s="8" t="s">
        <v>875</v>
      </c>
      <c r="B304" s="8" t="s">
        <v>833</v>
      </c>
      <c r="C304" s="8" t="s">
        <v>68</v>
      </c>
      <c r="D304" s="9">
        <v>1</v>
      </c>
      <c r="E304" s="12">
        <f>TRUNC(SUMIF(V300:V304, RIGHTB(O304, 1), H300:H304)*U304, 2)</f>
        <v>182.34</v>
      </c>
      <c r="F304" s="13">
        <f>TRUNC(E304*D304,1)</f>
        <v>182.3</v>
      </c>
      <c r="G304" s="12">
        <v>0</v>
      </c>
      <c r="H304" s="13">
        <f>TRUNC(G304*D304,1)</f>
        <v>0</v>
      </c>
      <c r="I304" s="12">
        <v>0</v>
      </c>
      <c r="J304" s="13">
        <f>TRUNC(I304*D304,1)</f>
        <v>0</v>
      </c>
      <c r="K304" s="12">
        <f t="shared" si="56"/>
        <v>182.3</v>
      </c>
      <c r="L304" s="13">
        <f t="shared" si="56"/>
        <v>182.3</v>
      </c>
      <c r="M304" s="8" t="s">
        <v>52</v>
      </c>
      <c r="N304" s="2" t="s">
        <v>549</v>
      </c>
      <c r="O304" s="2" t="s">
        <v>393</v>
      </c>
      <c r="P304" s="2" t="s">
        <v>64</v>
      </c>
      <c r="Q304" s="2" t="s">
        <v>64</v>
      </c>
      <c r="R304" s="2" t="s">
        <v>64</v>
      </c>
      <c r="S304" s="3">
        <v>1</v>
      </c>
      <c r="T304" s="3">
        <v>0</v>
      </c>
      <c r="U304" s="3">
        <v>0.02</v>
      </c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2" t="s">
        <v>52</v>
      </c>
      <c r="AW304" s="2" t="s">
        <v>876</v>
      </c>
      <c r="AX304" s="2" t="s">
        <v>52</v>
      </c>
      <c r="AY304" s="2" t="s">
        <v>52</v>
      </c>
    </row>
    <row r="305" spans="1:51" ht="30" customHeight="1">
      <c r="A305" s="8" t="s">
        <v>376</v>
      </c>
      <c r="B305" s="8" t="s">
        <v>52</v>
      </c>
      <c r="C305" s="8" t="s">
        <v>52</v>
      </c>
      <c r="D305" s="9"/>
      <c r="E305" s="12"/>
      <c r="F305" s="13">
        <f>TRUNC(SUMIF(N300:N304, N299, F300:F304),0)</f>
        <v>182</v>
      </c>
      <c r="G305" s="12"/>
      <c r="H305" s="13">
        <f>TRUNC(SUMIF(N300:N304, N299, H300:H304),0)</f>
        <v>9117</v>
      </c>
      <c r="I305" s="12"/>
      <c r="J305" s="13">
        <f>TRUNC(SUMIF(N300:N304, N299, J300:J304),0)</f>
        <v>0</v>
      </c>
      <c r="K305" s="12"/>
      <c r="L305" s="13">
        <f>F305+H305+J305</f>
        <v>9299</v>
      </c>
      <c r="M305" s="8" t="s">
        <v>52</v>
      </c>
      <c r="N305" s="2" t="s">
        <v>72</v>
      </c>
      <c r="O305" s="2" t="s">
        <v>72</v>
      </c>
      <c r="P305" s="2" t="s">
        <v>52</v>
      </c>
      <c r="Q305" s="2" t="s">
        <v>52</v>
      </c>
      <c r="R305" s="2" t="s">
        <v>52</v>
      </c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2" t="s">
        <v>52</v>
      </c>
      <c r="AW305" s="2" t="s">
        <v>52</v>
      </c>
      <c r="AX305" s="2" t="s">
        <v>52</v>
      </c>
      <c r="AY305" s="2" t="s">
        <v>52</v>
      </c>
    </row>
    <row r="306" spans="1:51" ht="30" customHeight="1">
      <c r="A306" s="9"/>
      <c r="B306" s="9"/>
      <c r="C306" s="9"/>
      <c r="D306" s="9"/>
      <c r="E306" s="12"/>
      <c r="F306" s="13"/>
      <c r="G306" s="12"/>
      <c r="H306" s="13"/>
      <c r="I306" s="12"/>
      <c r="J306" s="13"/>
      <c r="K306" s="12"/>
      <c r="L306" s="13"/>
      <c r="M306" s="9"/>
    </row>
    <row r="307" spans="1:51" ht="30" customHeight="1">
      <c r="A307" s="256" t="s">
        <v>877</v>
      </c>
      <c r="B307" s="256"/>
      <c r="C307" s="256"/>
      <c r="D307" s="256"/>
      <c r="E307" s="257"/>
      <c r="F307" s="258"/>
      <c r="G307" s="257"/>
      <c r="H307" s="258"/>
      <c r="I307" s="257"/>
      <c r="J307" s="258"/>
      <c r="K307" s="257"/>
      <c r="L307" s="258"/>
      <c r="M307" s="256"/>
      <c r="N307" s="1" t="s">
        <v>586</v>
      </c>
    </row>
    <row r="308" spans="1:51" ht="30" customHeight="1">
      <c r="A308" s="8" t="s">
        <v>878</v>
      </c>
      <c r="B308" s="8" t="s">
        <v>372</v>
      </c>
      <c r="C308" s="8" t="s">
        <v>373</v>
      </c>
      <c r="D308" s="9">
        <v>4.2999999999999997E-2</v>
      </c>
      <c r="E308" s="12">
        <f>단가대비표!O101</f>
        <v>0</v>
      </c>
      <c r="F308" s="13">
        <f>TRUNC(E308*D308,1)</f>
        <v>0</v>
      </c>
      <c r="G308" s="12">
        <f>단가대비표!P101</f>
        <v>211250</v>
      </c>
      <c r="H308" s="13">
        <f>TRUNC(G308*D308,1)</f>
        <v>9083.7000000000007</v>
      </c>
      <c r="I308" s="12">
        <f>단가대비표!V101</f>
        <v>0</v>
      </c>
      <c r="J308" s="13">
        <f>TRUNC(I308*D308,1)</f>
        <v>0</v>
      </c>
      <c r="K308" s="12">
        <f t="shared" ref="K308:L310" si="57">TRUNC(E308+G308+I308,1)</f>
        <v>211250</v>
      </c>
      <c r="L308" s="13">
        <f t="shared" si="57"/>
        <v>9083.7000000000007</v>
      </c>
      <c r="M308" s="8" t="s">
        <v>52</v>
      </c>
      <c r="N308" s="2" t="s">
        <v>586</v>
      </c>
      <c r="O308" s="2" t="s">
        <v>879</v>
      </c>
      <c r="P308" s="2" t="s">
        <v>64</v>
      </c>
      <c r="Q308" s="2" t="s">
        <v>64</v>
      </c>
      <c r="R308" s="2" t="s">
        <v>63</v>
      </c>
      <c r="S308" s="3"/>
      <c r="T308" s="3"/>
      <c r="U308" s="3"/>
      <c r="V308" s="3">
        <v>1</v>
      </c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2" t="s">
        <v>52</v>
      </c>
      <c r="AW308" s="2" t="s">
        <v>880</v>
      </c>
      <c r="AX308" s="2" t="s">
        <v>52</v>
      </c>
      <c r="AY308" s="2" t="s">
        <v>52</v>
      </c>
    </row>
    <row r="309" spans="1:51" ht="30" customHeight="1">
      <c r="A309" s="8" t="s">
        <v>371</v>
      </c>
      <c r="B309" s="8" t="s">
        <v>372</v>
      </c>
      <c r="C309" s="8" t="s">
        <v>373</v>
      </c>
      <c r="D309" s="9">
        <v>4.0000000000000001E-3</v>
      </c>
      <c r="E309" s="12">
        <f>단가대비표!O91</f>
        <v>0</v>
      </c>
      <c r="F309" s="13">
        <f>TRUNC(E309*D309,1)</f>
        <v>0</v>
      </c>
      <c r="G309" s="12">
        <f>단가대비표!P91</f>
        <v>144481</v>
      </c>
      <c r="H309" s="13">
        <f>TRUNC(G309*D309,1)</f>
        <v>577.9</v>
      </c>
      <c r="I309" s="12">
        <f>단가대비표!V91</f>
        <v>0</v>
      </c>
      <c r="J309" s="13">
        <f>TRUNC(I309*D309,1)</f>
        <v>0</v>
      </c>
      <c r="K309" s="12">
        <f t="shared" si="57"/>
        <v>144481</v>
      </c>
      <c r="L309" s="13">
        <f t="shared" si="57"/>
        <v>577.9</v>
      </c>
      <c r="M309" s="8" t="s">
        <v>52</v>
      </c>
      <c r="N309" s="2" t="s">
        <v>586</v>
      </c>
      <c r="O309" s="2" t="s">
        <v>374</v>
      </c>
      <c r="P309" s="2" t="s">
        <v>64</v>
      </c>
      <c r="Q309" s="2" t="s">
        <v>64</v>
      </c>
      <c r="R309" s="2" t="s">
        <v>63</v>
      </c>
      <c r="S309" s="3"/>
      <c r="T309" s="3"/>
      <c r="U309" s="3"/>
      <c r="V309" s="3">
        <v>1</v>
      </c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2" t="s">
        <v>52</v>
      </c>
      <c r="AW309" s="2" t="s">
        <v>881</v>
      </c>
      <c r="AX309" s="2" t="s">
        <v>52</v>
      </c>
      <c r="AY309" s="2" t="s">
        <v>52</v>
      </c>
    </row>
    <row r="310" spans="1:51" ht="30" customHeight="1">
      <c r="A310" s="8" t="s">
        <v>732</v>
      </c>
      <c r="B310" s="8" t="s">
        <v>882</v>
      </c>
      <c r="C310" s="8" t="s">
        <v>68</v>
      </c>
      <c r="D310" s="9">
        <v>1</v>
      </c>
      <c r="E310" s="12">
        <v>0</v>
      </c>
      <c r="F310" s="13">
        <f>TRUNC(E310*D310,1)</f>
        <v>0</v>
      </c>
      <c r="G310" s="12">
        <v>0</v>
      </c>
      <c r="H310" s="13">
        <f>TRUNC(G310*D310,1)</f>
        <v>0</v>
      </c>
      <c r="I310" s="12">
        <f>TRUNC(SUMIF(V308:V310, RIGHTB(O310, 1), H308:H310)*U310, 2)</f>
        <v>579.69000000000005</v>
      </c>
      <c r="J310" s="13">
        <f>TRUNC(I310*D310,1)</f>
        <v>579.6</v>
      </c>
      <c r="K310" s="12">
        <f t="shared" si="57"/>
        <v>579.6</v>
      </c>
      <c r="L310" s="13">
        <f t="shared" si="57"/>
        <v>579.6</v>
      </c>
      <c r="M310" s="8" t="s">
        <v>52</v>
      </c>
      <c r="N310" s="2" t="s">
        <v>586</v>
      </c>
      <c r="O310" s="2" t="s">
        <v>393</v>
      </c>
      <c r="P310" s="2" t="s">
        <v>64</v>
      </c>
      <c r="Q310" s="2" t="s">
        <v>64</v>
      </c>
      <c r="R310" s="2" t="s">
        <v>64</v>
      </c>
      <c r="S310" s="3">
        <v>1</v>
      </c>
      <c r="T310" s="3">
        <v>2</v>
      </c>
      <c r="U310" s="3">
        <v>0.06</v>
      </c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2" t="s">
        <v>52</v>
      </c>
      <c r="AW310" s="2" t="s">
        <v>883</v>
      </c>
      <c r="AX310" s="2" t="s">
        <v>52</v>
      </c>
      <c r="AY310" s="2" t="s">
        <v>52</v>
      </c>
    </row>
    <row r="311" spans="1:51" ht="30" customHeight="1">
      <c r="A311" s="8" t="s">
        <v>376</v>
      </c>
      <c r="B311" s="8" t="s">
        <v>52</v>
      </c>
      <c r="C311" s="8" t="s">
        <v>52</v>
      </c>
      <c r="D311" s="9"/>
      <c r="E311" s="12"/>
      <c r="F311" s="13">
        <f>TRUNC(SUMIF(N308:N310, N307, F308:F310),0)</f>
        <v>0</v>
      </c>
      <c r="G311" s="12"/>
      <c r="H311" s="13">
        <f>TRUNC(SUMIF(N308:N310, N307, H308:H310),0)</f>
        <v>9661</v>
      </c>
      <c r="I311" s="12"/>
      <c r="J311" s="13">
        <f>TRUNC(SUMIF(N308:N310, N307, J308:J310),0)</f>
        <v>579</v>
      </c>
      <c r="K311" s="12"/>
      <c r="L311" s="13">
        <f>F311+H311+J311</f>
        <v>10240</v>
      </c>
      <c r="M311" s="8" t="s">
        <v>52</v>
      </c>
      <c r="N311" s="2" t="s">
        <v>72</v>
      </c>
      <c r="O311" s="2" t="s">
        <v>72</v>
      </c>
      <c r="P311" s="2" t="s">
        <v>52</v>
      </c>
      <c r="Q311" s="2" t="s">
        <v>52</v>
      </c>
      <c r="R311" s="2" t="s">
        <v>52</v>
      </c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2" t="s">
        <v>52</v>
      </c>
      <c r="AW311" s="2" t="s">
        <v>52</v>
      </c>
      <c r="AX311" s="2" t="s">
        <v>52</v>
      </c>
      <c r="AY311" s="2" t="s">
        <v>52</v>
      </c>
    </row>
    <row r="312" spans="1:51" ht="30" customHeight="1">
      <c r="A312" s="9"/>
      <c r="B312" s="9"/>
      <c r="C312" s="9"/>
      <c r="D312" s="9"/>
      <c r="E312" s="12"/>
      <c r="F312" s="13"/>
      <c r="G312" s="12"/>
      <c r="H312" s="13"/>
      <c r="I312" s="12"/>
      <c r="J312" s="13"/>
      <c r="K312" s="12"/>
      <c r="L312" s="13"/>
      <c r="M312" s="9"/>
    </row>
    <row r="313" spans="1:51" ht="30" customHeight="1">
      <c r="A313" s="256" t="s">
        <v>884</v>
      </c>
      <c r="B313" s="256"/>
      <c r="C313" s="256"/>
      <c r="D313" s="256"/>
      <c r="E313" s="257"/>
      <c r="F313" s="258"/>
      <c r="G313" s="257"/>
      <c r="H313" s="258"/>
      <c r="I313" s="257"/>
      <c r="J313" s="258"/>
      <c r="K313" s="257"/>
      <c r="L313" s="258"/>
      <c r="M313" s="256"/>
      <c r="N313" s="1" t="s">
        <v>597</v>
      </c>
    </row>
    <row r="314" spans="1:51" ht="30" customHeight="1">
      <c r="A314" s="8" t="s">
        <v>878</v>
      </c>
      <c r="B314" s="8" t="s">
        <v>372</v>
      </c>
      <c r="C314" s="8" t="s">
        <v>373</v>
      </c>
      <c r="D314" s="9">
        <v>3.5000000000000003E-2</v>
      </c>
      <c r="E314" s="12">
        <f>단가대비표!O101</f>
        <v>0</v>
      </c>
      <c r="F314" s="13">
        <f>TRUNC(E314*D314,1)</f>
        <v>0</v>
      </c>
      <c r="G314" s="12">
        <f>단가대비표!P101</f>
        <v>211250</v>
      </c>
      <c r="H314" s="13">
        <f>TRUNC(G314*D314,1)</f>
        <v>7393.7</v>
      </c>
      <c r="I314" s="12">
        <f>단가대비표!V101</f>
        <v>0</v>
      </c>
      <c r="J314" s="13">
        <f>TRUNC(I314*D314,1)</f>
        <v>0</v>
      </c>
      <c r="K314" s="12">
        <f>TRUNC(E314+G314+I314,1)</f>
        <v>211250</v>
      </c>
      <c r="L314" s="13">
        <f>TRUNC(F314+H314+J314,1)</f>
        <v>7393.7</v>
      </c>
      <c r="M314" s="8" t="s">
        <v>52</v>
      </c>
      <c r="N314" s="2" t="s">
        <v>597</v>
      </c>
      <c r="O314" s="2" t="s">
        <v>879</v>
      </c>
      <c r="P314" s="2" t="s">
        <v>64</v>
      </c>
      <c r="Q314" s="2" t="s">
        <v>64</v>
      </c>
      <c r="R314" s="2" t="s">
        <v>63</v>
      </c>
      <c r="S314" s="3"/>
      <c r="T314" s="3"/>
      <c r="U314" s="3"/>
      <c r="V314" s="3">
        <v>1</v>
      </c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2" t="s">
        <v>52</v>
      </c>
      <c r="AW314" s="2" t="s">
        <v>885</v>
      </c>
      <c r="AX314" s="2" t="s">
        <v>52</v>
      </c>
      <c r="AY314" s="2" t="s">
        <v>52</v>
      </c>
    </row>
    <row r="315" spans="1:51" ht="30" customHeight="1">
      <c r="A315" s="8" t="s">
        <v>732</v>
      </c>
      <c r="B315" s="8" t="s">
        <v>733</v>
      </c>
      <c r="C315" s="8" t="s">
        <v>68</v>
      </c>
      <c r="D315" s="9">
        <v>1</v>
      </c>
      <c r="E315" s="12">
        <v>0</v>
      </c>
      <c r="F315" s="13">
        <f>TRUNC(E315*D315,1)</f>
        <v>0</v>
      </c>
      <c r="G315" s="12">
        <v>0</v>
      </c>
      <c r="H315" s="13">
        <f>TRUNC(G315*D315,1)</f>
        <v>0</v>
      </c>
      <c r="I315" s="12">
        <f>TRUNC(SUMIF(V314:V315, RIGHTB(O315, 1), H314:H315)*U315, 2)</f>
        <v>295.74</v>
      </c>
      <c r="J315" s="13">
        <f>TRUNC(I315*D315,1)</f>
        <v>295.7</v>
      </c>
      <c r="K315" s="12">
        <f>TRUNC(E315+G315+I315,1)</f>
        <v>295.7</v>
      </c>
      <c r="L315" s="13">
        <f>TRUNC(F315+H315+J315,1)</f>
        <v>295.7</v>
      </c>
      <c r="M315" s="8" t="s">
        <v>52</v>
      </c>
      <c r="N315" s="2" t="s">
        <v>597</v>
      </c>
      <c r="O315" s="2" t="s">
        <v>393</v>
      </c>
      <c r="P315" s="2" t="s">
        <v>64</v>
      </c>
      <c r="Q315" s="2" t="s">
        <v>64</v>
      </c>
      <c r="R315" s="2" t="s">
        <v>64</v>
      </c>
      <c r="S315" s="3">
        <v>1</v>
      </c>
      <c r="T315" s="3">
        <v>2</v>
      </c>
      <c r="U315" s="3">
        <v>0.04</v>
      </c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2" t="s">
        <v>52</v>
      </c>
      <c r="AW315" s="2" t="s">
        <v>886</v>
      </c>
      <c r="AX315" s="2" t="s">
        <v>52</v>
      </c>
      <c r="AY315" s="2" t="s">
        <v>52</v>
      </c>
    </row>
    <row r="316" spans="1:51" ht="30" customHeight="1">
      <c r="A316" s="8" t="s">
        <v>376</v>
      </c>
      <c r="B316" s="8" t="s">
        <v>52</v>
      </c>
      <c r="C316" s="8" t="s">
        <v>52</v>
      </c>
      <c r="D316" s="9"/>
      <c r="E316" s="12"/>
      <c r="F316" s="13">
        <f>TRUNC(SUMIF(N314:N315, N313, F314:F315),0)</f>
        <v>0</v>
      </c>
      <c r="G316" s="12"/>
      <c r="H316" s="13">
        <f>TRUNC(SUMIF(N314:N315, N313, H314:H315),0)</f>
        <v>7393</v>
      </c>
      <c r="I316" s="12"/>
      <c r="J316" s="13">
        <f>TRUNC(SUMIF(N314:N315, N313, J314:J315),0)</f>
        <v>295</v>
      </c>
      <c r="K316" s="12"/>
      <c r="L316" s="13">
        <f>F316+H316+J316</f>
        <v>7688</v>
      </c>
      <c r="M316" s="8" t="s">
        <v>52</v>
      </c>
      <c r="N316" s="2" t="s">
        <v>72</v>
      </c>
      <c r="O316" s="2" t="s">
        <v>72</v>
      </c>
      <c r="P316" s="2" t="s">
        <v>52</v>
      </c>
      <c r="Q316" s="2" t="s">
        <v>52</v>
      </c>
      <c r="R316" s="2" t="s">
        <v>52</v>
      </c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2" t="s">
        <v>52</v>
      </c>
      <c r="AW316" s="2" t="s">
        <v>52</v>
      </c>
      <c r="AX316" s="2" t="s">
        <v>52</v>
      </c>
      <c r="AY316" s="2" t="s">
        <v>52</v>
      </c>
    </row>
    <row r="317" spans="1:51" ht="30" customHeight="1">
      <c r="A317" s="9"/>
      <c r="B317" s="9"/>
      <c r="C317" s="9"/>
      <c r="D317" s="9"/>
      <c r="E317" s="12"/>
      <c r="F317" s="13"/>
      <c r="G317" s="12"/>
      <c r="H317" s="13"/>
      <c r="I317" s="12"/>
      <c r="J317" s="13"/>
      <c r="K317" s="12"/>
      <c r="L317" s="13"/>
      <c r="M317" s="9"/>
    </row>
    <row r="318" spans="1:51" ht="30" customHeight="1">
      <c r="A318" s="256" t="s">
        <v>887</v>
      </c>
      <c r="B318" s="256"/>
      <c r="C318" s="256"/>
      <c r="D318" s="256"/>
      <c r="E318" s="257"/>
      <c r="F318" s="258"/>
      <c r="G318" s="257"/>
      <c r="H318" s="258"/>
      <c r="I318" s="257"/>
      <c r="J318" s="258"/>
      <c r="K318" s="257"/>
      <c r="L318" s="258"/>
      <c r="M318" s="256"/>
      <c r="N318" s="1" t="s">
        <v>602</v>
      </c>
    </row>
    <row r="319" spans="1:51" ht="30" customHeight="1">
      <c r="A319" s="8" t="s">
        <v>841</v>
      </c>
      <c r="B319" s="8" t="s">
        <v>842</v>
      </c>
      <c r="C319" s="8" t="s">
        <v>60</v>
      </c>
      <c r="D319" s="9">
        <v>1.03</v>
      </c>
      <c r="E319" s="12">
        <f>단가대비표!O7</f>
        <v>6987.36</v>
      </c>
      <c r="F319" s="13">
        <f>TRUNC(E319*D319,1)</f>
        <v>7196.9</v>
      </c>
      <c r="G319" s="12">
        <f>단가대비표!P7</f>
        <v>0</v>
      </c>
      <c r="H319" s="13">
        <f>TRUNC(G319*D319,1)</f>
        <v>0</v>
      </c>
      <c r="I319" s="12">
        <f>단가대비표!V7</f>
        <v>0</v>
      </c>
      <c r="J319" s="13">
        <f>TRUNC(I319*D319,1)</f>
        <v>0</v>
      </c>
      <c r="K319" s="12">
        <f t="shared" ref="K319:L321" si="58">TRUNC(E319+G319+I319,1)</f>
        <v>6987.3</v>
      </c>
      <c r="L319" s="13">
        <f t="shared" si="58"/>
        <v>7196.9</v>
      </c>
      <c r="M319" s="8" t="s">
        <v>52</v>
      </c>
      <c r="N319" s="2" t="s">
        <v>602</v>
      </c>
      <c r="O319" s="2" t="s">
        <v>843</v>
      </c>
      <c r="P319" s="2" t="s">
        <v>64</v>
      </c>
      <c r="Q319" s="2" t="s">
        <v>64</v>
      </c>
      <c r="R319" s="2" t="s">
        <v>63</v>
      </c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2" t="s">
        <v>52</v>
      </c>
      <c r="AW319" s="2" t="s">
        <v>888</v>
      </c>
      <c r="AX319" s="2" t="s">
        <v>52</v>
      </c>
      <c r="AY319" s="2" t="s">
        <v>52</v>
      </c>
    </row>
    <row r="320" spans="1:51" ht="30" customHeight="1">
      <c r="A320" s="8" t="s">
        <v>524</v>
      </c>
      <c r="B320" s="8" t="s">
        <v>525</v>
      </c>
      <c r="C320" s="8" t="s">
        <v>501</v>
      </c>
      <c r="D320" s="9">
        <v>0.04</v>
      </c>
      <c r="E320" s="12">
        <f>단가대비표!O58</f>
        <v>1133</v>
      </c>
      <c r="F320" s="13">
        <f>TRUNC(E320*D320,1)</f>
        <v>45.3</v>
      </c>
      <c r="G320" s="12">
        <f>단가대비표!P58</f>
        <v>0</v>
      </c>
      <c r="H320" s="13">
        <f>TRUNC(G320*D320,1)</f>
        <v>0</v>
      </c>
      <c r="I320" s="12">
        <f>단가대비표!V58</f>
        <v>0</v>
      </c>
      <c r="J320" s="13">
        <f>TRUNC(I320*D320,1)</f>
        <v>0</v>
      </c>
      <c r="K320" s="12">
        <f t="shared" si="58"/>
        <v>1133</v>
      </c>
      <c r="L320" s="13">
        <f t="shared" si="58"/>
        <v>45.3</v>
      </c>
      <c r="M320" s="8" t="s">
        <v>52</v>
      </c>
      <c r="N320" s="2" t="s">
        <v>602</v>
      </c>
      <c r="O320" s="2" t="s">
        <v>526</v>
      </c>
      <c r="P320" s="2" t="s">
        <v>64</v>
      </c>
      <c r="Q320" s="2" t="s">
        <v>64</v>
      </c>
      <c r="R320" s="2" t="s">
        <v>63</v>
      </c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2" t="s">
        <v>52</v>
      </c>
      <c r="AW320" s="2" t="s">
        <v>889</v>
      </c>
      <c r="AX320" s="2" t="s">
        <v>52</v>
      </c>
      <c r="AY320" s="2" t="s">
        <v>52</v>
      </c>
    </row>
    <row r="321" spans="1:51" ht="30" customHeight="1">
      <c r="A321" s="8" t="s">
        <v>704</v>
      </c>
      <c r="B321" s="8" t="s">
        <v>705</v>
      </c>
      <c r="C321" s="8" t="s">
        <v>60</v>
      </c>
      <c r="D321" s="9">
        <v>1</v>
      </c>
      <c r="E321" s="12">
        <f>일위대가목록!E42</f>
        <v>0</v>
      </c>
      <c r="F321" s="13">
        <f>TRUNC(E321*D321,1)</f>
        <v>0</v>
      </c>
      <c r="G321" s="12">
        <f>일위대가목록!F42</f>
        <v>14379</v>
      </c>
      <c r="H321" s="13">
        <f>TRUNC(G321*D321,1)</f>
        <v>14379</v>
      </c>
      <c r="I321" s="12">
        <f>일위대가목록!G42</f>
        <v>287</v>
      </c>
      <c r="J321" s="13">
        <f>TRUNC(I321*D321,1)</f>
        <v>287</v>
      </c>
      <c r="K321" s="12">
        <f t="shared" si="58"/>
        <v>14666</v>
      </c>
      <c r="L321" s="13">
        <f t="shared" si="58"/>
        <v>14666</v>
      </c>
      <c r="M321" s="8" t="s">
        <v>706</v>
      </c>
      <c r="N321" s="2" t="s">
        <v>602</v>
      </c>
      <c r="O321" s="2" t="s">
        <v>707</v>
      </c>
      <c r="P321" s="2" t="s">
        <v>63</v>
      </c>
      <c r="Q321" s="2" t="s">
        <v>64</v>
      </c>
      <c r="R321" s="2" t="s">
        <v>64</v>
      </c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2" t="s">
        <v>52</v>
      </c>
      <c r="AW321" s="2" t="s">
        <v>890</v>
      </c>
      <c r="AX321" s="2" t="s">
        <v>52</v>
      </c>
      <c r="AY321" s="2" t="s">
        <v>52</v>
      </c>
    </row>
    <row r="322" spans="1:51" ht="30" customHeight="1">
      <c r="A322" s="8" t="s">
        <v>376</v>
      </c>
      <c r="B322" s="8" t="s">
        <v>52</v>
      </c>
      <c r="C322" s="8" t="s">
        <v>52</v>
      </c>
      <c r="D322" s="9"/>
      <c r="E322" s="12"/>
      <c r="F322" s="13">
        <f>TRUNC(SUMIF(N319:N321, N318, F319:F321),0)</f>
        <v>7242</v>
      </c>
      <c r="G322" s="12"/>
      <c r="H322" s="13">
        <f>TRUNC(SUMIF(N319:N321, N318, H319:H321),0)</f>
        <v>14379</v>
      </c>
      <c r="I322" s="12"/>
      <c r="J322" s="13">
        <f>TRUNC(SUMIF(N319:N321, N318, J319:J321),0)</f>
        <v>287</v>
      </c>
      <c r="K322" s="12"/>
      <c r="L322" s="13">
        <f>F322+H322+J322</f>
        <v>21908</v>
      </c>
      <c r="M322" s="8" t="s">
        <v>52</v>
      </c>
      <c r="N322" s="2" t="s">
        <v>72</v>
      </c>
      <c r="O322" s="2" t="s">
        <v>72</v>
      </c>
      <c r="P322" s="2" t="s">
        <v>52</v>
      </c>
      <c r="Q322" s="2" t="s">
        <v>52</v>
      </c>
      <c r="R322" s="2" t="s">
        <v>52</v>
      </c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2" t="s">
        <v>52</v>
      </c>
      <c r="AW322" s="2" t="s">
        <v>52</v>
      </c>
      <c r="AX322" s="2" t="s">
        <v>52</v>
      </c>
      <c r="AY322" s="2" t="s">
        <v>52</v>
      </c>
    </row>
    <row r="323" spans="1:51" ht="30" customHeight="1">
      <c r="A323" s="9"/>
      <c r="B323" s="9"/>
      <c r="C323" s="9"/>
      <c r="D323" s="9"/>
      <c r="E323" s="12"/>
      <c r="F323" s="13"/>
      <c r="G323" s="12"/>
      <c r="H323" s="13"/>
      <c r="I323" s="12"/>
      <c r="J323" s="13"/>
      <c r="K323" s="12"/>
      <c r="L323" s="13"/>
      <c r="M323" s="9"/>
    </row>
    <row r="324" spans="1:51" ht="30" customHeight="1">
      <c r="A324" s="256" t="s">
        <v>891</v>
      </c>
      <c r="B324" s="256"/>
      <c r="C324" s="256"/>
      <c r="D324" s="256"/>
      <c r="E324" s="257"/>
      <c r="F324" s="258"/>
      <c r="G324" s="257"/>
      <c r="H324" s="258"/>
      <c r="I324" s="257"/>
      <c r="J324" s="258"/>
      <c r="K324" s="257"/>
      <c r="L324" s="258"/>
      <c r="M324" s="256"/>
      <c r="N324" s="1" t="s">
        <v>607</v>
      </c>
    </row>
    <row r="325" spans="1:51" ht="30" customHeight="1">
      <c r="A325" s="8" t="s">
        <v>403</v>
      </c>
      <c r="B325" s="8" t="s">
        <v>404</v>
      </c>
      <c r="C325" s="8" t="s">
        <v>405</v>
      </c>
      <c r="D325" s="9">
        <v>0.24</v>
      </c>
      <c r="E325" s="12">
        <f>단가대비표!O17</f>
        <v>395209.58</v>
      </c>
      <c r="F325" s="13">
        <f>TRUNC(E325*D325,1)</f>
        <v>94850.2</v>
      </c>
      <c r="G325" s="12">
        <f>단가대비표!P17</f>
        <v>0</v>
      </c>
      <c r="H325" s="13">
        <f>TRUNC(G325*D325,1)</f>
        <v>0</v>
      </c>
      <c r="I325" s="12">
        <f>단가대비표!V17</f>
        <v>0</v>
      </c>
      <c r="J325" s="13">
        <f>TRUNC(I325*D325,1)</f>
        <v>0</v>
      </c>
      <c r="K325" s="12">
        <f>TRUNC(E325+G325+I325,1)</f>
        <v>395209.5</v>
      </c>
      <c r="L325" s="13">
        <f>TRUNC(F325+H325+J325,1)</f>
        <v>94850.2</v>
      </c>
      <c r="M325" s="8" t="s">
        <v>52</v>
      </c>
      <c r="N325" s="2" t="s">
        <v>607</v>
      </c>
      <c r="O325" s="2" t="s">
        <v>406</v>
      </c>
      <c r="P325" s="2" t="s">
        <v>64</v>
      </c>
      <c r="Q325" s="2" t="s">
        <v>64</v>
      </c>
      <c r="R325" s="2" t="s">
        <v>63</v>
      </c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2" t="s">
        <v>52</v>
      </c>
      <c r="AW325" s="2" t="s">
        <v>892</v>
      </c>
      <c r="AX325" s="2" t="s">
        <v>52</v>
      </c>
      <c r="AY325" s="2" t="s">
        <v>52</v>
      </c>
    </row>
    <row r="326" spans="1:51" ht="30" customHeight="1">
      <c r="A326" s="8" t="s">
        <v>604</v>
      </c>
      <c r="B326" s="8" t="s">
        <v>893</v>
      </c>
      <c r="C326" s="8" t="s">
        <v>60</v>
      </c>
      <c r="D326" s="9">
        <v>1</v>
      </c>
      <c r="E326" s="12">
        <f>일위대가목록!E55</f>
        <v>0</v>
      </c>
      <c r="F326" s="13">
        <f>TRUNC(E326*D326,1)</f>
        <v>0</v>
      </c>
      <c r="G326" s="12">
        <f>일위대가목록!F55</f>
        <v>7865</v>
      </c>
      <c r="H326" s="13">
        <f>TRUNC(G326*D326,1)</f>
        <v>7865</v>
      </c>
      <c r="I326" s="12">
        <f>일위대가목록!G55</f>
        <v>157</v>
      </c>
      <c r="J326" s="13">
        <f>TRUNC(I326*D326,1)</f>
        <v>157</v>
      </c>
      <c r="K326" s="12">
        <f>TRUNC(E326+G326+I326,1)</f>
        <v>8022</v>
      </c>
      <c r="L326" s="13">
        <f>TRUNC(F326+H326+J326,1)</f>
        <v>8022</v>
      </c>
      <c r="M326" s="8" t="s">
        <v>894</v>
      </c>
      <c r="N326" s="2" t="s">
        <v>607</v>
      </c>
      <c r="O326" s="2" t="s">
        <v>895</v>
      </c>
      <c r="P326" s="2" t="s">
        <v>63</v>
      </c>
      <c r="Q326" s="2" t="s">
        <v>64</v>
      </c>
      <c r="R326" s="2" t="s">
        <v>64</v>
      </c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2" t="s">
        <v>52</v>
      </c>
      <c r="AW326" s="2" t="s">
        <v>896</v>
      </c>
      <c r="AX326" s="2" t="s">
        <v>52</v>
      </c>
      <c r="AY326" s="2" t="s">
        <v>52</v>
      </c>
    </row>
    <row r="327" spans="1:51" ht="30" customHeight="1">
      <c r="A327" s="8" t="s">
        <v>376</v>
      </c>
      <c r="B327" s="8" t="s">
        <v>52</v>
      </c>
      <c r="C327" s="8" t="s">
        <v>52</v>
      </c>
      <c r="D327" s="9"/>
      <c r="E327" s="12"/>
      <c r="F327" s="13">
        <f>TRUNC(SUMIF(N325:N326, N324, F325:F326),0)</f>
        <v>94850</v>
      </c>
      <c r="G327" s="12"/>
      <c r="H327" s="13">
        <f>TRUNC(SUMIF(N325:N326, N324, H325:H326),0)</f>
        <v>7865</v>
      </c>
      <c r="I327" s="12"/>
      <c r="J327" s="13">
        <f>TRUNC(SUMIF(N325:N326, N324, J325:J326),0)</f>
        <v>157</v>
      </c>
      <c r="K327" s="12"/>
      <c r="L327" s="13">
        <f>F327+H327+J327</f>
        <v>102872</v>
      </c>
      <c r="M327" s="8" t="s">
        <v>52</v>
      </c>
      <c r="N327" s="2" t="s">
        <v>72</v>
      </c>
      <c r="O327" s="2" t="s">
        <v>72</v>
      </c>
      <c r="P327" s="2" t="s">
        <v>52</v>
      </c>
      <c r="Q327" s="2" t="s">
        <v>52</v>
      </c>
      <c r="R327" s="2" t="s">
        <v>52</v>
      </c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2" t="s">
        <v>52</v>
      </c>
      <c r="AW327" s="2" t="s">
        <v>52</v>
      </c>
      <c r="AX327" s="2" t="s">
        <v>52</v>
      </c>
      <c r="AY327" s="2" t="s">
        <v>52</v>
      </c>
    </row>
    <row r="328" spans="1:51" ht="30" customHeight="1">
      <c r="A328" s="9"/>
      <c r="B328" s="9"/>
      <c r="C328" s="9"/>
      <c r="D328" s="9"/>
      <c r="E328" s="12"/>
      <c r="F328" s="13"/>
      <c r="G328" s="12"/>
      <c r="H328" s="13"/>
      <c r="I328" s="12"/>
      <c r="J328" s="13"/>
      <c r="K328" s="12"/>
      <c r="L328" s="13"/>
      <c r="M328" s="9"/>
    </row>
    <row r="329" spans="1:51" ht="30" customHeight="1">
      <c r="A329" s="256" t="s">
        <v>897</v>
      </c>
      <c r="B329" s="256"/>
      <c r="C329" s="256"/>
      <c r="D329" s="256"/>
      <c r="E329" s="257"/>
      <c r="F329" s="258"/>
      <c r="G329" s="257"/>
      <c r="H329" s="258"/>
      <c r="I329" s="257"/>
      <c r="J329" s="258"/>
      <c r="K329" s="257"/>
      <c r="L329" s="258"/>
      <c r="M329" s="256"/>
      <c r="N329" s="1" t="s">
        <v>611</v>
      </c>
    </row>
    <row r="330" spans="1:51" ht="30" customHeight="1">
      <c r="A330" s="8" t="s">
        <v>849</v>
      </c>
      <c r="B330" s="8" t="s">
        <v>850</v>
      </c>
      <c r="C330" s="8" t="s">
        <v>60</v>
      </c>
      <c r="D330" s="9">
        <v>1.1000000000000001</v>
      </c>
      <c r="E330" s="12">
        <f>단가대비표!O9</f>
        <v>19484</v>
      </c>
      <c r="F330" s="13">
        <f>TRUNC(E330*D330,1)</f>
        <v>21432.400000000001</v>
      </c>
      <c r="G330" s="12">
        <f>단가대비표!P9</f>
        <v>0</v>
      </c>
      <c r="H330" s="13">
        <f>TRUNC(G330*D330,1)</f>
        <v>0</v>
      </c>
      <c r="I330" s="12">
        <f>단가대비표!V9</f>
        <v>0</v>
      </c>
      <c r="J330" s="13">
        <f>TRUNC(I330*D330,1)</f>
        <v>0</v>
      </c>
      <c r="K330" s="12">
        <f t="shared" ref="K330:L332" si="59">TRUNC(E330+G330+I330,1)</f>
        <v>19484</v>
      </c>
      <c r="L330" s="13">
        <f t="shared" si="59"/>
        <v>21432.400000000001</v>
      </c>
      <c r="M330" s="8" t="s">
        <v>52</v>
      </c>
      <c r="N330" s="2" t="s">
        <v>611</v>
      </c>
      <c r="O330" s="2" t="s">
        <v>851</v>
      </c>
      <c r="P330" s="2" t="s">
        <v>64</v>
      </c>
      <c r="Q330" s="2" t="s">
        <v>64</v>
      </c>
      <c r="R330" s="2" t="s">
        <v>63</v>
      </c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2" t="s">
        <v>52</v>
      </c>
      <c r="AW330" s="2" t="s">
        <v>898</v>
      </c>
      <c r="AX330" s="2" t="s">
        <v>52</v>
      </c>
      <c r="AY330" s="2" t="s">
        <v>52</v>
      </c>
    </row>
    <row r="331" spans="1:51" ht="30" customHeight="1">
      <c r="A331" s="8" t="s">
        <v>524</v>
      </c>
      <c r="B331" s="8" t="s">
        <v>525</v>
      </c>
      <c r="C331" s="8" t="s">
        <v>501</v>
      </c>
      <c r="D331" s="9">
        <v>0.04</v>
      </c>
      <c r="E331" s="12">
        <f>단가대비표!O58</f>
        <v>1133</v>
      </c>
      <c r="F331" s="13">
        <f>TRUNC(E331*D331,1)</f>
        <v>45.3</v>
      </c>
      <c r="G331" s="12">
        <f>단가대비표!P58</f>
        <v>0</v>
      </c>
      <c r="H331" s="13">
        <f>TRUNC(G331*D331,1)</f>
        <v>0</v>
      </c>
      <c r="I331" s="12">
        <f>단가대비표!V58</f>
        <v>0</v>
      </c>
      <c r="J331" s="13">
        <f>TRUNC(I331*D331,1)</f>
        <v>0</v>
      </c>
      <c r="K331" s="12">
        <f t="shared" si="59"/>
        <v>1133</v>
      </c>
      <c r="L331" s="13">
        <f t="shared" si="59"/>
        <v>45.3</v>
      </c>
      <c r="M331" s="8" t="s">
        <v>52</v>
      </c>
      <c r="N331" s="2" t="s">
        <v>611</v>
      </c>
      <c r="O331" s="2" t="s">
        <v>526</v>
      </c>
      <c r="P331" s="2" t="s">
        <v>64</v>
      </c>
      <c r="Q331" s="2" t="s">
        <v>64</v>
      </c>
      <c r="R331" s="2" t="s">
        <v>63</v>
      </c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2" t="s">
        <v>52</v>
      </c>
      <c r="AW331" s="2" t="s">
        <v>899</v>
      </c>
      <c r="AX331" s="2" t="s">
        <v>52</v>
      </c>
      <c r="AY331" s="2" t="s">
        <v>52</v>
      </c>
    </row>
    <row r="332" spans="1:51" ht="30" customHeight="1">
      <c r="A332" s="8" t="s">
        <v>704</v>
      </c>
      <c r="B332" s="8" t="s">
        <v>705</v>
      </c>
      <c r="C332" s="8" t="s">
        <v>60</v>
      </c>
      <c r="D332" s="9">
        <v>1</v>
      </c>
      <c r="E332" s="12">
        <f>일위대가목록!E42</f>
        <v>0</v>
      </c>
      <c r="F332" s="13">
        <f>TRUNC(E332*D332,1)</f>
        <v>0</v>
      </c>
      <c r="G332" s="12">
        <f>일위대가목록!F42</f>
        <v>14379</v>
      </c>
      <c r="H332" s="13">
        <f>TRUNC(G332*D332,1)</f>
        <v>14379</v>
      </c>
      <c r="I332" s="12">
        <f>일위대가목록!G42</f>
        <v>287</v>
      </c>
      <c r="J332" s="13">
        <f>TRUNC(I332*D332,1)</f>
        <v>287</v>
      </c>
      <c r="K332" s="12">
        <f t="shared" si="59"/>
        <v>14666</v>
      </c>
      <c r="L332" s="13">
        <f t="shared" si="59"/>
        <v>14666</v>
      </c>
      <c r="M332" s="8" t="s">
        <v>706</v>
      </c>
      <c r="N332" s="2" t="s">
        <v>611</v>
      </c>
      <c r="O332" s="2" t="s">
        <v>707</v>
      </c>
      <c r="P332" s="2" t="s">
        <v>63</v>
      </c>
      <c r="Q332" s="2" t="s">
        <v>64</v>
      </c>
      <c r="R332" s="2" t="s">
        <v>64</v>
      </c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2" t="s">
        <v>52</v>
      </c>
      <c r="AW332" s="2" t="s">
        <v>900</v>
      </c>
      <c r="AX332" s="2" t="s">
        <v>52</v>
      </c>
      <c r="AY332" s="2" t="s">
        <v>52</v>
      </c>
    </row>
    <row r="333" spans="1:51" ht="30" customHeight="1">
      <c r="A333" s="8" t="s">
        <v>376</v>
      </c>
      <c r="B333" s="8" t="s">
        <v>52</v>
      </c>
      <c r="C333" s="8" t="s">
        <v>52</v>
      </c>
      <c r="D333" s="9"/>
      <c r="E333" s="12"/>
      <c r="F333" s="13">
        <f>TRUNC(SUMIF(N330:N332, N329, F330:F332),0)</f>
        <v>21477</v>
      </c>
      <c r="G333" s="12"/>
      <c r="H333" s="13">
        <f>TRUNC(SUMIF(N330:N332, N329, H330:H332),0)</f>
        <v>14379</v>
      </c>
      <c r="I333" s="12"/>
      <c r="J333" s="13">
        <f>TRUNC(SUMIF(N330:N332, N329, J330:J332),0)</f>
        <v>287</v>
      </c>
      <c r="K333" s="12"/>
      <c r="L333" s="13">
        <f>F333+H333+J333</f>
        <v>36143</v>
      </c>
      <c r="M333" s="8" t="s">
        <v>52</v>
      </c>
      <c r="N333" s="2" t="s">
        <v>72</v>
      </c>
      <c r="O333" s="2" t="s">
        <v>72</v>
      </c>
      <c r="P333" s="2" t="s">
        <v>52</v>
      </c>
      <c r="Q333" s="2" t="s">
        <v>52</v>
      </c>
      <c r="R333" s="2" t="s">
        <v>52</v>
      </c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2" t="s">
        <v>52</v>
      </c>
      <c r="AW333" s="2" t="s">
        <v>52</v>
      </c>
      <c r="AX333" s="2" t="s">
        <v>52</v>
      </c>
      <c r="AY333" s="2" t="s">
        <v>52</v>
      </c>
    </row>
    <row r="334" spans="1:51" ht="30" customHeight="1">
      <c r="A334" s="9"/>
      <c r="B334" s="9"/>
      <c r="C334" s="9"/>
      <c r="D334" s="9"/>
      <c r="E334" s="12"/>
      <c r="F334" s="13"/>
      <c r="G334" s="12"/>
      <c r="H334" s="13"/>
      <c r="I334" s="12"/>
      <c r="J334" s="13"/>
      <c r="K334" s="12"/>
      <c r="L334" s="13"/>
      <c r="M334" s="9"/>
    </row>
    <row r="335" spans="1:51" ht="30" customHeight="1">
      <c r="A335" s="256" t="s">
        <v>901</v>
      </c>
      <c r="B335" s="256"/>
      <c r="C335" s="256"/>
      <c r="D335" s="256"/>
      <c r="E335" s="257"/>
      <c r="F335" s="258"/>
      <c r="G335" s="257"/>
      <c r="H335" s="258"/>
      <c r="I335" s="257"/>
      <c r="J335" s="258"/>
      <c r="K335" s="257"/>
      <c r="L335" s="258"/>
      <c r="M335" s="256"/>
      <c r="N335" s="1" t="s">
        <v>620</v>
      </c>
    </row>
    <row r="336" spans="1:51" ht="30" customHeight="1">
      <c r="A336" s="8" t="s">
        <v>878</v>
      </c>
      <c r="B336" s="8" t="s">
        <v>372</v>
      </c>
      <c r="C336" s="8" t="s">
        <v>373</v>
      </c>
      <c r="D336" s="9">
        <v>0.06</v>
      </c>
      <c r="E336" s="12">
        <f>단가대비표!O101</f>
        <v>0</v>
      </c>
      <c r="F336" s="13">
        <f>TRUNC(E336*D336,1)</f>
        <v>0</v>
      </c>
      <c r="G336" s="12">
        <f>단가대비표!P101</f>
        <v>211250</v>
      </c>
      <c r="H336" s="13">
        <f>TRUNC(G336*D336,1)</f>
        <v>12675</v>
      </c>
      <c r="I336" s="12">
        <f>단가대비표!V101</f>
        <v>0</v>
      </c>
      <c r="J336" s="13">
        <f>TRUNC(I336*D336,1)</f>
        <v>0</v>
      </c>
      <c r="K336" s="12">
        <f>TRUNC(E336+G336+I336,1)</f>
        <v>211250</v>
      </c>
      <c r="L336" s="13">
        <f>TRUNC(F336+H336+J336,1)</f>
        <v>12675</v>
      </c>
      <c r="M336" s="8" t="s">
        <v>52</v>
      </c>
      <c r="N336" s="2" t="s">
        <v>620</v>
      </c>
      <c r="O336" s="2" t="s">
        <v>879</v>
      </c>
      <c r="P336" s="2" t="s">
        <v>64</v>
      </c>
      <c r="Q336" s="2" t="s">
        <v>64</v>
      </c>
      <c r="R336" s="2" t="s">
        <v>63</v>
      </c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2" t="s">
        <v>52</v>
      </c>
      <c r="AW336" s="2" t="s">
        <v>902</v>
      </c>
      <c r="AX336" s="2" t="s">
        <v>52</v>
      </c>
      <c r="AY336" s="2" t="s">
        <v>52</v>
      </c>
    </row>
    <row r="337" spans="1:51" ht="30" customHeight="1">
      <c r="A337" s="8" t="s">
        <v>371</v>
      </c>
      <c r="B337" s="8" t="s">
        <v>372</v>
      </c>
      <c r="C337" s="8" t="s">
        <v>373</v>
      </c>
      <c r="D337" s="9">
        <v>1.0999999999999999E-2</v>
      </c>
      <c r="E337" s="12">
        <f>단가대비표!O91</f>
        <v>0</v>
      </c>
      <c r="F337" s="13">
        <f>TRUNC(E337*D337,1)</f>
        <v>0</v>
      </c>
      <c r="G337" s="12">
        <f>단가대비표!P91</f>
        <v>144481</v>
      </c>
      <c r="H337" s="13">
        <f>TRUNC(G337*D337,1)</f>
        <v>1589.2</v>
      </c>
      <c r="I337" s="12">
        <f>단가대비표!V91</f>
        <v>0</v>
      </c>
      <c r="J337" s="13">
        <f>TRUNC(I337*D337,1)</f>
        <v>0</v>
      </c>
      <c r="K337" s="12">
        <f>TRUNC(E337+G337+I337,1)</f>
        <v>144481</v>
      </c>
      <c r="L337" s="13">
        <f>TRUNC(F337+H337+J337,1)</f>
        <v>1589.2</v>
      </c>
      <c r="M337" s="8" t="s">
        <v>52</v>
      </c>
      <c r="N337" s="2" t="s">
        <v>620</v>
      </c>
      <c r="O337" s="2" t="s">
        <v>374</v>
      </c>
      <c r="P337" s="2" t="s">
        <v>64</v>
      </c>
      <c r="Q337" s="2" t="s">
        <v>64</v>
      </c>
      <c r="R337" s="2" t="s">
        <v>63</v>
      </c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2" t="s">
        <v>52</v>
      </c>
      <c r="AW337" s="2" t="s">
        <v>903</v>
      </c>
      <c r="AX337" s="2" t="s">
        <v>52</v>
      </c>
      <c r="AY337" s="2" t="s">
        <v>52</v>
      </c>
    </row>
    <row r="338" spans="1:51" ht="30" customHeight="1">
      <c r="A338" s="8" t="s">
        <v>376</v>
      </c>
      <c r="B338" s="8" t="s">
        <v>52</v>
      </c>
      <c r="C338" s="8" t="s">
        <v>52</v>
      </c>
      <c r="D338" s="9"/>
      <c r="E338" s="12"/>
      <c r="F338" s="13">
        <f>TRUNC(SUMIF(N336:N337, N335, F336:F337),0)</f>
        <v>0</v>
      </c>
      <c r="G338" s="12"/>
      <c r="H338" s="13">
        <f>TRUNC(SUMIF(N336:N337, N335, H336:H337),0)</f>
        <v>14264</v>
      </c>
      <c r="I338" s="12"/>
      <c r="J338" s="13">
        <f>TRUNC(SUMIF(N336:N337, N335, J336:J337),0)</f>
        <v>0</v>
      </c>
      <c r="K338" s="12"/>
      <c r="L338" s="13">
        <f>F338+H338+J338</f>
        <v>14264</v>
      </c>
      <c r="M338" s="8" t="s">
        <v>52</v>
      </c>
      <c r="N338" s="2" t="s">
        <v>72</v>
      </c>
      <c r="O338" s="2" t="s">
        <v>72</v>
      </c>
      <c r="P338" s="2" t="s">
        <v>52</v>
      </c>
      <c r="Q338" s="2" t="s">
        <v>52</v>
      </c>
      <c r="R338" s="2" t="s">
        <v>52</v>
      </c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2" t="s">
        <v>52</v>
      </c>
      <c r="AW338" s="2" t="s">
        <v>52</v>
      </c>
      <c r="AX338" s="2" t="s">
        <v>52</v>
      </c>
      <c r="AY338" s="2" t="s">
        <v>52</v>
      </c>
    </row>
    <row r="339" spans="1:51" ht="30" customHeight="1">
      <c r="A339" s="9"/>
      <c r="B339" s="9"/>
      <c r="C339" s="9"/>
      <c r="D339" s="9"/>
      <c r="E339" s="12"/>
      <c r="F339" s="13"/>
      <c r="G339" s="12"/>
      <c r="H339" s="13"/>
      <c r="I339" s="12"/>
      <c r="J339" s="13"/>
      <c r="K339" s="12"/>
      <c r="L339" s="13"/>
      <c r="M339" s="9"/>
    </row>
    <row r="340" spans="1:51" ht="30" customHeight="1">
      <c r="A340" s="256" t="s">
        <v>904</v>
      </c>
      <c r="B340" s="256"/>
      <c r="C340" s="256"/>
      <c r="D340" s="256"/>
      <c r="E340" s="257"/>
      <c r="F340" s="258"/>
      <c r="G340" s="257"/>
      <c r="H340" s="258"/>
      <c r="I340" s="257"/>
      <c r="J340" s="258"/>
      <c r="K340" s="257"/>
      <c r="L340" s="258"/>
      <c r="M340" s="256"/>
      <c r="N340" s="1" t="s">
        <v>625</v>
      </c>
    </row>
    <row r="341" spans="1:51" ht="30" customHeight="1">
      <c r="A341" s="8" t="s">
        <v>657</v>
      </c>
      <c r="B341" s="8" t="s">
        <v>658</v>
      </c>
      <c r="C341" s="8" t="s">
        <v>189</v>
      </c>
      <c r="D341" s="9">
        <v>3.6</v>
      </c>
      <c r="E341" s="12">
        <f>단가대비표!O84</f>
        <v>5130</v>
      </c>
      <c r="F341" s="13">
        <f>TRUNC(E341*D341,1)</f>
        <v>18468</v>
      </c>
      <c r="G341" s="12">
        <f>단가대비표!P84</f>
        <v>0</v>
      </c>
      <c r="H341" s="13">
        <f>TRUNC(G341*D341,1)</f>
        <v>0</v>
      </c>
      <c r="I341" s="12">
        <f>단가대비표!V84</f>
        <v>0</v>
      </c>
      <c r="J341" s="13">
        <f>TRUNC(I341*D341,1)</f>
        <v>0</v>
      </c>
      <c r="K341" s="12">
        <f t="shared" ref="K341:L345" si="60">TRUNC(E341+G341+I341,1)</f>
        <v>5130</v>
      </c>
      <c r="L341" s="13">
        <f t="shared" si="60"/>
        <v>18468</v>
      </c>
      <c r="M341" s="8" t="s">
        <v>52</v>
      </c>
      <c r="N341" s="2" t="s">
        <v>625</v>
      </c>
      <c r="O341" s="2" t="s">
        <v>659</v>
      </c>
      <c r="P341" s="2" t="s">
        <v>64</v>
      </c>
      <c r="Q341" s="2" t="s">
        <v>64</v>
      </c>
      <c r="R341" s="2" t="s">
        <v>63</v>
      </c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2" t="s">
        <v>52</v>
      </c>
      <c r="AW341" s="2" t="s">
        <v>905</v>
      </c>
      <c r="AX341" s="2" t="s">
        <v>52</v>
      </c>
      <c r="AY341" s="2" t="s">
        <v>52</v>
      </c>
    </row>
    <row r="342" spans="1:51" ht="30" customHeight="1">
      <c r="A342" s="8" t="s">
        <v>666</v>
      </c>
      <c r="B342" s="8" t="s">
        <v>906</v>
      </c>
      <c r="C342" s="8" t="s">
        <v>60</v>
      </c>
      <c r="D342" s="9">
        <v>1.05</v>
      </c>
      <c r="E342" s="12">
        <f>단가대비표!O32</f>
        <v>78100</v>
      </c>
      <c r="F342" s="13">
        <f>TRUNC(E342*D342,1)</f>
        <v>82005</v>
      </c>
      <c r="G342" s="12">
        <f>단가대비표!P32</f>
        <v>0</v>
      </c>
      <c r="H342" s="13">
        <f>TRUNC(G342*D342,1)</f>
        <v>0</v>
      </c>
      <c r="I342" s="12">
        <f>단가대비표!V32</f>
        <v>0</v>
      </c>
      <c r="J342" s="13">
        <f>TRUNC(I342*D342,1)</f>
        <v>0</v>
      </c>
      <c r="K342" s="12">
        <f t="shared" si="60"/>
        <v>78100</v>
      </c>
      <c r="L342" s="13">
        <f t="shared" si="60"/>
        <v>82005</v>
      </c>
      <c r="M342" s="8" t="s">
        <v>52</v>
      </c>
      <c r="N342" s="2" t="s">
        <v>625</v>
      </c>
      <c r="O342" s="2" t="s">
        <v>907</v>
      </c>
      <c r="P342" s="2" t="s">
        <v>64</v>
      </c>
      <c r="Q342" s="2" t="s">
        <v>64</v>
      </c>
      <c r="R342" s="2" t="s">
        <v>63</v>
      </c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2" t="s">
        <v>52</v>
      </c>
      <c r="AW342" s="2" t="s">
        <v>908</v>
      </c>
      <c r="AX342" s="2" t="s">
        <v>52</v>
      </c>
      <c r="AY342" s="2" t="s">
        <v>52</v>
      </c>
    </row>
    <row r="343" spans="1:51" ht="30" customHeight="1">
      <c r="A343" s="8" t="s">
        <v>592</v>
      </c>
      <c r="B343" s="8" t="s">
        <v>670</v>
      </c>
      <c r="C343" s="8" t="s">
        <v>68</v>
      </c>
      <c r="D343" s="9">
        <v>1</v>
      </c>
      <c r="E343" s="12">
        <f>TRUNC(SUMIF(V341:V345, RIGHTB(O343, 1), F341:F345)*U343, 2)</f>
        <v>0</v>
      </c>
      <c r="F343" s="13">
        <f>TRUNC(E343*D343,1)</f>
        <v>0</v>
      </c>
      <c r="G343" s="12">
        <v>0</v>
      </c>
      <c r="H343" s="13">
        <f>TRUNC(G343*D343,1)</f>
        <v>0</v>
      </c>
      <c r="I343" s="12">
        <v>0</v>
      </c>
      <c r="J343" s="13">
        <f>TRUNC(I343*D343,1)</f>
        <v>0</v>
      </c>
      <c r="K343" s="12">
        <f t="shared" si="60"/>
        <v>0</v>
      </c>
      <c r="L343" s="13">
        <f t="shared" si="60"/>
        <v>0</v>
      </c>
      <c r="M343" s="8" t="s">
        <v>52</v>
      </c>
      <c r="N343" s="2" t="s">
        <v>625</v>
      </c>
      <c r="O343" s="2" t="s">
        <v>393</v>
      </c>
      <c r="P343" s="2" t="s">
        <v>64</v>
      </c>
      <c r="Q343" s="2" t="s">
        <v>64</v>
      </c>
      <c r="R343" s="2" t="s">
        <v>64</v>
      </c>
      <c r="S343" s="3">
        <v>0</v>
      </c>
      <c r="T343" s="3">
        <v>0</v>
      </c>
      <c r="U343" s="3">
        <v>0.05</v>
      </c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2" t="s">
        <v>52</v>
      </c>
      <c r="AW343" s="2" t="s">
        <v>909</v>
      </c>
      <c r="AX343" s="2" t="s">
        <v>52</v>
      </c>
      <c r="AY343" s="2" t="s">
        <v>52</v>
      </c>
    </row>
    <row r="344" spans="1:51" ht="30" customHeight="1">
      <c r="A344" s="8" t="s">
        <v>910</v>
      </c>
      <c r="B344" s="8" t="s">
        <v>911</v>
      </c>
      <c r="C344" s="8" t="s">
        <v>60</v>
      </c>
      <c r="D344" s="9">
        <v>1</v>
      </c>
      <c r="E344" s="12">
        <f>일위대가목록!E56</f>
        <v>0</v>
      </c>
      <c r="F344" s="13">
        <f>TRUNC(E344*D344,1)</f>
        <v>0</v>
      </c>
      <c r="G344" s="12">
        <f>일위대가목록!F56</f>
        <v>44538</v>
      </c>
      <c r="H344" s="13">
        <f>TRUNC(G344*D344,1)</f>
        <v>44538</v>
      </c>
      <c r="I344" s="12">
        <f>일위대가목록!G56</f>
        <v>1336</v>
      </c>
      <c r="J344" s="13">
        <f>TRUNC(I344*D344,1)</f>
        <v>1336</v>
      </c>
      <c r="K344" s="12">
        <f t="shared" si="60"/>
        <v>45874</v>
      </c>
      <c r="L344" s="13">
        <f t="shared" si="60"/>
        <v>45874</v>
      </c>
      <c r="M344" s="8" t="s">
        <v>912</v>
      </c>
      <c r="N344" s="2" t="s">
        <v>625</v>
      </c>
      <c r="O344" s="2" t="s">
        <v>913</v>
      </c>
      <c r="P344" s="2" t="s">
        <v>63</v>
      </c>
      <c r="Q344" s="2" t="s">
        <v>64</v>
      </c>
      <c r="R344" s="2" t="s">
        <v>64</v>
      </c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2" t="s">
        <v>52</v>
      </c>
      <c r="AW344" s="2" t="s">
        <v>914</v>
      </c>
      <c r="AX344" s="2" t="s">
        <v>52</v>
      </c>
      <c r="AY344" s="2" t="s">
        <v>52</v>
      </c>
    </row>
    <row r="345" spans="1:51" ht="30" customHeight="1">
      <c r="A345" s="8" t="s">
        <v>915</v>
      </c>
      <c r="B345" s="8" t="s">
        <v>911</v>
      </c>
      <c r="C345" s="8" t="s">
        <v>60</v>
      </c>
      <c r="D345" s="9">
        <v>1</v>
      </c>
      <c r="E345" s="12">
        <f>일위대가목록!E57</f>
        <v>0</v>
      </c>
      <c r="F345" s="13">
        <f>TRUNC(E345*D345,1)</f>
        <v>0</v>
      </c>
      <c r="G345" s="12">
        <f>일위대가목록!F57</f>
        <v>11346</v>
      </c>
      <c r="H345" s="13">
        <f>TRUNC(G345*D345,1)</f>
        <v>11346</v>
      </c>
      <c r="I345" s="12">
        <f>일위대가목록!G57</f>
        <v>340</v>
      </c>
      <c r="J345" s="13">
        <f>TRUNC(I345*D345,1)</f>
        <v>340</v>
      </c>
      <c r="K345" s="12">
        <f t="shared" si="60"/>
        <v>11686</v>
      </c>
      <c r="L345" s="13">
        <f t="shared" si="60"/>
        <v>11686</v>
      </c>
      <c r="M345" s="8" t="s">
        <v>916</v>
      </c>
      <c r="N345" s="2" t="s">
        <v>625</v>
      </c>
      <c r="O345" s="2" t="s">
        <v>917</v>
      </c>
      <c r="P345" s="2" t="s">
        <v>63</v>
      </c>
      <c r="Q345" s="2" t="s">
        <v>64</v>
      </c>
      <c r="R345" s="2" t="s">
        <v>64</v>
      </c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2" t="s">
        <v>52</v>
      </c>
      <c r="AW345" s="2" t="s">
        <v>918</v>
      </c>
      <c r="AX345" s="2" t="s">
        <v>52</v>
      </c>
      <c r="AY345" s="2" t="s">
        <v>52</v>
      </c>
    </row>
    <row r="346" spans="1:51" ht="30" customHeight="1">
      <c r="A346" s="8" t="s">
        <v>376</v>
      </c>
      <c r="B346" s="8" t="s">
        <v>52</v>
      </c>
      <c r="C346" s="8" t="s">
        <v>52</v>
      </c>
      <c r="D346" s="9"/>
      <c r="E346" s="12"/>
      <c r="F346" s="13">
        <f>TRUNC(SUMIF(N341:N345, N340, F341:F345),0)</f>
        <v>100473</v>
      </c>
      <c r="G346" s="12"/>
      <c r="H346" s="13">
        <f>TRUNC(SUMIF(N341:N345, N340, H341:H345),0)</f>
        <v>55884</v>
      </c>
      <c r="I346" s="12"/>
      <c r="J346" s="13">
        <f>TRUNC(SUMIF(N341:N345, N340, J341:J345),0)</f>
        <v>1676</v>
      </c>
      <c r="K346" s="12"/>
      <c r="L346" s="13">
        <f>F346+H346+J346</f>
        <v>158033</v>
      </c>
      <c r="M346" s="8" t="s">
        <v>52</v>
      </c>
      <c r="N346" s="2" t="s">
        <v>72</v>
      </c>
      <c r="O346" s="2" t="s">
        <v>72</v>
      </c>
      <c r="P346" s="2" t="s">
        <v>52</v>
      </c>
      <c r="Q346" s="2" t="s">
        <v>52</v>
      </c>
      <c r="R346" s="2" t="s">
        <v>52</v>
      </c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2" t="s">
        <v>52</v>
      </c>
      <c r="AW346" s="2" t="s">
        <v>52</v>
      </c>
      <c r="AX346" s="2" t="s">
        <v>52</v>
      </c>
      <c r="AY346" s="2" t="s">
        <v>52</v>
      </c>
    </row>
    <row r="347" spans="1:51" ht="30" customHeight="1">
      <c r="A347" s="9"/>
      <c r="B347" s="9"/>
      <c r="C347" s="9"/>
      <c r="D347" s="9"/>
      <c r="E347" s="12"/>
      <c r="F347" s="13"/>
      <c r="G347" s="12"/>
      <c r="H347" s="13"/>
      <c r="I347" s="12"/>
      <c r="J347" s="13"/>
      <c r="K347" s="12"/>
      <c r="L347" s="13"/>
      <c r="M347" s="9"/>
    </row>
    <row r="348" spans="1:51" ht="30" customHeight="1">
      <c r="A348" s="256" t="s">
        <v>919</v>
      </c>
      <c r="B348" s="256"/>
      <c r="C348" s="256"/>
      <c r="D348" s="256"/>
      <c r="E348" s="257"/>
      <c r="F348" s="258"/>
      <c r="G348" s="257"/>
      <c r="H348" s="258"/>
      <c r="I348" s="257"/>
      <c r="J348" s="258"/>
      <c r="K348" s="257"/>
      <c r="L348" s="258"/>
      <c r="M348" s="256"/>
      <c r="N348" s="1" t="s">
        <v>895</v>
      </c>
    </row>
    <row r="349" spans="1:51" ht="30" customHeight="1">
      <c r="A349" s="8" t="s">
        <v>408</v>
      </c>
      <c r="B349" s="8" t="s">
        <v>372</v>
      </c>
      <c r="C349" s="8" t="s">
        <v>373</v>
      </c>
      <c r="D349" s="9">
        <v>3.3000000000000002E-2</v>
      </c>
      <c r="E349" s="12">
        <f>단가대비표!O96</f>
        <v>0</v>
      </c>
      <c r="F349" s="13">
        <f>TRUNC(E349*D349,1)</f>
        <v>0</v>
      </c>
      <c r="G349" s="12">
        <f>단가대비표!P96</f>
        <v>225210</v>
      </c>
      <c r="H349" s="13">
        <f>TRUNC(G349*D349,1)</f>
        <v>7431.9</v>
      </c>
      <c r="I349" s="12">
        <f>단가대비표!V96</f>
        <v>0</v>
      </c>
      <c r="J349" s="13">
        <f>TRUNC(I349*D349,1)</f>
        <v>0</v>
      </c>
      <c r="K349" s="12">
        <f t="shared" ref="K349:L351" si="61">TRUNC(E349+G349+I349,1)</f>
        <v>225210</v>
      </c>
      <c r="L349" s="13">
        <f t="shared" si="61"/>
        <v>7431.9</v>
      </c>
      <c r="M349" s="8" t="s">
        <v>52</v>
      </c>
      <c r="N349" s="2" t="s">
        <v>895</v>
      </c>
      <c r="O349" s="2" t="s">
        <v>409</v>
      </c>
      <c r="P349" s="2" t="s">
        <v>64</v>
      </c>
      <c r="Q349" s="2" t="s">
        <v>64</v>
      </c>
      <c r="R349" s="2" t="s">
        <v>63</v>
      </c>
      <c r="S349" s="3"/>
      <c r="T349" s="3"/>
      <c r="U349" s="3"/>
      <c r="V349" s="3">
        <v>1</v>
      </c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2" t="s">
        <v>52</v>
      </c>
      <c r="AW349" s="2" t="s">
        <v>920</v>
      </c>
      <c r="AX349" s="2" t="s">
        <v>52</v>
      </c>
      <c r="AY349" s="2" t="s">
        <v>52</v>
      </c>
    </row>
    <row r="350" spans="1:51" ht="30" customHeight="1">
      <c r="A350" s="8" t="s">
        <v>371</v>
      </c>
      <c r="B350" s="8" t="s">
        <v>372</v>
      </c>
      <c r="C350" s="8" t="s">
        <v>373</v>
      </c>
      <c r="D350" s="9">
        <v>3.0000000000000001E-3</v>
      </c>
      <c r="E350" s="12">
        <f>단가대비표!O91</f>
        <v>0</v>
      </c>
      <c r="F350" s="13">
        <f>TRUNC(E350*D350,1)</f>
        <v>0</v>
      </c>
      <c r="G350" s="12">
        <f>단가대비표!P91</f>
        <v>144481</v>
      </c>
      <c r="H350" s="13">
        <f>TRUNC(G350*D350,1)</f>
        <v>433.4</v>
      </c>
      <c r="I350" s="12">
        <f>단가대비표!V91</f>
        <v>0</v>
      </c>
      <c r="J350" s="13">
        <f>TRUNC(I350*D350,1)</f>
        <v>0</v>
      </c>
      <c r="K350" s="12">
        <f t="shared" si="61"/>
        <v>144481</v>
      </c>
      <c r="L350" s="13">
        <f t="shared" si="61"/>
        <v>433.4</v>
      </c>
      <c r="M350" s="8" t="s">
        <v>52</v>
      </c>
      <c r="N350" s="2" t="s">
        <v>895</v>
      </c>
      <c r="O350" s="2" t="s">
        <v>374</v>
      </c>
      <c r="P350" s="2" t="s">
        <v>64</v>
      </c>
      <c r="Q350" s="2" t="s">
        <v>64</v>
      </c>
      <c r="R350" s="2" t="s">
        <v>63</v>
      </c>
      <c r="S350" s="3"/>
      <c r="T350" s="3"/>
      <c r="U350" s="3"/>
      <c r="V350" s="3">
        <v>1</v>
      </c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2" t="s">
        <v>52</v>
      </c>
      <c r="AW350" s="2" t="s">
        <v>921</v>
      </c>
      <c r="AX350" s="2" t="s">
        <v>52</v>
      </c>
      <c r="AY350" s="2" t="s">
        <v>52</v>
      </c>
    </row>
    <row r="351" spans="1:51" ht="30" customHeight="1">
      <c r="A351" s="8" t="s">
        <v>732</v>
      </c>
      <c r="B351" s="8" t="s">
        <v>833</v>
      </c>
      <c r="C351" s="8" t="s">
        <v>68</v>
      </c>
      <c r="D351" s="9">
        <v>1</v>
      </c>
      <c r="E351" s="12">
        <v>0</v>
      </c>
      <c r="F351" s="13">
        <f>TRUNC(E351*D351,1)</f>
        <v>0</v>
      </c>
      <c r="G351" s="12">
        <v>0</v>
      </c>
      <c r="H351" s="13">
        <f>TRUNC(G351*D351,1)</f>
        <v>0</v>
      </c>
      <c r="I351" s="12">
        <f>TRUNC(SUMIF(V349:V351, RIGHTB(O351, 1), H349:H351)*U351, 2)</f>
        <v>157.30000000000001</v>
      </c>
      <c r="J351" s="13">
        <f>TRUNC(I351*D351,1)</f>
        <v>157.30000000000001</v>
      </c>
      <c r="K351" s="12">
        <f t="shared" si="61"/>
        <v>157.30000000000001</v>
      </c>
      <c r="L351" s="13">
        <f t="shared" si="61"/>
        <v>157.30000000000001</v>
      </c>
      <c r="M351" s="8" t="s">
        <v>52</v>
      </c>
      <c r="N351" s="2" t="s">
        <v>895</v>
      </c>
      <c r="O351" s="2" t="s">
        <v>393</v>
      </c>
      <c r="P351" s="2" t="s">
        <v>64</v>
      </c>
      <c r="Q351" s="2" t="s">
        <v>64</v>
      </c>
      <c r="R351" s="2" t="s">
        <v>64</v>
      </c>
      <c r="S351" s="3">
        <v>1</v>
      </c>
      <c r="T351" s="3">
        <v>2</v>
      </c>
      <c r="U351" s="3">
        <v>0.02</v>
      </c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2" t="s">
        <v>52</v>
      </c>
      <c r="AW351" s="2" t="s">
        <v>922</v>
      </c>
      <c r="AX351" s="2" t="s">
        <v>52</v>
      </c>
      <c r="AY351" s="2" t="s">
        <v>52</v>
      </c>
    </row>
    <row r="352" spans="1:51" ht="30" customHeight="1">
      <c r="A352" s="8" t="s">
        <v>376</v>
      </c>
      <c r="B352" s="8" t="s">
        <v>52</v>
      </c>
      <c r="C352" s="8" t="s">
        <v>52</v>
      </c>
      <c r="D352" s="9"/>
      <c r="E352" s="12"/>
      <c r="F352" s="13">
        <f>TRUNC(SUMIF(N349:N351, N348, F349:F351),0)</f>
        <v>0</v>
      </c>
      <c r="G352" s="12"/>
      <c r="H352" s="13">
        <f>TRUNC(SUMIF(N349:N351, N348, H349:H351),0)</f>
        <v>7865</v>
      </c>
      <c r="I352" s="12"/>
      <c r="J352" s="13">
        <f>TRUNC(SUMIF(N349:N351, N348, J349:J351),0)</f>
        <v>157</v>
      </c>
      <c r="K352" s="12"/>
      <c r="L352" s="13">
        <f>F352+H352+J352</f>
        <v>8022</v>
      </c>
      <c r="M352" s="8" t="s">
        <v>52</v>
      </c>
      <c r="N352" s="2" t="s">
        <v>72</v>
      </c>
      <c r="O352" s="2" t="s">
        <v>72</v>
      </c>
      <c r="P352" s="2" t="s">
        <v>52</v>
      </c>
      <c r="Q352" s="2" t="s">
        <v>52</v>
      </c>
      <c r="R352" s="2" t="s">
        <v>52</v>
      </c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2" t="s">
        <v>52</v>
      </c>
      <c r="AW352" s="2" t="s">
        <v>52</v>
      </c>
      <c r="AX352" s="2" t="s">
        <v>52</v>
      </c>
      <c r="AY352" s="2" t="s">
        <v>52</v>
      </c>
    </row>
    <row r="353" spans="1:51" ht="30" customHeight="1">
      <c r="A353" s="9"/>
      <c r="B353" s="9"/>
      <c r="C353" s="9"/>
      <c r="D353" s="9"/>
      <c r="E353" s="12"/>
      <c r="F353" s="13"/>
      <c r="G353" s="12"/>
      <c r="H353" s="13"/>
      <c r="I353" s="12"/>
      <c r="J353" s="13"/>
      <c r="K353" s="12"/>
      <c r="L353" s="13"/>
      <c r="M353" s="9"/>
    </row>
    <row r="354" spans="1:51" ht="30" customHeight="1">
      <c r="A354" s="256" t="s">
        <v>923</v>
      </c>
      <c r="B354" s="256"/>
      <c r="C354" s="256"/>
      <c r="D354" s="256"/>
      <c r="E354" s="257"/>
      <c r="F354" s="258"/>
      <c r="G354" s="257"/>
      <c r="H354" s="258"/>
      <c r="I354" s="257"/>
      <c r="J354" s="258"/>
      <c r="K354" s="257"/>
      <c r="L354" s="258"/>
      <c r="M354" s="256"/>
      <c r="N354" s="1" t="s">
        <v>913</v>
      </c>
    </row>
    <row r="355" spans="1:51" ht="30" customHeight="1">
      <c r="A355" s="8" t="s">
        <v>924</v>
      </c>
      <c r="B355" s="8" t="s">
        <v>372</v>
      </c>
      <c r="C355" s="8" t="s">
        <v>373</v>
      </c>
      <c r="D355" s="9">
        <v>0.13</v>
      </c>
      <c r="E355" s="12">
        <f>단가대비표!O95</f>
        <v>0</v>
      </c>
      <c r="F355" s="13">
        <f>TRUNC(E355*D355,1)</f>
        <v>0</v>
      </c>
      <c r="G355" s="12">
        <f>단가대비표!P95</f>
        <v>230706</v>
      </c>
      <c r="H355" s="13">
        <f>TRUNC(G355*D355,1)</f>
        <v>29991.7</v>
      </c>
      <c r="I355" s="12">
        <f>단가대비표!V95</f>
        <v>0</v>
      </c>
      <c r="J355" s="13">
        <f>TRUNC(I355*D355,1)</f>
        <v>0</v>
      </c>
      <c r="K355" s="12">
        <f t="shared" ref="K355:L357" si="62">TRUNC(E355+G355+I355,1)</f>
        <v>230706</v>
      </c>
      <c r="L355" s="13">
        <f t="shared" si="62"/>
        <v>29991.7</v>
      </c>
      <c r="M355" s="8" t="s">
        <v>52</v>
      </c>
      <c r="N355" s="2" t="s">
        <v>913</v>
      </c>
      <c r="O355" s="2" t="s">
        <v>925</v>
      </c>
      <c r="P355" s="2" t="s">
        <v>64</v>
      </c>
      <c r="Q355" s="2" t="s">
        <v>64</v>
      </c>
      <c r="R355" s="2" t="s">
        <v>63</v>
      </c>
      <c r="S355" s="3"/>
      <c r="T355" s="3"/>
      <c r="U355" s="3"/>
      <c r="V355" s="3">
        <v>1</v>
      </c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2" t="s">
        <v>52</v>
      </c>
      <c r="AW355" s="2" t="s">
        <v>926</v>
      </c>
      <c r="AX355" s="2" t="s">
        <v>52</v>
      </c>
      <c r="AY355" s="2" t="s">
        <v>52</v>
      </c>
    </row>
    <row r="356" spans="1:51" ht="30" customHeight="1">
      <c r="A356" s="8" t="s">
        <v>927</v>
      </c>
      <c r="B356" s="8" t="s">
        <v>372</v>
      </c>
      <c r="C356" s="8" t="s">
        <v>373</v>
      </c>
      <c r="D356" s="9">
        <v>7.1999999999999995E-2</v>
      </c>
      <c r="E356" s="12">
        <f>단가대비표!O94</f>
        <v>0</v>
      </c>
      <c r="F356" s="13">
        <f>TRUNC(E356*D356,1)</f>
        <v>0</v>
      </c>
      <c r="G356" s="12">
        <f>단가대비표!P94</f>
        <v>202032</v>
      </c>
      <c r="H356" s="13">
        <f>TRUNC(G356*D356,1)</f>
        <v>14546.3</v>
      </c>
      <c r="I356" s="12">
        <f>단가대비표!V94</f>
        <v>0</v>
      </c>
      <c r="J356" s="13">
        <f>TRUNC(I356*D356,1)</f>
        <v>0</v>
      </c>
      <c r="K356" s="12">
        <f t="shared" si="62"/>
        <v>202032</v>
      </c>
      <c r="L356" s="13">
        <f t="shared" si="62"/>
        <v>14546.3</v>
      </c>
      <c r="M356" s="8" t="s">
        <v>52</v>
      </c>
      <c r="N356" s="2" t="s">
        <v>913</v>
      </c>
      <c r="O356" s="2" t="s">
        <v>928</v>
      </c>
      <c r="P356" s="2" t="s">
        <v>64</v>
      </c>
      <c r="Q356" s="2" t="s">
        <v>64</v>
      </c>
      <c r="R356" s="2" t="s">
        <v>63</v>
      </c>
      <c r="S356" s="3"/>
      <c r="T356" s="3"/>
      <c r="U356" s="3"/>
      <c r="V356" s="3">
        <v>1</v>
      </c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2" t="s">
        <v>52</v>
      </c>
      <c r="AW356" s="2" t="s">
        <v>929</v>
      </c>
      <c r="AX356" s="2" t="s">
        <v>52</v>
      </c>
      <c r="AY356" s="2" t="s">
        <v>52</v>
      </c>
    </row>
    <row r="357" spans="1:51" ht="30" customHeight="1">
      <c r="A357" s="8" t="s">
        <v>732</v>
      </c>
      <c r="B357" s="8" t="s">
        <v>762</v>
      </c>
      <c r="C357" s="8" t="s">
        <v>68</v>
      </c>
      <c r="D357" s="9">
        <v>1</v>
      </c>
      <c r="E357" s="12">
        <v>0</v>
      </c>
      <c r="F357" s="13">
        <f>TRUNC(E357*D357,1)</f>
        <v>0</v>
      </c>
      <c r="G357" s="12">
        <v>0</v>
      </c>
      <c r="H357" s="13">
        <f>TRUNC(G357*D357,1)</f>
        <v>0</v>
      </c>
      <c r="I357" s="12">
        <f>TRUNC(SUMIF(V355:V357, RIGHTB(O357, 1), H355:H357)*U357, 2)</f>
        <v>1336.14</v>
      </c>
      <c r="J357" s="13">
        <f>TRUNC(I357*D357,1)</f>
        <v>1336.1</v>
      </c>
      <c r="K357" s="12">
        <f t="shared" si="62"/>
        <v>1336.1</v>
      </c>
      <c r="L357" s="13">
        <f t="shared" si="62"/>
        <v>1336.1</v>
      </c>
      <c r="M357" s="8" t="s">
        <v>52</v>
      </c>
      <c r="N357" s="2" t="s">
        <v>913</v>
      </c>
      <c r="O357" s="2" t="s">
        <v>393</v>
      </c>
      <c r="P357" s="2" t="s">
        <v>64</v>
      </c>
      <c r="Q357" s="2" t="s">
        <v>64</v>
      </c>
      <c r="R357" s="2" t="s">
        <v>64</v>
      </c>
      <c r="S357" s="3">
        <v>1</v>
      </c>
      <c r="T357" s="3">
        <v>2</v>
      </c>
      <c r="U357" s="3">
        <v>0.03</v>
      </c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2" t="s">
        <v>52</v>
      </c>
      <c r="AW357" s="2" t="s">
        <v>930</v>
      </c>
      <c r="AX357" s="2" t="s">
        <v>52</v>
      </c>
      <c r="AY357" s="2" t="s">
        <v>52</v>
      </c>
    </row>
    <row r="358" spans="1:51" ht="30" customHeight="1">
      <c r="A358" s="8" t="s">
        <v>376</v>
      </c>
      <c r="B358" s="8" t="s">
        <v>52</v>
      </c>
      <c r="C358" s="8" t="s">
        <v>52</v>
      </c>
      <c r="D358" s="9"/>
      <c r="E358" s="12"/>
      <c r="F358" s="13">
        <f>TRUNC(SUMIF(N355:N357, N354, F355:F357),0)</f>
        <v>0</v>
      </c>
      <c r="G358" s="12"/>
      <c r="H358" s="13">
        <f>TRUNC(SUMIF(N355:N357, N354, H355:H357),0)</f>
        <v>44538</v>
      </c>
      <c r="I358" s="12"/>
      <c r="J358" s="13">
        <f>TRUNC(SUMIF(N355:N357, N354, J355:J357),0)</f>
        <v>1336</v>
      </c>
      <c r="K358" s="12"/>
      <c r="L358" s="13">
        <f>F358+H358+J358</f>
        <v>45874</v>
      </c>
      <c r="M358" s="8" t="s">
        <v>52</v>
      </c>
      <c r="N358" s="2" t="s">
        <v>72</v>
      </c>
      <c r="O358" s="2" t="s">
        <v>72</v>
      </c>
      <c r="P358" s="2" t="s">
        <v>52</v>
      </c>
      <c r="Q358" s="2" t="s">
        <v>52</v>
      </c>
      <c r="R358" s="2" t="s">
        <v>52</v>
      </c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2" t="s">
        <v>52</v>
      </c>
      <c r="AW358" s="2" t="s">
        <v>52</v>
      </c>
      <c r="AX358" s="2" t="s">
        <v>52</v>
      </c>
      <c r="AY358" s="2" t="s">
        <v>52</v>
      </c>
    </row>
    <row r="359" spans="1:51" ht="30" customHeight="1">
      <c r="A359" s="9"/>
      <c r="B359" s="9"/>
      <c r="C359" s="9"/>
      <c r="D359" s="9"/>
      <c r="E359" s="12"/>
      <c r="F359" s="13"/>
      <c r="G359" s="12"/>
      <c r="H359" s="13"/>
      <c r="I359" s="12"/>
      <c r="J359" s="13"/>
      <c r="K359" s="12"/>
      <c r="L359" s="13"/>
      <c r="M359" s="9"/>
    </row>
    <row r="360" spans="1:51" ht="30" customHeight="1">
      <c r="A360" s="256" t="s">
        <v>931</v>
      </c>
      <c r="B360" s="256"/>
      <c r="C360" s="256"/>
      <c r="D360" s="256"/>
      <c r="E360" s="257"/>
      <c r="F360" s="258"/>
      <c r="G360" s="257"/>
      <c r="H360" s="258"/>
      <c r="I360" s="257"/>
      <c r="J360" s="258"/>
      <c r="K360" s="257"/>
      <c r="L360" s="258"/>
      <c r="M360" s="256"/>
      <c r="N360" s="1" t="s">
        <v>917</v>
      </c>
    </row>
    <row r="361" spans="1:51" ht="30" customHeight="1">
      <c r="A361" s="8" t="s">
        <v>927</v>
      </c>
      <c r="B361" s="8" t="s">
        <v>372</v>
      </c>
      <c r="C361" s="8" t="s">
        <v>373</v>
      </c>
      <c r="D361" s="9">
        <v>3.9E-2</v>
      </c>
      <c r="E361" s="12">
        <f>단가대비표!O94</f>
        <v>0</v>
      </c>
      <c r="F361" s="13">
        <f>TRUNC(E361*D361,1)</f>
        <v>0</v>
      </c>
      <c r="G361" s="12">
        <f>단가대비표!P94</f>
        <v>202032</v>
      </c>
      <c r="H361" s="13">
        <f>TRUNC(G361*D361,1)</f>
        <v>7879.2</v>
      </c>
      <c r="I361" s="12">
        <f>단가대비표!V94</f>
        <v>0</v>
      </c>
      <c r="J361" s="13">
        <f>TRUNC(I361*D361,1)</f>
        <v>0</v>
      </c>
      <c r="K361" s="12">
        <f t="shared" ref="K361:L363" si="63">TRUNC(E361+G361+I361,1)</f>
        <v>202032</v>
      </c>
      <c r="L361" s="13">
        <f t="shared" si="63"/>
        <v>7879.2</v>
      </c>
      <c r="M361" s="8" t="s">
        <v>52</v>
      </c>
      <c r="N361" s="2" t="s">
        <v>917</v>
      </c>
      <c r="O361" s="2" t="s">
        <v>928</v>
      </c>
      <c r="P361" s="2" t="s">
        <v>64</v>
      </c>
      <c r="Q361" s="2" t="s">
        <v>64</v>
      </c>
      <c r="R361" s="2" t="s">
        <v>63</v>
      </c>
      <c r="S361" s="3"/>
      <c r="T361" s="3"/>
      <c r="U361" s="3"/>
      <c r="V361" s="3">
        <v>1</v>
      </c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2" t="s">
        <v>52</v>
      </c>
      <c r="AW361" s="2" t="s">
        <v>932</v>
      </c>
      <c r="AX361" s="2" t="s">
        <v>52</v>
      </c>
      <c r="AY361" s="2" t="s">
        <v>52</v>
      </c>
    </row>
    <row r="362" spans="1:51" ht="30" customHeight="1">
      <c r="A362" s="8" t="s">
        <v>371</v>
      </c>
      <c r="B362" s="8" t="s">
        <v>372</v>
      </c>
      <c r="C362" s="8" t="s">
        <v>373</v>
      </c>
      <c r="D362" s="9">
        <v>2.4E-2</v>
      </c>
      <c r="E362" s="12">
        <f>단가대비표!O91</f>
        <v>0</v>
      </c>
      <c r="F362" s="13">
        <f>TRUNC(E362*D362,1)</f>
        <v>0</v>
      </c>
      <c r="G362" s="12">
        <f>단가대비표!P91</f>
        <v>144481</v>
      </c>
      <c r="H362" s="13">
        <f>TRUNC(G362*D362,1)</f>
        <v>3467.5</v>
      </c>
      <c r="I362" s="12">
        <f>단가대비표!V91</f>
        <v>0</v>
      </c>
      <c r="J362" s="13">
        <f>TRUNC(I362*D362,1)</f>
        <v>0</v>
      </c>
      <c r="K362" s="12">
        <f t="shared" si="63"/>
        <v>144481</v>
      </c>
      <c r="L362" s="13">
        <f t="shared" si="63"/>
        <v>3467.5</v>
      </c>
      <c r="M362" s="8" t="s">
        <v>52</v>
      </c>
      <c r="N362" s="2" t="s">
        <v>917</v>
      </c>
      <c r="O362" s="2" t="s">
        <v>374</v>
      </c>
      <c r="P362" s="2" t="s">
        <v>64</v>
      </c>
      <c r="Q362" s="2" t="s">
        <v>64</v>
      </c>
      <c r="R362" s="2" t="s">
        <v>63</v>
      </c>
      <c r="S362" s="3"/>
      <c r="T362" s="3"/>
      <c r="U362" s="3"/>
      <c r="V362" s="3">
        <v>1</v>
      </c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2" t="s">
        <v>52</v>
      </c>
      <c r="AW362" s="2" t="s">
        <v>933</v>
      </c>
      <c r="AX362" s="2" t="s">
        <v>52</v>
      </c>
      <c r="AY362" s="2" t="s">
        <v>52</v>
      </c>
    </row>
    <row r="363" spans="1:51" ht="30" customHeight="1">
      <c r="A363" s="8" t="s">
        <v>732</v>
      </c>
      <c r="B363" s="8" t="s">
        <v>762</v>
      </c>
      <c r="C363" s="8" t="s">
        <v>68</v>
      </c>
      <c r="D363" s="9">
        <v>1</v>
      </c>
      <c r="E363" s="12">
        <v>0</v>
      </c>
      <c r="F363" s="13">
        <f>TRUNC(E363*D363,1)</f>
        <v>0</v>
      </c>
      <c r="G363" s="12">
        <v>0</v>
      </c>
      <c r="H363" s="13">
        <f>TRUNC(G363*D363,1)</f>
        <v>0</v>
      </c>
      <c r="I363" s="12">
        <f>TRUNC(SUMIF(V361:V363, RIGHTB(O363, 1), H361:H363)*U363, 2)</f>
        <v>340.4</v>
      </c>
      <c r="J363" s="13">
        <f>TRUNC(I363*D363,1)</f>
        <v>340.4</v>
      </c>
      <c r="K363" s="12">
        <f t="shared" si="63"/>
        <v>340.4</v>
      </c>
      <c r="L363" s="13">
        <f t="shared" si="63"/>
        <v>340.4</v>
      </c>
      <c r="M363" s="8" t="s">
        <v>52</v>
      </c>
      <c r="N363" s="2" t="s">
        <v>917</v>
      </c>
      <c r="O363" s="2" t="s">
        <v>393</v>
      </c>
      <c r="P363" s="2" t="s">
        <v>64</v>
      </c>
      <c r="Q363" s="2" t="s">
        <v>64</v>
      </c>
      <c r="R363" s="2" t="s">
        <v>64</v>
      </c>
      <c r="S363" s="3">
        <v>1</v>
      </c>
      <c r="T363" s="3">
        <v>2</v>
      </c>
      <c r="U363" s="3">
        <v>0.03</v>
      </c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2" t="s">
        <v>52</v>
      </c>
      <c r="AW363" s="2" t="s">
        <v>934</v>
      </c>
      <c r="AX363" s="2" t="s">
        <v>52</v>
      </c>
      <c r="AY363" s="2" t="s">
        <v>52</v>
      </c>
    </row>
    <row r="364" spans="1:51" ht="30" customHeight="1">
      <c r="A364" s="8" t="s">
        <v>376</v>
      </c>
      <c r="B364" s="8" t="s">
        <v>52</v>
      </c>
      <c r="C364" s="8" t="s">
        <v>52</v>
      </c>
      <c r="D364" s="9"/>
      <c r="E364" s="12"/>
      <c r="F364" s="13">
        <f>TRUNC(SUMIF(N361:N363, N360, F361:F363),0)</f>
        <v>0</v>
      </c>
      <c r="G364" s="12"/>
      <c r="H364" s="13">
        <f>TRUNC(SUMIF(N361:N363, N360, H361:H363),0)</f>
        <v>11346</v>
      </c>
      <c r="I364" s="12"/>
      <c r="J364" s="13">
        <f>TRUNC(SUMIF(N361:N363, N360, J361:J363),0)</f>
        <v>340</v>
      </c>
      <c r="K364" s="12"/>
      <c r="L364" s="13">
        <f>F364+H364+J364</f>
        <v>11686</v>
      </c>
      <c r="M364" s="8" t="s">
        <v>52</v>
      </c>
      <c r="N364" s="2" t="s">
        <v>72</v>
      </c>
      <c r="O364" s="2" t="s">
        <v>72</v>
      </c>
      <c r="P364" s="2" t="s">
        <v>52</v>
      </c>
      <c r="Q364" s="2" t="s">
        <v>52</v>
      </c>
      <c r="R364" s="2" t="s">
        <v>52</v>
      </c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2" t="s">
        <v>52</v>
      </c>
      <c r="AW364" s="2" t="s">
        <v>52</v>
      </c>
      <c r="AX364" s="2" t="s">
        <v>52</v>
      </c>
      <c r="AY364" s="2" t="s">
        <v>52</v>
      </c>
    </row>
    <row r="365" spans="1:51" ht="30" customHeight="1">
      <c r="A365" s="9"/>
      <c r="B365" s="9"/>
      <c r="C365" s="9"/>
      <c r="D365" s="9"/>
      <c r="E365" s="12"/>
      <c r="F365" s="13"/>
      <c r="G365" s="12"/>
      <c r="H365" s="13"/>
      <c r="I365" s="12"/>
      <c r="J365" s="13"/>
      <c r="K365" s="12"/>
      <c r="L365" s="13"/>
      <c r="M365" s="9"/>
    </row>
    <row r="366" spans="1:51" ht="30" customHeight="1">
      <c r="A366" s="256" t="s">
        <v>935</v>
      </c>
      <c r="B366" s="256"/>
      <c r="C366" s="256"/>
      <c r="D366" s="256"/>
      <c r="E366" s="257"/>
      <c r="F366" s="258"/>
      <c r="G366" s="257"/>
      <c r="H366" s="258"/>
      <c r="I366" s="257"/>
      <c r="J366" s="258"/>
      <c r="K366" s="257"/>
      <c r="L366" s="258"/>
      <c r="M366" s="256"/>
      <c r="N366" s="1" t="s">
        <v>644</v>
      </c>
    </row>
    <row r="367" spans="1:51" ht="30" customHeight="1">
      <c r="A367" s="8" t="s">
        <v>936</v>
      </c>
      <c r="B367" s="8" t="s">
        <v>642</v>
      </c>
      <c r="C367" s="8" t="s">
        <v>501</v>
      </c>
      <c r="D367" s="9">
        <v>1</v>
      </c>
      <c r="E367" s="12">
        <f>일위대가목록!E61</f>
        <v>78</v>
      </c>
      <c r="F367" s="13">
        <f>TRUNC(E367*D367,1)</f>
        <v>78</v>
      </c>
      <c r="G367" s="12">
        <f>일위대가목록!F61</f>
        <v>5109</v>
      </c>
      <c r="H367" s="13">
        <f>TRUNC(G367*D367,1)</f>
        <v>5109</v>
      </c>
      <c r="I367" s="12">
        <f>일위대가목록!G61</f>
        <v>155</v>
      </c>
      <c r="J367" s="13">
        <f>TRUNC(I367*D367,1)</f>
        <v>155</v>
      </c>
      <c r="K367" s="12">
        <f>TRUNC(E367+G367+I367,1)</f>
        <v>5342</v>
      </c>
      <c r="L367" s="13">
        <f>TRUNC(F367+H367+J367,1)</f>
        <v>5342</v>
      </c>
      <c r="M367" s="8" t="s">
        <v>937</v>
      </c>
      <c r="N367" s="2" t="s">
        <v>644</v>
      </c>
      <c r="O367" s="2" t="s">
        <v>938</v>
      </c>
      <c r="P367" s="2" t="s">
        <v>63</v>
      </c>
      <c r="Q367" s="2" t="s">
        <v>64</v>
      </c>
      <c r="R367" s="2" t="s">
        <v>64</v>
      </c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2" t="s">
        <v>52</v>
      </c>
      <c r="AW367" s="2" t="s">
        <v>939</v>
      </c>
      <c r="AX367" s="2" t="s">
        <v>52</v>
      </c>
      <c r="AY367" s="2" t="s">
        <v>52</v>
      </c>
    </row>
    <row r="368" spans="1:51" ht="30" customHeight="1">
      <c r="A368" s="8" t="s">
        <v>940</v>
      </c>
      <c r="B368" s="8" t="s">
        <v>642</v>
      </c>
      <c r="C368" s="8" t="s">
        <v>501</v>
      </c>
      <c r="D368" s="9">
        <v>1</v>
      </c>
      <c r="E368" s="12">
        <f>일위대가목록!E62</f>
        <v>13</v>
      </c>
      <c r="F368" s="13">
        <f>TRUNC(E368*D368,1)</f>
        <v>13</v>
      </c>
      <c r="G368" s="12">
        <f>일위대가목록!F62</f>
        <v>1306</v>
      </c>
      <c r="H368" s="13">
        <f>TRUNC(G368*D368,1)</f>
        <v>1306</v>
      </c>
      <c r="I368" s="12">
        <f>일위대가목록!G62</f>
        <v>39</v>
      </c>
      <c r="J368" s="13">
        <f>TRUNC(I368*D368,1)</f>
        <v>39</v>
      </c>
      <c r="K368" s="12">
        <f>TRUNC(E368+G368+I368,1)</f>
        <v>1358</v>
      </c>
      <c r="L368" s="13">
        <f>TRUNC(F368+H368+J368,1)</f>
        <v>1358</v>
      </c>
      <c r="M368" s="8" t="s">
        <v>941</v>
      </c>
      <c r="N368" s="2" t="s">
        <v>644</v>
      </c>
      <c r="O368" s="2" t="s">
        <v>942</v>
      </c>
      <c r="P368" s="2" t="s">
        <v>63</v>
      </c>
      <c r="Q368" s="2" t="s">
        <v>64</v>
      </c>
      <c r="R368" s="2" t="s">
        <v>64</v>
      </c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2" t="s">
        <v>52</v>
      </c>
      <c r="AW368" s="2" t="s">
        <v>943</v>
      </c>
      <c r="AX368" s="2" t="s">
        <v>52</v>
      </c>
      <c r="AY368" s="2" t="s">
        <v>52</v>
      </c>
    </row>
    <row r="369" spans="1:51" ht="30" customHeight="1">
      <c r="A369" s="8" t="s">
        <v>376</v>
      </c>
      <c r="B369" s="8" t="s">
        <v>52</v>
      </c>
      <c r="C369" s="8" t="s">
        <v>52</v>
      </c>
      <c r="D369" s="9"/>
      <c r="E369" s="12"/>
      <c r="F369" s="13">
        <f>TRUNC(SUMIF(N367:N368, N366, F367:F368),0)</f>
        <v>91</v>
      </c>
      <c r="G369" s="12"/>
      <c r="H369" s="13">
        <f>TRUNC(SUMIF(N367:N368, N366, H367:H368),0)</f>
        <v>6415</v>
      </c>
      <c r="I369" s="12"/>
      <c r="J369" s="13">
        <f>TRUNC(SUMIF(N367:N368, N366, J367:J368),0)</f>
        <v>194</v>
      </c>
      <c r="K369" s="12"/>
      <c r="L369" s="13">
        <f>F369+H369+J369</f>
        <v>6700</v>
      </c>
      <c r="M369" s="8" t="s">
        <v>52</v>
      </c>
      <c r="N369" s="2" t="s">
        <v>72</v>
      </c>
      <c r="O369" s="2" t="s">
        <v>72</v>
      </c>
      <c r="P369" s="2" t="s">
        <v>52</v>
      </c>
      <c r="Q369" s="2" t="s">
        <v>52</v>
      </c>
      <c r="R369" s="2" t="s">
        <v>52</v>
      </c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2" t="s">
        <v>52</v>
      </c>
      <c r="AW369" s="2" t="s">
        <v>52</v>
      </c>
      <c r="AX369" s="2" t="s">
        <v>52</v>
      </c>
      <c r="AY369" s="2" t="s">
        <v>52</v>
      </c>
    </row>
    <row r="370" spans="1:51" ht="30" customHeight="1">
      <c r="A370" s="9"/>
      <c r="B370" s="9"/>
      <c r="C370" s="9"/>
      <c r="D370" s="9"/>
      <c r="E370" s="12"/>
      <c r="F370" s="13"/>
      <c r="G370" s="12"/>
      <c r="H370" s="13"/>
      <c r="I370" s="12"/>
      <c r="J370" s="13"/>
      <c r="K370" s="12"/>
      <c r="L370" s="13"/>
      <c r="M370" s="9"/>
    </row>
    <row r="371" spans="1:51" ht="30" customHeight="1">
      <c r="A371" s="256" t="s">
        <v>944</v>
      </c>
      <c r="B371" s="256"/>
      <c r="C371" s="256"/>
      <c r="D371" s="256"/>
      <c r="E371" s="257"/>
      <c r="F371" s="258"/>
      <c r="G371" s="257"/>
      <c r="H371" s="258"/>
      <c r="I371" s="257"/>
      <c r="J371" s="258"/>
      <c r="K371" s="257"/>
      <c r="L371" s="258"/>
      <c r="M371" s="256"/>
      <c r="N371" s="1" t="s">
        <v>649</v>
      </c>
    </row>
    <row r="372" spans="1:51" ht="30" customHeight="1">
      <c r="A372" s="8" t="s">
        <v>871</v>
      </c>
      <c r="B372" s="8" t="s">
        <v>372</v>
      </c>
      <c r="C372" s="8" t="s">
        <v>373</v>
      </c>
      <c r="D372" s="9">
        <v>1.4999999999999999E-2</v>
      </c>
      <c r="E372" s="12">
        <f>단가대비표!O100</f>
        <v>0</v>
      </c>
      <c r="F372" s="13">
        <f>TRUNC(E372*D372,1)</f>
        <v>0</v>
      </c>
      <c r="G372" s="12">
        <f>단가대비표!P100</f>
        <v>217123</v>
      </c>
      <c r="H372" s="13">
        <f>TRUNC(G372*D372,1)</f>
        <v>3256.8</v>
      </c>
      <c r="I372" s="12">
        <f>단가대비표!V100</f>
        <v>0</v>
      </c>
      <c r="J372" s="13">
        <f>TRUNC(I372*D372,1)</f>
        <v>0</v>
      </c>
      <c r="K372" s="12">
        <f t="shared" ref="K372:L374" si="64">TRUNC(E372+G372+I372,1)</f>
        <v>217123</v>
      </c>
      <c r="L372" s="13">
        <f t="shared" si="64"/>
        <v>3256.8</v>
      </c>
      <c r="M372" s="8" t="s">
        <v>52</v>
      </c>
      <c r="N372" s="2" t="s">
        <v>649</v>
      </c>
      <c r="O372" s="2" t="s">
        <v>872</v>
      </c>
      <c r="P372" s="2" t="s">
        <v>64</v>
      </c>
      <c r="Q372" s="2" t="s">
        <v>64</v>
      </c>
      <c r="R372" s="2" t="s">
        <v>63</v>
      </c>
      <c r="S372" s="3"/>
      <c r="T372" s="3"/>
      <c r="U372" s="3"/>
      <c r="V372" s="3">
        <v>1</v>
      </c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2" t="s">
        <v>52</v>
      </c>
      <c r="AW372" s="2" t="s">
        <v>945</v>
      </c>
      <c r="AX372" s="2" t="s">
        <v>52</v>
      </c>
      <c r="AY372" s="2" t="s">
        <v>52</v>
      </c>
    </row>
    <row r="373" spans="1:51" ht="30" customHeight="1">
      <c r="A373" s="8" t="s">
        <v>371</v>
      </c>
      <c r="B373" s="8" t="s">
        <v>372</v>
      </c>
      <c r="C373" s="8" t="s">
        <v>373</v>
      </c>
      <c r="D373" s="9">
        <v>3.0000000000000001E-3</v>
      </c>
      <c r="E373" s="12">
        <f>단가대비표!O91</f>
        <v>0</v>
      </c>
      <c r="F373" s="13">
        <f>TRUNC(E373*D373,1)</f>
        <v>0</v>
      </c>
      <c r="G373" s="12">
        <f>단가대비표!P91</f>
        <v>144481</v>
      </c>
      <c r="H373" s="13">
        <f>TRUNC(G373*D373,1)</f>
        <v>433.4</v>
      </c>
      <c r="I373" s="12">
        <f>단가대비표!V91</f>
        <v>0</v>
      </c>
      <c r="J373" s="13">
        <f>TRUNC(I373*D373,1)</f>
        <v>0</v>
      </c>
      <c r="K373" s="12">
        <f t="shared" si="64"/>
        <v>144481</v>
      </c>
      <c r="L373" s="13">
        <f t="shared" si="64"/>
        <v>433.4</v>
      </c>
      <c r="M373" s="8" t="s">
        <v>52</v>
      </c>
      <c r="N373" s="2" t="s">
        <v>649</v>
      </c>
      <c r="O373" s="2" t="s">
        <v>374</v>
      </c>
      <c r="P373" s="2" t="s">
        <v>64</v>
      </c>
      <c r="Q373" s="2" t="s">
        <v>64</v>
      </c>
      <c r="R373" s="2" t="s">
        <v>63</v>
      </c>
      <c r="S373" s="3"/>
      <c r="T373" s="3"/>
      <c r="U373" s="3"/>
      <c r="V373" s="3">
        <v>1</v>
      </c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2" t="s">
        <v>52</v>
      </c>
      <c r="AW373" s="2" t="s">
        <v>946</v>
      </c>
      <c r="AX373" s="2" t="s">
        <v>52</v>
      </c>
      <c r="AY373" s="2" t="s">
        <v>52</v>
      </c>
    </row>
    <row r="374" spans="1:51" ht="30" customHeight="1">
      <c r="A374" s="8" t="s">
        <v>875</v>
      </c>
      <c r="B374" s="8" t="s">
        <v>833</v>
      </c>
      <c r="C374" s="8" t="s">
        <v>68</v>
      </c>
      <c r="D374" s="9">
        <v>1</v>
      </c>
      <c r="E374" s="12">
        <f>TRUNC(SUMIF(V372:V374, RIGHTB(O374, 1), H372:H374)*U374, 2)</f>
        <v>73.8</v>
      </c>
      <c r="F374" s="13">
        <f>TRUNC(E374*D374,1)</f>
        <v>73.8</v>
      </c>
      <c r="G374" s="12">
        <v>0</v>
      </c>
      <c r="H374" s="13">
        <f>TRUNC(G374*D374,1)</f>
        <v>0</v>
      </c>
      <c r="I374" s="12">
        <v>0</v>
      </c>
      <c r="J374" s="13">
        <f>TRUNC(I374*D374,1)</f>
        <v>0</v>
      </c>
      <c r="K374" s="12">
        <f t="shared" si="64"/>
        <v>73.8</v>
      </c>
      <c r="L374" s="13">
        <f t="shared" si="64"/>
        <v>73.8</v>
      </c>
      <c r="M374" s="8" t="s">
        <v>52</v>
      </c>
      <c r="N374" s="2" t="s">
        <v>649</v>
      </c>
      <c r="O374" s="2" t="s">
        <v>393</v>
      </c>
      <c r="P374" s="2" t="s">
        <v>64</v>
      </c>
      <c r="Q374" s="2" t="s">
        <v>64</v>
      </c>
      <c r="R374" s="2" t="s">
        <v>64</v>
      </c>
      <c r="S374" s="3">
        <v>1</v>
      </c>
      <c r="T374" s="3">
        <v>0</v>
      </c>
      <c r="U374" s="3">
        <v>0.02</v>
      </c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2" t="s">
        <v>52</v>
      </c>
      <c r="AW374" s="2" t="s">
        <v>947</v>
      </c>
      <c r="AX374" s="2" t="s">
        <v>52</v>
      </c>
      <c r="AY374" s="2" t="s">
        <v>52</v>
      </c>
    </row>
    <row r="375" spans="1:51" ht="30" customHeight="1">
      <c r="A375" s="8" t="s">
        <v>376</v>
      </c>
      <c r="B375" s="8" t="s">
        <v>52</v>
      </c>
      <c r="C375" s="8" t="s">
        <v>52</v>
      </c>
      <c r="D375" s="9"/>
      <c r="E375" s="12"/>
      <c r="F375" s="13">
        <f>TRUNC(SUMIF(N372:N374, N371, F372:F374),0)</f>
        <v>73</v>
      </c>
      <c r="G375" s="12"/>
      <c r="H375" s="13">
        <f>TRUNC(SUMIF(N372:N374, N371, H372:H374),0)</f>
        <v>3690</v>
      </c>
      <c r="I375" s="12"/>
      <c r="J375" s="13">
        <f>TRUNC(SUMIF(N372:N374, N371, J372:J374),0)</f>
        <v>0</v>
      </c>
      <c r="K375" s="12"/>
      <c r="L375" s="13">
        <f>F375+H375+J375</f>
        <v>3763</v>
      </c>
      <c r="M375" s="8" t="s">
        <v>52</v>
      </c>
      <c r="N375" s="2" t="s">
        <v>72</v>
      </c>
      <c r="O375" s="2" t="s">
        <v>72</v>
      </c>
      <c r="P375" s="2" t="s">
        <v>52</v>
      </c>
      <c r="Q375" s="2" t="s">
        <v>52</v>
      </c>
      <c r="R375" s="2" t="s">
        <v>52</v>
      </c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2" t="s">
        <v>52</v>
      </c>
      <c r="AW375" s="2" t="s">
        <v>52</v>
      </c>
      <c r="AX375" s="2" t="s">
        <v>52</v>
      </c>
      <c r="AY375" s="2" t="s">
        <v>52</v>
      </c>
    </row>
    <row r="376" spans="1:51" ht="30" customHeight="1">
      <c r="A376" s="9"/>
      <c r="B376" s="9"/>
      <c r="C376" s="9"/>
      <c r="D376" s="9"/>
      <c r="E376" s="12"/>
      <c r="F376" s="13"/>
      <c r="G376" s="12"/>
      <c r="H376" s="13"/>
      <c r="I376" s="12"/>
      <c r="J376" s="13"/>
      <c r="K376" s="12"/>
      <c r="L376" s="13"/>
      <c r="M376" s="9"/>
    </row>
    <row r="377" spans="1:51" ht="30" customHeight="1">
      <c r="A377" s="256" t="s">
        <v>948</v>
      </c>
      <c r="B377" s="256"/>
      <c r="C377" s="256"/>
      <c r="D377" s="256"/>
      <c r="E377" s="257"/>
      <c r="F377" s="258"/>
      <c r="G377" s="257"/>
      <c r="H377" s="258"/>
      <c r="I377" s="257"/>
      <c r="J377" s="258"/>
      <c r="K377" s="257"/>
      <c r="L377" s="258"/>
      <c r="M377" s="256"/>
      <c r="N377" s="1" t="s">
        <v>654</v>
      </c>
    </row>
    <row r="378" spans="1:51" ht="30" customHeight="1">
      <c r="A378" s="8" t="s">
        <v>949</v>
      </c>
      <c r="B378" s="8" t="s">
        <v>950</v>
      </c>
      <c r="C378" s="8" t="s">
        <v>738</v>
      </c>
      <c r="D378" s="9">
        <v>0.08</v>
      </c>
      <c r="E378" s="12">
        <f>단가대비표!O78</f>
        <v>10469</v>
      </c>
      <c r="F378" s="13">
        <f>TRUNC(E378*D378,1)</f>
        <v>837.5</v>
      </c>
      <c r="G378" s="12">
        <f>단가대비표!P78</f>
        <v>0</v>
      </c>
      <c r="H378" s="13">
        <f>TRUNC(G378*D378,1)</f>
        <v>0</v>
      </c>
      <c r="I378" s="12">
        <f>단가대비표!V78</f>
        <v>0</v>
      </c>
      <c r="J378" s="13">
        <f>TRUNC(I378*D378,1)</f>
        <v>0</v>
      </c>
      <c r="K378" s="12">
        <f t="shared" ref="K378:L380" si="65">TRUNC(E378+G378+I378,1)</f>
        <v>10469</v>
      </c>
      <c r="L378" s="13">
        <f t="shared" si="65"/>
        <v>837.5</v>
      </c>
      <c r="M378" s="8" t="s">
        <v>52</v>
      </c>
      <c r="N378" s="2" t="s">
        <v>654</v>
      </c>
      <c r="O378" s="2" t="s">
        <v>951</v>
      </c>
      <c r="P378" s="2" t="s">
        <v>64</v>
      </c>
      <c r="Q378" s="2" t="s">
        <v>64</v>
      </c>
      <c r="R378" s="2" t="s">
        <v>63</v>
      </c>
      <c r="S378" s="3"/>
      <c r="T378" s="3"/>
      <c r="U378" s="3"/>
      <c r="V378" s="3">
        <v>1</v>
      </c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2" t="s">
        <v>52</v>
      </c>
      <c r="AW378" s="2" t="s">
        <v>952</v>
      </c>
      <c r="AX378" s="2" t="s">
        <v>52</v>
      </c>
      <c r="AY378" s="2" t="s">
        <v>52</v>
      </c>
    </row>
    <row r="379" spans="1:51" ht="30" customHeight="1">
      <c r="A379" s="8" t="s">
        <v>861</v>
      </c>
      <c r="B379" s="8" t="s">
        <v>953</v>
      </c>
      <c r="C379" s="8" t="s">
        <v>738</v>
      </c>
      <c r="D379" s="9">
        <v>4.0000000000000001E-3</v>
      </c>
      <c r="E379" s="12">
        <f>단가대비표!O82</f>
        <v>3194.44</v>
      </c>
      <c r="F379" s="13">
        <f>TRUNC(E379*D379,1)</f>
        <v>12.7</v>
      </c>
      <c r="G379" s="12">
        <f>단가대비표!P82</f>
        <v>0</v>
      </c>
      <c r="H379" s="13">
        <f>TRUNC(G379*D379,1)</f>
        <v>0</v>
      </c>
      <c r="I379" s="12">
        <f>단가대비표!V82</f>
        <v>0</v>
      </c>
      <c r="J379" s="13">
        <f>TRUNC(I379*D379,1)</f>
        <v>0</v>
      </c>
      <c r="K379" s="12">
        <f t="shared" si="65"/>
        <v>3194.4</v>
      </c>
      <c r="L379" s="13">
        <f t="shared" si="65"/>
        <v>12.7</v>
      </c>
      <c r="M379" s="8" t="s">
        <v>52</v>
      </c>
      <c r="N379" s="2" t="s">
        <v>654</v>
      </c>
      <c r="O379" s="2" t="s">
        <v>954</v>
      </c>
      <c r="P379" s="2" t="s">
        <v>64</v>
      </c>
      <c r="Q379" s="2" t="s">
        <v>64</v>
      </c>
      <c r="R379" s="2" t="s">
        <v>63</v>
      </c>
      <c r="S379" s="3"/>
      <c r="T379" s="3"/>
      <c r="U379" s="3"/>
      <c r="V379" s="3">
        <v>1</v>
      </c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2" t="s">
        <v>52</v>
      </c>
      <c r="AW379" s="2" t="s">
        <v>955</v>
      </c>
      <c r="AX379" s="2" t="s">
        <v>52</v>
      </c>
      <c r="AY379" s="2" t="s">
        <v>52</v>
      </c>
    </row>
    <row r="380" spans="1:51" ht="30" customHeight="1">
      <c r="A380" s="8" t="s">
        <v>592</v>
      </c>
      <c r="B380" s="8" t="s">
        <v>823</v>
      </c>
      <c r="C380" s="8" t="s">
        <v>68</v>
      </c>
      <c r="D380" s="9">
        <v>1</v>
      </c>
      <c r="E380" s="12">
        <f>TRUNC(SUMIF(V378:V380, RIGHTB(O380, 1), F378:F380)*U380, 2)</f>
        <v>25.5</v>
      </c>
      <c r="F380" s="13">
        <f>TRUNC(E380*D380,1)</f>
        <v>25.5</v>
      </c>
      <c r="G380" s="12">
        <v>0</v>
      </c>
      <c r="H380" s="13">
        <f>TRUNC(G380*D380,1)</f>
        <v>0</v>
      </c>
      <c r="I380" s="12">
        <v>0</v>
      </c>
      <c r="J380" s="13">
        <f>TRUNC(I380*D380,1)</f>
        <v>0</v>
      </c>
      <c r="K380" s="12">
        <f t="shared" si="65"/>
        <v>25.5</v>
      </c>
      <c r="L380" s="13">
        <f t="shared" si="65"/>
        <v>25.5</v>
      </c>
      <c r="M380" s="8" t="s">
        <v>52</v>
      </c>
      <c r="N380" s="2" t="s">
        <v>654</v>
      </c>
      <c r="O380" s="2" t="s">
        <v>393</v>
      </c>
      <c r="P380" s="2" t="s">
        <v>64</v>
      </c>
      <c r="Q380" s="2" t="s">
        <v>64</v>
      </c>
      <c r="R380" s="2" t="s">
        <v>64</v>
      </c>
      <c r="S380" s="3">
        <v>0</v>
      </c>
      <c r="T380" s="3">
        <v>0</v>
      </c>
      <c r="U380" s="3">
        <v>0.03</v>
      </c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2" t="s">
        <v>52</v>
      </c>
      <c r="AW380" s="2" t="s">
        <v>956</v>
      </c>
      <c r="AX380" s="2" t="s">
        <v>52</v>
      </c>
      <c r="AY380" s="2" t="s">
        <v>52</v>
      </c>
    </row>
    <row r="381" spans="1:51" ht="30" customHeight="1">
      <c r="A381" s="8" t="s">
        <v>376</v>
      </c>
      <c r="B381" s="8" t="s">
        <v>52</v>
      </c>
      <c r="C381" s="8" t="s">
        <v>52</v>
      </c>
      <c r="D381" s="9"/>
      <c r="E381" s="12"/>
      <c r="F381" s="13">
        <f>TRUNC(SUMIF(N378:N380, N377, F378:F380),0)</f>
        <v>875</v>
      </c>
      <c r="G381" s="12"/>
      <c r="H381" s="13">
        <f>TRUNC(SUMIF(N378:N380, N377, H378:H380),0)</f>
        <v>0</v>
      </c>
      <c r="I381" s="12"/>
      <c r="J381" s="13">
        <f>TRUNC(SUMIF(N378:N380, N377, J378:J380),0)</f>
        <v>0</v>
      </c>
      <c r="K381" s="12"/>
      <c r="L381" s="13">
        <f>F381+H381+J381</f>
        <v>875</v>
      </c>
      <c r="M381" s="8" t="s">
        <v>52</v>
      </c>
      <c r="N381" s="2" t="s">
        <v>72</v>
      </c>
      <c r="O381" s="2" t="s">
        <v>72</v>
      </c>
      <c r="P381" s="2" t="s">
        <v>52</v>
      </c>
      <c r="Q381" s="2" t="s">
        <v>52</v>
      </c>
      <c r="R381" s="2" t="s">
        <v>52</v>
      </c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2" t="s">
        <v>52</v>
      </c>
      <c r="AW381" s="2" t="s">
        <v>52</v>
      </c>
      <c r="AX381" s="2" t="s">
        <v>52</v>
      </c>
      <c r="AY381" s="2" t="s">
        <v>52</v>
      </c>
    </row>
    <row r="382" spans="1:51" ht="30" customHeight="1">
      <c r="A382" s="9"/>
      <c r="B382" s="9"/>
      <c r="C382" s="9"/>
      <c r="D382" s="9"/>
      <c r="E382" s="12"/>
      <c r="F382" s="13"/>
      <c r="G382" s="12"/>
      <c r="H382" s="13"/>
      <c r="I382" s="12"/>
      <c r="J382" s="13"/>
      <c r="K382" s="12"/>
      <c r="L382" s="13"/>
      <c r="M382" s="9"/>
    </row>
    <row r="383" spans="1:51" ht="30" customHeight="1">
      <c r="A383" s="256" t="s">
        <v>957</v>
      </c>
      <c r="B383" s="256"/>
      <c r="C383" s="256"/>
      <c r="D383" s="256"/>
      <c r="E383" s="257"/>
      <c r="F383" s="258"/>
      <c r="G383" s="257"/>
      <c r="H383" s="258"/>
      <c r="I383" s="257"/>
      <c r="J383" s="258"/>
      <c r="K383" s="257"/>
      <c r="L383" s="258"/>
      <c r="M383" s="256"/>
      <c r="N383" s="1" t="s">
        <v>938</v>
      </c>
    </row>
    <row r="384" spans="1:51" ht="30" customHeight="1">
      <c r="A384" s="8" t="s">
        <v>958</v>
      </c>
      <c r="B384" s="8" t="s">
        <v>959</v>
      </c>
      <c r="C384" s="8" t="s">
        <v>501</v>
      </c>
      <c r="D384" s="9">
        <v>1.5709999999999998E-2</v>
      </c>
      <c r="E384" s="12">
        <f>단가대비표!O13</f>
        <v>2290</v>
      </c>
      <c r="F384" s="13">
        <f t="shared" ref="F384:F393" si="66">TRUNC(E384*D384,1)</f>
        <v>35.9</v>
      </c>
      <c r="G384" s="12">
        <f>단가대비표!P13</f>
        <v>0</v>
      </c>
      <c r="H384" s="13">
        <f t="shared" ref="H384:H393" si="67">TRUNC(G384*D384,1)</f>
        <v>0</v>
      </c>
      <c r="I384" s="12">
        <f>단가대비표!V13</f>
        <v>0</v>
      </c>
      <c r="J384" s="13">
        <f t="shared" ref="J384:J393" si="68">TRUNC(I384*D384,1)</f>
        <v>0</v>
      </c>
      <c r="K384" s="12">
        <f t="shared" ref="K384:K393" si="69">TRUNC(E384+G384+I384,1)</f>
        <v>2290</v>
      </c>
      <c r="L384" s="13">
        <f t="shared" ref="L384:L393" si="70">TRUNC(F384+H384+J384,1)</f>
        <v>35.9</v>
      </c>
      <c r="M384" s="8" t="s">
        <v>52</v>
      </c>
      <c r="N384" s="2" t="s">
        <v>938</v>
      </c>
      <c r="O384" s="2" t="s">
        <v>960</v>
      </c>
      <c r="P384" s="2" t="s">
        <v>64</v>
      </c>
      <c r="Q384" s="2" t="s">
        <v>64</v>
      </c>
      <c r="R384" s="2" t="s">
        <v>63</v>
      </c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2" t="s">
        <v>52</v>
      </c>
      <c r="AW384" s="2" t="s">
        <v>961</v>
      </c>
      <c r="AX384" s="2" t="s">
        <v>52</v>
      </c>
      <c r="AY384" s="2" t="s">
        <v>52</v>
      </c>
    </row>
    <row r="385" spans="1:51" ht="30" customHeight="1">
      <c r="A385" s="8" t="s">
        <v>962</v>
      </c>
      <c r="B385" s="8" t="s">
        <v>963</v>
      </c>
      <c r="C385" s="8" t="s">
        <v>738</v>
      </c>
      <c r="D385" s="9">
        <v>5.3550000000000004</v>
      </c>
      <c r="E385" s="12">
        <f>단가대비표!O10</f>
        <v>2</v>
      </c>
      <c r="F385" s="13">
        <f t="shared" si="66"/>
        <v>10.7</v>
      </c>
      <c r="G385" s="12">
        <f>단가대비표!P10</f>
        <v>0</v>
      </c>
      <c r="H385" s="13">
        <f t="shared" si="67"/>
        <v>0</v>
      </c>
      <c r="I385" s="12">
        <f>단가대비표!V10</f>
        <v>0</v>
      </c>
      <c r="J385" s="13">
        <f t="shared" si="68"/>
        <v>0</v>
      </c>
      <c r="K385" s="12">
        <f t="shared" si="69"/>
        <v>2</v>
      </c>
      <c r="L385" s="13">
        <f t="shared" si="70"/>
        <v>10.7</v>
      </c>
      <c r="M385" s="8" t="s">
        <v>964</v>
      </c>
      <c r="N385" s="2" t="s">
        <v>938</v>
      </c>
      <c r="O385" s="2" t="s">
        <v>965</v>
      </c>
      <c r="P385" s="2" t="s">
        <v>64</v>
      </c>
      <c r="Q385" s="2" t="s">
        <v>64</v>
      </c>
      <c r="R385" s="2" t="s">
        <v>63</v>
      </c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2" t="s">
        <v>52</v>
      </c>
      <c r="AW385" s="2" t="s">
        <v>966</v>
      </c>
      <c r="AX385" s="2" t="s">
        <v>52</v>
      </c>
      <c r="AY385" s="2" t="s">
        <v>52</v>
      </c>
    </row>
    <row r="386" spans="1:51" ht="30" customHeight="1">
      <c r="A386" s="8" t="s">
        <v>967</v>
      </c>
      <c r="B386" s="8" t="s">
        <v>968</v>
      </c>
      <c r="C386" s="8" t="s">
        <v>501</v>
      </c>
      <c r="D386" s="9">
        <v>2.3999999999999998E-3</v>
      </c>
      <c r="E386" s="12">
        <f>단가대비표!O12</f>
        <v>13176</v>
      </c>
      <c r="F386" s="13">
        <f t="shared" si="66"/>
        <v>31.6</v>
      </c>
      <c r="G386" s="12">
        <f>단가대비표!P12</f>
        <v>0</v>
      </c>
      <c r="H386" s="13">
        <f t="shared" si="67"/>
        <v>0</v>
      </c>
      <c r="I386" s="12">
        <f>단가대비표!V12</f>
        <v>0</v>
      </c>
      <c r="J386" s="13">
        <f t="shared" si="68"/>
        <v>0</v>
      </c>
      <c r="K386" s="12">
        <f t="shared" si="69"/>
        <v>13176</v>
      </c>
      <c r="L386" s="13">
        <f t="shared" si="70"/>
        <v>31.6</v>
      </c>
      <c r="M386" s="8" t="s">
        <v>52</v>
      </c>
      <c r="N386" s="2" t="s">
        <v>938</v>
      </c>
      <c r="O386" s="2" t="s">
        <v>969</v>
      </c>
      <c r="P386" s="2" t="s">
        <v>64</v>
      </c>
      <c r="Q386" s="2" t="s">
        <v>64</v>
      </c>
      <c r="R386" s="2" t="s">
        <v>63</v>
      </c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2" t="s">
        <v>52</v>
      </c>
      <c r="AW386" s="2" t="s">
        <v>970</v>
      </c>
      <c r="AX386" s="2" t="s">
        <v>52</v>
      </c>
      <c r="AY386" s="2" t="s">
        <v>52</v>
      </c>
    </row>
    <row r="387" spans="1:51" ht="30" customHeight="1">
      <c r="A387" s="8" t="s">
        <v>971</v>
      </c>
      <c r="B387" s="8" t="s">
        <v>972</v>
      </c>
      <c r="C387" s="8" t="s">
        <v>776</v>
      </c>
      <c r="D387" s="9">
        <v>1.771E-2</v>
      </c>
      <c r="E387" s="12">
        <f>일위대가목록!E63</f>
        <v>0</v>
      </c>
      <c r="F387" s="13">
        <f t="shared" si="66"/>
        <v>0</v>
      </c>
      <c r="G387" s="12">
        <f>일위대가목록!F63</f>
        <v>0</v>
      </c>
      <c r="H387" s="13">
        <f t="shared" si="67"/>
        <v>0</v>
      </c>
      <c r="I387" s="12">
        <f>일위대가목록!G63</f>
        <v>140</v>
      </c>
      <c r="J387" s="13">
        <f t="shared" si="68"/>
        <v>2.4</v>
      </c>
      <c r="K387" s="12">
        <f t="shared" si="69"/>
        <v>140</v>
      </c>
      <c r="L387" s="13">
        <f t="shared" si="70"/>
        <v>2.4</v>
      </c>
      <c r="M387" s="8" t="s">
        <v>973</v>
      </c>
      <c r="N387" s="2" t="s">
        <v>938</v>
      </c>
      <c r="O387" s="2" t="s">
        <v>974</v>
      </c>
      <c r="P387" s="2" t="s">
        <v>63</v>
      </c>
      <c r="Q387" s="2" t="s">
        <v>64</v>
      </c>
      <c r="R387" s="2" t="s">
        <v>64</v>
      </c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2" t="s">
        <v>52</v>
      </c>
      <c r="AW387" s="2" t="s">
        <v>975</v>
      </c>
      <c r="AX387" s="2" t="s">
        <v>52</v>
      </c>
      <c r="AY387" s="2" t="s">
        <v>52</v>
      </c>
    </row>
    <row r="388" spans="1:51" ht="30" customHeight="1">
      <c r="A388" s="8" t="s">
        <v>976</v>
      </c>
      <c r="B388" s="8" t="s">
        <v>977</v>
      </c>
      <c r="C388" s="8" t="s">
        <v>978</v>
      </c>
      <c r="D388" s="9">
        <v>0.1071</v>
      </c>
      <c r="E388" s="12">
        <f>단가대비표!O90</f>
        <v>0</v>
      </c>
      <c r="F388" s="13">
        <f t="shared" si="66"/>
        <v>0</v>
      </c>
      <c r="G388" s="12">
        <f>단가대비표!P90</f>
        <v>0</v>
      </c>
      <c r="H388" s="13">
        <f t="shared" si="67"/>
        <v>0</v>
      </c>
      <c r="I388" s="12">
        <f>단가대비표!V90</f>
        <v>0</v>
      </c>
      <c r="J388" s="13">
        <f t="shared" si="68"/>
        <v>0</v>
      </c>
      <c r="K388" s="12">
        <f t="shared" si="69"/>
        <v>0</v>
      </c>
      <c r="L388" s="13">
        <f t="shared" si="70"/>
        <v>0</v>
      </c>
      <c r="M388" s="8" t="s">
        <v>52</v>
      </c>
      <c r="N388" s="2" t="s">
        <v>938</v>
      </c>
      <c r="O388" s="2" t="s">
        <v>979</v>
      </c>
      <c r="P388" s="2" t="s">
        <v>64</v>
      </c>
      <c r="Q388" s="2" t="s">
        <v>64</v>
      </c>
      <c r="R388" s="2" t="s">
        <v>63</v>
      </c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2" t="s">
        <v>52</v>
      </c>
      <c r="AW388" s="2" t="s">
        <v>980</v>
      </c>
      <c r="AX388" s="2" t="s">
        <v>52</v>
      </c>
      <c r="AY388" s="2" t="s">
        <v>52</v>
      </c>
    </row>
    <row r="389" spans="1:51" ht="30" customHeight="1">
      <c r="A389" s="8" t="s">
        <v>927</v>
      </c>
      <c r="B389" s="8" t="s">
        <v>372</v>
      </c>
      <c r="C389" s="8" t="s">
        <v>373</v>
      </c>
      <c r="D389" s="9">
        <v>2.18E-2</v>
      </c>
      <c r="E389" s="12">
        <f>단가대비표!O94</f>
        <v>0</v>
      </c>
      <c r="F389" s="13">
        <f t="shared" si="66"/>
        <v>0</v>
      </c>
      <c r="G389" s="12">
        <f>단가대비표!P94</f>
        <v>202032</v>
      </c>
      <c r="H389" s="13">
        <f t="shared" si="67"/>
        <v>4404.2</v>
      </c>
      <c r="I389" s="12">
        <f>단가대비표!V94</f>
        <v>0</v>
      </c>
      <c r="J389" s="13">
        <f t="shared" si="68"/>
        <v>0</v>
      </c>
      <c r="K389" s="12">
        <f t="shared" si="69"/>
        <v>202032</v>
      </c>
      <c r="L389" s="13">
        <f t="shared" si="70"/>
        <v>4404.2</v>
      </c>
      <c r="M389" s="8" t="s">
        <v>52</v>
      </c>
      <c r="N389" s="2" t="s">
        <v>938</v>
      </c>
      <c r="O389" s="2" t="s">
        <v>928</v>
      </c>
      <c r="P389" s="2" t="s">
        <v>64</v>
      </c>
      <c r="Q389" s="2" t="s">
        <v>64</v>
      </c>
      <c r="R389" s="2" t="s">
        <v>63</v>
      </c>
      <c r="S389" s="3"/>
      <c r="T389" s="3"/>
      <c r="U389" s="3"/>
      <c r="V389" s="3">
        <v>1</v>
      </c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2" t="s">
        <v>52</v>
      </c>
      <c r="AW389" s="2" t="s">
        <v>981</v>
      </c>
      <c r="AX389" s="2" t="s">
        <v>52</v>
      </c>
      <c r="AY389" s="2" t="s">
        <v>52</v>
      </c>
    </row>
    <row r="390" spans="1:51" ht="30" customHeight="1">
      <c r="A390" s="8" t="s">
        <v>371</v>
      </c>
      <c r="B390" s="8" t="s">
        <v>372</v>
      </c>
      <c r="C390" s="8" t="s">
        <v>373</v>
      </c>
      <c r="D390" s="9">
        <v>5.5999999999999995E-4</v>
      </c>
      <c r="E390" s="12">
        <f>단가대비표!O91</f>
        <v>0</v>
      </c>
      <c r="F390" s="13">
        <f t="shared" si="66"/>
        <v>0</v>
      </c>
      <c r="G390" s="12">
        <f>단가대비표!P91</f>
        <v>144481</v>
      </c>
      <c r="H390" s="13">
        <f t="shared" si="67"/>
        <v>80.900000000000006</v>
      </c>
      <c r="I390" s="12">
        <f>단가대비표!V91</f>
        <v>0</v>
      </c>
      <c r="J390" s="13">
        <f t="shared" si="68"/>
        <v>0</v>
      </c>
      <c r="K390" s="12">
        <f t="shared" si="69"/>
        <v>144481</v>
      </c>
      <c r="L390" s="13">
        <f t="shared" si="70"/>
        <v>80.900000000000006</v>
      </c>
      <c r="M390" s="8" t="s">
        <v>52</v>
      </c>
      <c r="N390" s="2" t="s">
        <v>938</v>
      </c>
      <c r="O390" s="2" t="s">
        <v>374</v>
      </c>
      <c r="P390" s="2" t="s">
        <v>64</v>
      </c>
      <c r="Q390" s="2" t="s">
        <v>64</v>
      </c>
      <c r="R390" s="2" t="s">
        <v>63</v>
      </c>
      <c r="S390" s="3"/>
      <c r="T390" s="3"/>
      <c r="U390" s="3"/>
      <c r="V390" s="3">
        <v>1</v>
      </c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2" t="s">
        <v>52</v>
      </c>
      <c r="AW390" s="2" t="s">
        <v>982</v>
      </c>
      <c r="AX390" s="2" t="s">
        <v>52</v>
      </c>
      <c r="AY390" s="2" t="s">
        <v>52</v>
      </c>
    </row>
    <row r="391" spans="1:51" ht="30" customHeight="1">
      <c r="A391" s="8" t="s">
        <v>924</v>
      </c>
      <c r="B391" s="8" t="s">
        <v>372</v>
      </c>
      <c r="C391" s="8" t="s">
        <v>373</v>
      </c>
      <c r="D391" s="9">
        <v>2.2100000000000002E-3</v>
      </c>
      <c r="E391" s="12">
        <f>단가대비표!O95</f>
        <v>0</v>
      </c>
      <c r="F391" s="13">
        <f t="shared" si="66"/>
        <v>0</v>
      </c>
      <c r="G391" s="12">
        <f>단가대비표!P95</f>
        <v>230706</v>
      </c>
      <c r="H391" s="13">
        <f t="shared" si="67"/>
        <v>509.8</v>
      </c>
      <c r="I391" s="12">
        <f>단가대비표!V95</f>
        <v>0</v>
      </c>
      <c r="J391" s="13">
        <f t="shared" si="68"/>
        <v>0</v>
      </c>
      <c r="K391" s="12">
        <f t="shared" si="69"/>
        <v>230706</v>
      </c>
      <c r="L391" s="13">
        <f t="shared" si="70"/>
        <v>509.8</v>
      </c>
      <c r="M391" s="8" t="s">
        <v>52</v>
      </c>
      <c r="N391" s="2" t="s">
        <v>938</v>
      </c>
      <c r="O391" s="2" t="s">
        <v>925</v>
      </c>
      <c r="P391" s="2" t="s">
        <v>64</v>
      </c>
      <c r="Q391" s="2" t="s">
        <v>64</v>
      </c>
      <c r="R391" s="2" t="s">
        <v>63</v>
      </c>
      <c r="S391" s="3"/>
      <c r="T391" s="3"/>
      <c r="U391" s="3"/>
      <c r="V391" s="3">
        <v>1</v>
      </c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2" t="s">
        <v>52</v>
      </c>
      <c r="AW391" s="2" t="s">
        <v>983</v>
      </c>
      <c r="AX391" s="2" t="s">
        <v>52</v>
      </c>
      <c r="AY391" s="2" t="s">
        <v>52</v>
      </c>
    </row>
    <row r="392" spans="1:51" ht="30" customHeight="1">
      <c r="A392" s="8" t="s">
        <v>771</v>
      </c>
      <c r="B392" s="8" t="s">
        <v>372</v>
      </c>
      <c r="C392" s="8" t="s">
        <v>373</v>
      </c>
      <c r="D392" s="9">
        <v>6.3000000000000003E-4</v>
      </c>
      <c r="E392" s="12">
        <f>단가대비표!O92</f>
        <v>0</v>
      </c>
      <c r="F392" s="13">
        <f t="shared" si="66"/>
        <v>0</v>
      </c>
      <c r="G392" s="12">
        <f>단가대비표!P92</f>
        <v>181293</v>
      </c>
      <c r="H392" s="13">
        <f t="shared" si="67"/>
        <v>114.2</v>
      </c>
      <c r="I392" s="12">
        <f>단가대비표!V92</f>
        <v>0</v>
      </c>
      <c r="J392" s="13">
        <f t="shared" si="68"/>
        <v>0</v>
      </c>
      <c r="K392" s="12">
        <f t="shared" si="69"/>
        <v>181293</v>
      </c>
      <c r="L392" s="13">
        <f t="shared" si="70"/>
        <v>114.2</v>
      </c>
      <c r="M392" s="8" t="s">
        <v>52</v>
      </c>
      <c r="N392" s="2" t="s">
        <v>938</v>
      </c>
      <c r="O392" s="2" t="s">
        <v>772</v>
      </c>
      <c r="P392" s="2" t="s">
        <v>64</v>
      </c>
      <c r="Q392" s="2" t="s">
        <v>64</v>
      </c>
      <c r="R392" s="2" t="s">
        <v>63</v>
      </c>
      <c r="S392" s="3"/>
      <c r="T392" s="3"/>
      <c r="U392" s="3"/>
      <c r="V392" s="3">
        <v>1</v>
      </c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2" t="s">
        <v>52</v>
      </c>
      <c r="AW392" s="2" t="s">
        <v>984</v>
      </c>
      <c r="AX392" s="2" t="s">
        <v>52</v>
      </c>
      <c r="AY392" s="2" t="s">
        <v>52</v>
      </c>
    </row>
    <row r="393" spans="1:51" ht="30" customHeight="1">
      <c r="A393" s="8" t="s">
        <v>732</v>
      </c>
      <c r="B393" s="8" t="s">
        <v>762</v>
      </c>
      <c r="C393" s="8" t="s">
        <v>68</v>
      </c>
      <c r="D393" s="9">
        <v>1</v>
      </c>
      <c r="E393" s="12">
        <v>0</v>
      </c>
      <c r="F393" s="13">
        <f t="shared" si="66"/>
        <v>0</v>
      </c>
      <c r="G393" s="12">
        <v>0</v>
      </c>
      <c r="H393" s="13">
        <f t="shared" si="67"/>
        <v>0</v>
      </c>
      <c r="I393" s="12">
        <f>TRUNC(SUMIF(V384:V393, RIGHTB(O393, 1), H384:H393)*U393, 2)</f>
        <v>153.27000000000001</v>
      </c>
      <c r="J393" s="13">
        <f t="shared" si="68"/>
        <v>153.19999999999999</v>
      </c>
      <c r="K393" s="12">
        <f t="shared" si="69"/>
        <v>153.19999999999999</v>
      </c>
      <c r="L393" s="13">
        <f t="shared" si="70"/>
        <v>153.19999999999999</v>
      </c>
      <c r="M393" s="8" t="s">
        <v>52</v>
      </c>
      <c r="N393" s="2" t="s">
        <v>938</v>
      </c>
      <c r="O393" s="2" t="s">
        <v>393</v>
      </c>
      <c r="P393" s="2" t="s">
        <v>64</v>
      </c>
      <c r="Q393" s="2" t="s">
        <v>64</v>
      </c>
      <c r="R393" s="2" t="s">
        <v>64</v>
      </c>
      <c r="S393" s="3">
        <v>1</v>
      </c>
      <c r="T393" s="3">
        <v>2</v>
      </c>
      <c r="U393" s="3">
        <v>0.03</v>
      </c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2" t="s">
        <v>52</v>
      </c>
      <c r="AW393" s="2" t="s">
        <v>985</v>
      </c>
      <c r="AX393" s="2" t="s">
        <v>52</v>
      </c>
      <c r="AY393" s="2" t="s">
        <v>52</v>
      </c>
    </row>
    <row r="394" spans="1:51" ht="30" customHeight="1">
      <c r="A394" s="8" t="s">
        <v>376</v>
      </c>
      <c r="B394" s="8" t="s">
        <v>52</v>
      </c>
      <c r="C394" s="8" t="s">
        <v>52</v>
      </c>
      <c r="D394" s="9"/>
      <c r="E394" s="12"/>
      <c r="F394" s="13">
        <f>TRUNC(SUMIF(N384:N393, N383, F384:F393),0)</f>
        <v>78</v>
      </c>
      <c r="G394" s="12"/>
      <c r="H394" s="13">
        <f>TRUNC(SUMIF(N384:N393, N383, H384:H393),0)</f>
        <v>5109</v>
      </c>
      <c r="I394" s="12"/>
      <c r="J394" s="13">
        <f>TRUNC(SUMIF(N384:N393, N383, J384:J393),0)</f>
        <v>155</v>
      </c>
      <c r="K394" s="12"/>
      <c r="L394" s="13">
        <f>F394+H394+J394</f>
        <v>5342</v>
      </c>
      <c r="M394" s="8" t="s">
        <v>52</v>
      </c>
      <c r="N394" s="2" t="s">
        <v>72</v>
      </c>
      <c r="O394" s="2" t="s">
        <v>72</v>
      </c>
      <c r="P394" s="2" t="s">
        <v>52</v>
      </c>
      <c r="Q394" s="2" t="s">
        <v>52</v>
      </c>
      <c r="R394" s="2" t="s">
        <v>52</v>
      </c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2" t="s">
        <v>52</v>
      </c>
      <c r="AW394" s="2" t="s">
        <v>52</v>
      </c>
      <c r="AX394" s="2" t="s">
        <v>52</v>
      </c>
      <c r="AY394" s="2" t="s">
        <v>52</v>
      </c>
    </row>
    <row r="395" spans="1:51" ht="30" customHeight="1">
      <c r="A395" s="9"/>
      <c r="B395" s="9"/>
      <c r="C395" s="9"/>
      <c r="D395" s="9"/>
      <c r="E395" s="12"/>
      <c r="F395" s="13"/>
      <c r="G395" s="12"/>
      <c r="H395" s="13"/>
      <c r="I395" s="12"/>
      <c r="J395" s="13"/>
      <c r="K395" s="12"/>
      <c r="L395" s="13"/>
      <c r="M395" s="9"/>
    </row>
    <row r="396" spans="1:51" ht="30" customHeight="1">
      <c r="A396" s="256" t="s">
        <v>986</v>
      </c>
      <c r="B396" s="256"/>
      <c r="C396" s="256"/>
      <c r="D396" s="256"/>
      <c r="E396" s="257"/>
      <c r="F396" s="258"/>
      <c r="G396" s="257"/>
      <c r="H396" s="258"/>
      <c r="I396" s="257"/>
      <c r="J396" s="258"/>
      <c r="K396" s="257"/>
      <c r="L396" s="258"/>
      <c r="M396" s="256"/>
      <c r="N396" s="1" t="s">
        <v>942</v>
      </c>
    </row>
    <row r="397" spans="1:51" ht="30" customHeight="1">
      <c r="A397" s="8" t="s">
        <v>958</v>
      </c>
      <c r="B397" s="8" t="s">
        <v>959</v>
      </c>
      <c r="C397" s="8" t="s">
        <v>501</v>
      </c>
      <c r="D397" s="9">
        <v>2.7699999999999999E-3</v>
      </c>
      <c r="E397" s="12">
        <f>단가대비표!O13</f>
        <v>2290</v>
      </c>
      <c r="F397" s="13">
        <f t="shared" ref="F397:F406" si="71">TRUNC(E397*D397,1)</f>
        <v>6.3</v>
      </c>
      <c r="G397" s="12">
        <f>단가대비표!P13</f>
        <v>0</v>
      </c>
      <c r="H397" s="13">
        <f t="shared" ref="H397:H406" si="72">TRUNC(G397*D397,1)</f>
        <v>0</v>
      </c>
      <c r="I397" s="12">
        <f>단가대비표!V13</f>
        <v>0</v>
      </c>
      <c r="J397" s="13">
        <f t="shared" ref="J397:J406" si="73">TRUNC(I397*D397,1)</f>
        <v>0</v>
      </c>
      <c r="K397" s="12">
        <f t="shared" ref="K397:K406" si="74">TRUNC(E397+G397+I397,1)</f>
        <v>2290</v>
      </c>
      <c r="L397" s="13">
        <f t="shared" ref="L397:L406" si="75">TRUNC(F397+H397+J397,1)</f>
        <v>6.3</v>
      </c>
      <c r="M397" s="8" t="s">
        <v>52</v>
      </c>
      <c r="N397" s="2" t="s">
        <v>942</v>
      </c>
      <c r="O397" s="2" t="s">
        <v>960</v>
      </c>
      <c r="P397" s="2" t="s">
        <v>64</v>
      </c>
      <c r="Q397" s="2" t="s">
        <v>64</v>
      </c>
      <c r="R397" s="2" t="s">
        <v>63</v>
      </c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2" t="s">
        <v>52</v>
      </c>
      <c r="AW397" s="2" t="s">
        <v>987</v>
      </c>
      <c r="AX397" s="2" t="s">
        <v>52</v>
      </c>
      <c r="AY397" s="2" t="s">
        <v>52</v>
      </c>
    </row>
    <row r="398" spans="1:51" ht="30" customHeight="1">
      <c r="A398" s="8" t="s">
        <v>962</v>
      </c>
      <c r="B398" s="8" t="s">
        <v>963</v>
      </c>
      <c r="C398" s="8" t="s">
        <v>738</v>
      </c>
      <c r="D398" s="9">
        <v>0.94499999999999995</v>
      </c>
      <c r="E398" s="12">
        <f>단가대비표!O10</f>
        <v>2</v>
      </c>
      <c r="F398" s="13">
        <f t="shared" si="71"/>
        <v>1.8</v>
      </c>
      <c r="G398" s="12">
        <f>단가대비표!P10</f>
        <v>0</v>
      </c>
      <c r="H398" s="13">
        <f t="shared" si="72"/>
        <v>0</v>
      </c>
      <c r="I398" s="12">
        <f>단가대비표!V10</f>
        <v>0</v>
      </c>
      <c r="J398" s="13">
        <f t="shared" si="73"/>
        <v>0</v>
      </c>
      <c r="K398" s="12">
        <f t="shared" si="74"/>
        <v>2</v>
      </c>
      <c r="L398" s="13">
        <f t="shared" si="75"/>
        <v>1.8</v>
      </c>
      <c r="M398" s="8" t="s">
        <v>964</v>
      </c>
      <c r="N398" s="2" t="s">
        <v>942</v>
      </c>
      <c r="O398" s="2" t="s">
        <v>965</v>
      </c>
      <c r="P398" s="2" t="s">
        <v>64</v>
      </c>
      <c r="Q398" s="2" t="s">
        <v>64</v>
      </c>
      <c r="R398" s="2" t="s">
        <v>63</v>
      </c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2" t="s">
        <v>52</v>
      </c>
      <c r="AW398" s="2" t="s">
        <v>988</v>
      </c>
      <c r="AX398" s="2" t="s">
        <v>52</v>
      </c>
      <c r="AY398" s="2" t="s">
        <v>52</v>
      </c>
    </row>
    <row r="399" spans="1:51" ht="30" customHeight="1">
      <c r="A399" s="8" t="s">
        <v>967</v>
      </c>
      <c r="B399" s="8" t="s">
        <v>968</v>
      </c>
      <c r="C399" s="8" t="s">
        <v>501</v>
      </c>
      <c r="D399" s="9">
        <v>4.0000000000000002E-4</v>
      </c>
      <c r="E399" s="12">
        <f>단가대비표!O12</f>
        <v>13176</v>
      </c>
      <c r="F399" s="13">
        <f t="shared" si="71"/>
        <v>5.2</v>
      </c>
      <c r="G399" s="12">
        <f>단가대비표!P12</f>
        <v>0</v>
      </c>
      <c r="H399" s="13">
        <f t="shared" si="72"/>
        <v>0</v>
      </c>
      <c r="I399" s="12">
        <f>단가대비표!V12</f>
        <v>0</v>
      </c>
      <c r="J399" s="13">
        <f t="shared" si="73"/>
        <v>0</v>
      </c>
      <c r="K399" s="12">
        <f t="shared" si="74"/>
        <v>13176</v>
      </c>
      <c r="L399" s="13">
        <f t="shared" si="75"/>
        <v>5.2</v>
      </c>
      <c r="M399" s="8" t="s">
        <v>52</v>
      </c>
      <c r="N399" s="2" t="s">
        <v>942</v>
      </c>
      <c r="O399" s="2" t="s">
        <v>969</v>
      </c>
      <c r="P399" s="2" t="s">
        <v>64</v>
      </c>
      <c r="Q399" s="2" t="s">
        <v>64</v>
      </c>
      <c r="R399" s="2" t="s">
        <v>63</v>
      </c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2" t="s">
        <v>52</v>
      </c>
      <c r="AW399" s="2" t="s">
        <v>989</v>
      </c>
      <c r="AX399" s="2" t="s">
        <v>52</v>
      </c>
      <c r="AY399" s="2" t="s">
        <v>52</v>
      </c>
    </row>
    <row r="400" spans="1:51" ht="30" customHeight="1">
      <c r="A400" s="8" t="s">
        <v>971</v>
      </c>
      <c r="B400" s="8" t="s">
        <v>972</v>
      </c>
      <c r="C400" s="8" t="s">
        <v>776</v>
      </c>
      <c r="D400" s="9">
        <v>3.1199999999999999E-3</v>
      </c>
      <c r="E400" s="12">
        <f>일위대가목록!E63</f>
        <v>0</v>
      </c>
      <c r="F400" s="13">
        <f t="shared" si="71"/>
        <v>0</v>
      </c>
      <c r="G400" s="12">
        <f>일위대가목록!F63</f>
        <v>0</v>
      </c>
      <c r="H400" s="13">
        <f t="shared" si="72"/>
        <v>0</v>
      </c>
      <c r="I400" s="12">
        <f>일위대가목록!G63</f>
        <v>140</v>
      </c>
      <c r="J400" s="13">
        <f t="shared" si="73"/>
        <v>0.4</v>
      </c>
      <c r="K400" s="12">
        <f t="shared" si="74"/>
        <v>140</v>
      </c>
      <c r="L400" s="13">
        <f t="shared" si="75"/>
        <v>0.4</v>
      </c>
      <c r="M400" s="8" t="s">
        <v>973</v>
      </c>
      <c r="N400" s="2" t="s">
        <v>942</v>
      </c>
      <c r="O400" s="2" t="s">
        <v>974</v>
      </c>
      <c r="P400" s="2" t="s">
        <v>63</v>
      </c>
      <c r="Q400" s="2" t="s">
        <v>64</v>
      </c>
      <c r="R400" s="2" t="s">
        <v>64</v>
      </c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2" t="s">
        <v>52</v>
      </c>
      <c r="AW400" s="2" t="s">
        <v>990</v>
      </c>
      <c r="AX400" s="2" t="s">
        <v>52</v>
      </c>
      <c r="AY400" s="2" t="s">
        <v>52</v>
      </c>
    </row>
    <row r="401" spans="1:51" ht="30" customHeight="1">
      <c r="A401" s="8" t="s">
        <v>976</v>
      </c>
      <c r="B401" s="8" t="s">
        <v>977</v>
      </c>
      <c r="C401" s="8" t="s">
        <v>978</v>
      </c>
      <c r="D401" s="9">
        <v>1.89E-2</v>
      </c>
      <c r="E401" s="12">
        <f>단가대비표!O90</f>
        <v>0</v>
      </c>
      <c r="F401" s="13">
        <f t="shared" si="71"/>
        <v>0</v>
      </c>
      <c r="G401" s="12">
        <f>단가대비표!P90</f>
        <v>0</v>
      </c>
      <c r="H401" s="13">
        <f t="shared" si="72"/>
        <v>0</v>
      </c>
      <c r="I401" s="12">
        <f>단가대비표!V90</f>
        <v>0</v>
      </c>
      <c r="J401" s="13">
        <f t="shared" si="73"/>
        <v>0</v>
      </c>
      <c r="K401" s="12">
        <f t="shared" si="74"/>
        <v>0</v>
      </c>
      <c r="L401" s="13">
        <f t="shared" si="75"/>
        <v>0</v>
      </c>
      <c r="M401" s="8" t="s">
        <v>52</v>
      </c>
      <c r="N401" s="2" t="s">
        <v>942</v>
      </c>
      <c r="O401" s="2" t="s">
        <v>979</v>
      </c>
      <c r="P401" s="2" t="s">
        <v>64</v>
      </c>
      <c r="Q401" s="2" t="s">
        <v>64</v>
      </c>
      <c r="R401" s="2" t="s">
        <v>63</v>
      </c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2" t="s">
        <v>52</v>
      </c>
      <c r="AW401" s="2" t="s">
        <v>991</v>
      </c>
      <c r="AX401" s="2" t="s">
        <v>52</v>
      </c>
      <c r="AY401" s="2" t="s">
        <v>52</v>
      </c>
    </row>
    <row r="402" spans="1:51" ht="30" customHeight="1">
      <c r="A402" s="8" t="s">
        <v>927</v>
      </c>
      <c r="B402" s="8" t="s">
        <v>372</v>
      </c>
      <c r="C402" s="8" t="s">
        <v>373</v>
      </c>
      <c r="D402" s="9">
        <v>5.8500000000000002E-3</v>
      </c>
      <c r="E402" s="12">
        <f>단가대비표!O94</f>
        <v>0</v>
      </c>
      <c r="F402" s="13">
        <f t="shared" si="71"/>
        <v>0</v>
      </c>
      <c r="G402" s="12">
        <f>단가대비표!P94</f>
        <v>202032</v>
      </c>
      <c r="H402" s="13">
        <f t="shared" si="72"/>
        <v>1181.8</v>
      </c>
      <c r="I402" s="12">
        <f>단가대비표!V94</f>
        <v>0</v>
      </c>
      <c r="J402" s="13">
        <f t="shared" si="73"/>
        <v>0</v>
      </c>
      <c r="K402" s="12">
        <f t="shared" si="74"/>
        <v>202032</v>
      </c>
      <c r="L402" s="13">
        <f t="shared" si="75"/>
        <v>1181.8</v>
      </c>
      <c r="M402" s="8" t="s">
        <v>52</v>
      </c>
      <c r="N402" s="2" t="s">
        <v>942</v>
      </c>
      <c r="O402" s="2" t="s">
        <v>928</v>
      </c>
      <c r="P402" s="2" t="s">
        <v>64</v>
      </c>
      <c r="Q402" s="2" t="s">
        <v>64</v>
      </c>
      <c r="R402" s="2" t="s">
        <v>63</v>
      </c>
      <c r="S402" s="3"/>
      <c r="T402" s="3"/>
      <c r="U402" s="3"/>
      <c r="V402" s="3">
        <v>1</v>
      </c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2" t="s">
        <v>52</v>
      </c>
      <c r="AW402" s="2" t="s">
        <v>992</v>
      </c>
      <c r="AX402" s="2" t="s">
        <v>52</v>
      </c>
      <c r="AY402" s="2" t="s">
        <v>52</v>
      </c>
    </row>
    <row r="403" spans="1:51" ht="30" customHeight="1">
      <c r="A403" s="8" t="s">
        <v>371</v>
      </c>
      <c r="B403" s="8" t="s">
        <v>372</v>
      </c>
      <c r="C403" s="8" t="s">
        <v>373</v>
      </c>
      <c r="D403" s="9">
        <v>1E-4</v>
      </c>
      <c r="E403" s="12">
        <f>단가대비표!O91</f>
        <v>0</v>
      </c>
      <c r="F403" s="13">
        <f t="shared" si="71"/>
        <v>0</v>
      </c>
      <c r="G403" s="12">
        <f>단가대비표!P91</f>
        <v>144481</v>
      </c>
      <c r="H403" s="13">
        <f t="shared" si="72"/>
        <v>14.4</v>
      </c>
      <c r="I403" s="12">
        <f>단가대비표!V91</f>
        <v>0</v>
      </c>
      <c r="J403" s="13">
        <f t="shared" si="73"/>
        <v>0</v>
      </c>
      <c r="K403" s="12">
        <f t="shared" si="74"/>
        <v>144481</v>
      </c>
      <c r="L403" s="13">
        <f t="shared" si="75"/>
        <v>14.4</v>
      </c>
      <c r="M403" s="8" t="s">
        <v>52</v>
      </c>
      <c r="N403" s="2" t="s">
        <v>942</v>
      </c>
      <c r="O403" s="2" t="s">
        <v>374</v>
      </c>
      <c r="P403" s="2" t="s">
        <v>64</v>
      </c>
      <c r="Q403" s="2" t="s">
        <v>64</v>
      </c>
      <c r="R403" s="2" t="s">
        <v>63</v>
      </c>
      <c r="S403" s="3"/>
      <c r="T403" s="3"/>
      <c r="U403" s="3"/>
      <c r="V403" s="3">
        <v>1</v>
      </c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2" t="s">
        <v>52</v>
      </c>
      <c r="AW403" s="2" t="s">
        <v>993</v>
      </c>
      <c r="AX403" s="2" t="s">
        <v>52</v>
      </c>
      <c r="AY403" s="2" t="s">
        <v>52</v>
      </c>
    </row>
    <row r="404" spans="1:51" ht="30" customHeight="1">
      <c r="A404" s="8" t="s">
        <v>924</v>
      </c>
      <c r="B404" s="8" t="s">
        <v>372</v>
      </c>
      <c r="C404" s="8" t="s">
        <v>373</v>
      </c>
      <c r="D404" s="9">
        <v>3.8999999999999999E-4</v>
      </c>
      <c r="E404" s="12">
        <f>단가대비표!O95</f>
        <v>0</v>
      </c>
      <c r="F404" s="13">
        <f t="shared" si="71"/>
        <v>0</v>
      </c>
      <c r="G404" s="12">
        <f>단가대비표!P95</f>
        <v>230706</v>
      </c>
      <c r="H404" s="13">
        <f t="shared" si="72"/>
        <v>89.9</v>
      </c>
      <c r="I404" s="12">
        <f>단가대비표!V95</f>
        <v>0</v>
      </c>
      <c r="J404" s="13">
        <f t="shared" si="73"/>
        <v>0</v>
      </c>
      <c r="K404" s="12">
        <f t="shared" si="74"/>
        <v>230706</v>
      </c>
      <c r="L404" s="13">
        <f t="shared" si="75"/>
        <v>89.9</v>
      </c>
      <c r="M404" s="8" t="s">
        <v>52</v>
      </c>
      <c r="N404" s="2" t="s">
        <v>942</v>
      </c>
      <c r="O404" s="2" t="s">
        <v>925</v>
      </c>
      <c r="P404" s="2" t="s">
        <v>64</v>
      </c>
      <c r="Q404" s="2" t="s">
        <v>64</v>
      </c>
      <c r="R404" s="2" t="s">
        <v>63</v>
      </c>
      <c r="S404" s="3"/>
      <c r="T404" s="3"/>
      <c r="U404" s="3"/>
      <c r="V404" s="3">
        <v>1</v>
      </c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2" t="s">
        <v>52</v>
      </c>
      <c r="AW404" s="2" t="s">
        <v>994</v>
      </c>
      <c r="AX404" s="2" t="s">
        <v>52</v>
      </c>
      <c r="AY404" s="2" t="s">
        <v>52</v>
      </c>
    </row>
    <row r="405" spans="1:51" ht="30" customHeight="1">
      <c r="A405" s="8" t="s">
        <v>771</v>
      </c>
      <c r="B405" s="8" t="s">
        <v>372</v>
      </c>
      <c r="C405" s="8" t="s">
        <v>373</v>
      </c>
      <c r="D405" s="9">
        <v>1.1E-4</v>
      </c>
      <c r="E405" s="12">
        <f>단가대비표!O92</f>
        <v>0</v>
      </c>
      <c r="F405" s="13">
        <f t="shared" si="71"/>
        <v>0</v>
      </c>
      <c r="G405" s="12">
        <f>단가대비표!P92</f>
        <v>181293</v>
      </c>
      <c r="H405" s="13">
        <f t="shared" si="72"/>
        <v>19.899999999999999</v>
      </c>
      <c r="I405" s="12">
        <f>단가대비표!V92</f>
        <v>0</v>
      </c>
      <c r="J405" s="13">
        <f t="shared" si="73"/>
        <v>0</v>
      </c>
      <c r="K405" s="12">
        <f t="shared" si="74"/>
        <v>181293</v>
      </c>
      <c r="L405" s="13">
        <f t="shared" si="75"/>
        <v>19.899999999999999</v>
      </c>
      <c r="M405" s="8" t="s">
        <v>52</v>
      </c>
      <c r="N405" s="2" t="s">
        <v>942</v>
      </c>
      <c r="O405" s="2" t="s">
        <v>772</v>
      </c>
      <c r="P405" s="2" t="s">
        <v>64</v>
      </c>
      <c r="Q405" s="2" t="s">
        <v>64</v>
      </c>
      <c r="R405" s="2" t="s">
        <v>63</v>
      </c>
      <c r="S405" s="3"/>
      <c r="T405" s="3"/>
      <c r="U405" s="3"/>
      <c r="V405" s="3">
        <v>1</v>
      </c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2" t="s">
        <v>52</v>
      </c>
      <c r="AW405" s="2" t="s">
        <v>995</v>
      </c>
      <c r="AX405" s="2" t="s">
        <v>52</v>
      </c>
      <c r="AY405" s="2" t="s">
        <v>52</v>
      </c>
    </row>
    <row r="406" spans="1:51" ht="30" customHeight="1">
      <c r="A406" s="8" t="s">
        <v>732</v>
      </c>
      <c r="B406" s="8" t="s">
        <v>762</v>
      </c>
      <c r="C406" s="8" t="s">
        <v>68</v>
      </c>
      <c r="D406" s="9">
        <v>1</v>
      </c>
      <c r="E406" s="12">
        <v>0</v>
      </c>
      <c r="F406" s="13">
        <f t="shared" si="71"/>
        <v>0</v>
      </c>
      <c r="G406" s="12">
        <v>0</v>
      </c>
      <c r="H406" s="13">
        <f t="shared" si="72"/>
        <v>0</v>
      </c>
      <c r="I406" s="12">
        <f>TRUNC(SUMIF(V397:V406, RIGHTB(O406, 1), H397:H406)*U406, 2)</f>
        <v>39.18</v>
      </c>
      <c r="J406" s="13">
        <f t="shared" si="73"/>
        <v>39.1</v>
      </c>
      <c r="K406" s="12">
        <f t="shared" si="74"/>
        <v>39.1</v>
      </c>
      <c r="L406" s="13">
        <f t="shared" si="75"/>
        <v>39.1</v>
      </c>
      <c r="M406" s="8" t="s">
        <v>52</v>
      </c>
      <c r="N406" s="2" t="s">
        <v>942</v>
      </c>
      <c r="O406" s="2" t="s">
        <v>393</v>
      </c>
      <c r="P406" s="2" t="s">
        <v>64</v>
      </c>
      <c r="Q406" s="2" t="s">
        <v>64</v>
      </c>
      <c r="R406" s="2" t="s">
        <v>64</v>
      </c>
      <c r="S406" s="3">
        <v>1</v>
      </c>
      <c r="T406" s="3">
        <v>2</v>
      </c>
      <c r="U406" s="3">
        <v>0.03</v>
      </c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2" t="s">
        <v>52</v>
      </c>
      <c r="AW406" s="2" t="s">
        <v>996</v>
      </c>
      <c r="AX406" s="2" t="s">
        <v>52</v>
      </c>
      <c r="AY406" s="2" t="s">
        <v>52</v>
      </c>
    </row>
    <row r="407" spans="1:51" ht="30" customHeight="1">
      <c r="A407" s="8" t="s">
        <v>376</v>
      </c>
      <c r="B407" s="8" t="s">
        <v>52</v>
      </c>
      <c r="C407" s="8" t="s">
        <v>52</v>
      </c>
      <c r="D407" s="9"/>
      <c r="E407" s="12"/>
      <c r="F407" s="13">
        <f>TRUNC(SUMIF(N397:N406, N396, F397:F406),0)</f>
        <v>13</v>
      </c>
      <c r="G407" s="12"/>
      <c r="H407" s="13">
        <f>TRUNC(SUMIF(N397:N406, N396, H397:H406),0)</f>
        <v>1306</v>
      </c>
      <c r="I407" s="12"/>
      <c r="J407" s="13">
        <f>TRUNC(SUMIF(N397:N406, N396, J397:J406),0)</f>
        <v>39</v>
      </c>
      <c r="K407" s="12"/>
      <c r="L407" s="13">
        <f>F407+H407+J407</f>
        <v>1358</v>
      </c>
      <c r="M407" s="8" t="s">
        <v>52</v>
      </c>
      <c r="N407" s="2" t="s">
        <v>72</v>
      </c>
      <c r="O407" s="2" t="s">
        <v>72</v>
      </c>
      <c r="P407" s="2" t="s">
        <v>52</v>
      </c>
      <c r="Q407" s="2" t="s">
        <v>52</v>
      </c>
      <c r="R407" s="2" t="s">
        <v>52</v>
      </c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2" t="s">
        <v>52</v>
      </c>
      <c r="AW407" s="2" t="s">
        <v>52</v>
      </c>
      <c r="AX407" s="2" t="s">
        <v>52</v>
      </c>
      <c r="AY407" s="2" t="s">
        <v>52</v>
      </c>
    </row>
    <row r="408" spans="1:51" ht="30" customHeight="1">
      <c r="A408" s="9"/>
      <c r="B408" s="9"/>
      <c r="C408" s="9"/>
      <c r="D408" s="9"/>
      <c r="E408" s="12"/>
      <c r="F408" s="13"/>
      <c r="G408" s="12"/>
      <c r="H408" s="13"/>
      <c r="I408" s="12"/>
      <c r="J408" s="13"/>
      <c r="K408" s="12"/>
      <c r="L408" s="13"/>
      <c r="M408" s="9"/>
    </row>
    <row r="409" spans="1:51" ht="30" customHeight="1">
      <c r="A409" s="256" t="s">
        <v>997</v>
      </c>
      <c r="B409" s="256"/>
      <c r="C409" s="256"/>
      <c r="D409" s="256"/>
      <c r="E409" s="257"/>
      <c r="F409" s="258"/>
      <c r="G409" s="257"/>
      <c r="H409" s="258"/>
      <c r="I409" s="257"/>
      <c r="J409" s="258"/>
      <c r="K409" s="257"/>
      <c r="L409" s="258"/>
      <c r="M409" s="256"/>
      <c r="N409" s="1" t="s">
        <v>974</v>
      </c>
    </row>
    <row r="410" spans="1:51" ht="30" customHeight="1">
      <c r="A410" s="8" t="s">
        <v>971</v>
      </c>
      <c r="B410" s="8" t="s">
        <v>972</v>
      </c>
      <c r="C410" s="8" t="s">
        <v>145</v>
      </c>
      <c r="D410" s="9">
        <v>0.23619999999999999</v>
      </c>
      <c r="E410" s="12">
        <f>단가대비표!O6</f>
        <v>0</v>
      </c>
      <c r="F410" s="13">
        <f>TRUNC(E410*D410,1)</f>
        <v>0</v>
      </c>
      <c r="G410" s="12">
        <f>단가대비표!P6</f>
        <v>0</v>
      </c>
      <c r="H410" s="13">
        <f>TRUNC(G410*D410,1)</f>
        <v>0</v>
      </c>
      <c r="I410" s="12">
        <f>단가대비표!V6</f>
        <v>594</v>
      </c>
      <c r="J410" s="13">
        <f>TRUNC(I410*D410,1)</f>
        <v>140.30000000000001</v>
      </c>
      <c r="K410" s="12">
        <f>TRUNC(E410+G410+I410,1)</f>
        <v>594</v>
      </c>
      <c r="L410" s="13">
        <f>TRUNC(F410+H410+J410,1)</f>
        <v>140.30000000000001</v>
      </c>
      <c r="M410" s="8" t="s">
        <v>789</v>
      </c>
      <c r="N410" s="2" t="s">
        <v>974</v>
      </c>
      <c r="O410" s="2" t="s">
        <v>998</v>
      </c>
      <c r="P410" s="2" t="s">
        <v>64</v>
      </c>
      <c r="Q410" s="2" t="s">
        <v>64</v>
      </c>
      <c r="R410" s="2" t="s">
        <v>63</v>
      </c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2" t="s">
        <v>52</v>
      </c>
      <c r="AW410" s="2" t="s">
        <v>999</v>
      </c>
      <c r="AX410" s="2" t="s">
        <v>52</v>
      </c>
      <c r="AY410" s="2" t="s">
        <v>52</v>
      </c>
    </row>
    <row r="411" spans="1:51" ht="30" customHeight="1">
      <c r="A411" s="8" t="s">
        <v>376</v>
      </c>
      <c r="B411" s="8" t="s">
        <v>52</v>
      </c>
      <c r="C411" s="8" t="s">
        <v>52</v>
      </c>
      <c r="D411" s="9"/>
      <c r="E411" s="12"/>
      <c r="F411" s="13">
        <f>TRUNC(SUMIF(N410:N410, N409, F410:F410),0)</f>
        <v>0</v>
      </c>
      <c r="G411" s="12"/>
      <c r="H411" s="13">
        <f>TRUNC(SUMIF(N410:N410, N409, H410:H410),0)</f>
        <v>0</v>
      </c>
      <c r="I411" s="12"/>
      <c r="J411" s="13">
        <f>TRUNC(SUMIF(N410:N410, N409, J410:J410),0)</f>
        <v>140</v>
      </c>
      <c r="K411" s="12"/>
      <c r="L411" s="13">
        <f>F411+H411+J411</f>
        <v>140</v>
      </c>
      <c r="M411" s="8" t="s">
        <v>52</v>
      </c>
      <c r="N411" s="2" t="s">
        <v>72</v>
      </c>
      <c r="O411" s="2" t="s">
        <v>72</v>
      </c>
      <c r="P411" s="2" t="s">
        <v>52</v>
      </c>
      <c r="Q411" s="2" t="s">
        <v>52</v>
      </c>
      <c r="R411" s="2" t="s">
        <v>52</v>
      </c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2" t="s">
        <v>52</v>
      </c>
      <c r="AW411" s="2" t="s">
        <v>52</v>
      </c>
      <c r="AX411" s="2" t="s">
        <v>52</v>
      </c>
      <c r="AY411" s="2" t="s">
        <v>52</v>
      </c>
    </row>
    <row r="412" spans="1:51" ht="30" customHeight="1">
      <c r="A412" s="9"/>
      <c r="B412" s="9"/>
      <c r="C412" s="9"/>
      <c r="D412" s="9"/>
      <c r="E412" s="12"/>
      <c r="F412" s="13"/>
      <c r="G412" s="12"/>
      <c r="H412" s="13"/>
      <c r="I412" s="12"/>
      <c r="J412" s="13"/>
      <c r="K412" s="12"/>
      <c r="L412" s="13"/>
      <c r="M412" s="9"/>
    </row>
    <row r="413" spans="1:51" ht="30" customHeight="1">
      <c r="A413" s="256" t="s">
        <v>1000</v>
      </c>
      <c r="B413" s="256"/>
      <c r="C413" s="256"/>
      <c r="D413" s="256"/>
      <c r="E413" s="257"/>
      <c r="F413" s="258"/>
      <c r="G413" s="257"/>
      <c r="H413" s="258"/>
      <c r="I413" s="257"/>
      <c r="J413" s="258"/>
      <c r="K413" s="257"/>
      <c r="L413" s="258"/>
      <c r="M413" s="256"/>
      <c r="N413" s="1" t="s">
        <v>664</v>
      </c>
    </row>
    <row r="414" spans="1:51" ht="30" customHeight="1">
      <c r="A414" s="8" t="s">
        <v>927</v>
      </c>
      <c r="B414" s="8" t="s">
        <v>372</v>
      </c>
      <c r="C414" s="8" t="s">
        <v>373</v>
      </c>
      <c r="D414" s="9">
        <v>0.112</v>
      </c>
      <c r="E414" s="12">
        <f>단가대비표!O94</f>
        <v>0</v>
      </c>
      <c r="F414" s="13">
        <f>TRUNC(E414*D414,1)</f>
        <v>0</v>
      </c>
      <c r="G414" s="12">
        <f>단가대비표!P94</f>
        <v>202032</v>
      </c>
      <c r="H414" s="13">
        <f>TRUNC(G414*D414,1)</f>
        <v>22627.5</v>
      </c>
      <c r="I414" s="12">
        <f>단가대비표!V94</f>
        <v>0</v>
      </c>
      <c r="J414" s="13">
        <f>TRUNC(I414*D414,1)</f>
        <v>0</v>
      </c>
      <c r="K414" s="12">
        <f t="shared" ref="K414:L416" si="76">TRUNC(E414+G414+I414,1)</f>
        <v>202032</v>
      </c>
      <c r="L414" s="13">
        <f t="shared" si="76"/>
        <v>22627.5</v>
      </c>
      <c r="M414" s="8" t="s">
        <v>52</v>
      </c>
      <c r="N414" s="2" t="s">
        <v>664</v>
      </c>
      <c r="O414" s="2" t="s">
        <v>928</v>
      </c>
      <c r="P414" s="2" t="s">
        <v>64</v>
      </c>
      <c r="Q414" s="2" t="s">
        <v>64</v>
      </c>
      <c r="R414" s="2" t="s">
        <v>63</v>
      </c>
      <c r="S414" s="3"/>
      <c r="T414" s="3"/>
      <c r="U414" s="3"/>
      <c r="V414" s="3">
        <v>1</v>
      </c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2" t="s">
        <v>52</v>
      </c>
      <c r="AW414" s="2" t="s">
        <v>1001</v>
      </c>
      <c r="AX414" s="2" t="s">
        <v>52</v>
      </c>
      <c r="AY414" s="2" t="s">
        <v>52</v>
      </c>
    </row>
    <row r="415" spans="1:51" ht="30" customHeight="1">
      <c r="A415" s="8" t="s">
        <v>371</v>
      </c>
      <c r="B415" s="8" t="s">
        <v>372</v>
      </c>
      <c r="C415" s="8" t="s">
        <v>373</v>
      </c>
      <c r="D415" s="9">
        <v>3.6999999999999998E-2</v>
      </c>
      <c r="E415" s="12">
        <f>단가대비표!O91</f>
        <v>0</v>
      </c>
      <c r="F415" s="13">
        <f>TRUNC(E415*D415,1)</f>
        <v>0</v>
      </c>
      <c r="G415" s="12">
        <f>단가대비표!P91</f>
        <v>144481</v>
      </c>
      <c r="H415" s="13">
        <f>TRUNC(G415*D415,1)</f>
        <v>5345.7</v>
      </c>
      <c r="I415" s="12">
        <f>단가대비표!V91</f>
        <v>0</v>
      </c>
      <c r="J415" s="13">
        <f>TRUNC(I415*D415,1)</f>
        <v>0</v>
      </c>
      <c r="K415" s="12">
        <f t="shared" si="76"/>
        <v>144481</v>
      </c>
      <c r="L415" s="13">
        <f t="shared" si="76"/>
        <v>5345.7</v>
      </c>
      <c r="M415" s="8" t="s">
        <v>52</v>
      </c>
      <c r="N415" s="2" t="s">
        <v>664</v>
      </c>
      <c r="O415" s="2" t="s">
        <v>374</v>
      </c>
      <c r="P415" s="2" t="s">
        <v>64</v>
      </c>
      <c r="Q415" s="2" t="s">
        <v>64</v>
      </c>
      <c r="R415" s="2" t="s">
        <v>63</v>
      </c>
      <c r="S415" s="3"/>
      <c r="T415" s="3"/>
      <c r="U415" s="3"/>
      <c r="V415" s="3">
        <v>1</v>
      </c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2" t="s">
        <v>52</v>
      </c>
      <c r="AW415" s="2" t="s">
        <v>1002</v>
      </c>
      <c r="AX415" s="2" t="s">
        <v>52</v>
      </c>
      <c r="AY415" s="2" t="s">
        <v>52</v>
      </c>
    </row>
    <row r="416" spans="1:51" ht="30" customHeight="1">
      <c r="A416" s="8" t="s">
        <v>732</v>
      </c>
      <c r="B416" s="8" t="s">
        <v>733</v>
      </c>
      <c r="C416" s="8" t="s">
        <v>68</v>
      </c>
      <c r="D416" s="9">
        <v>1</v>
      </c>
      <c r="E416" s="12">
        <v>0</v>
      </c>
      <c r="F416" s="13">
        <f>TRUNC(E416*D416,1)</f>
        <v>0</v>
      </c>
      <c r="G416" s="12">
        <v>0</v>
      </c>
      <c r="H416" s="13">
        <f>TRUNC(G416*D416,1)</f>
        <v>0</v>
      </c>
      <c r="I416" s="12">
        <f>TRUNC(SUMIF(V414:V416, RIGHTB(O416, 1), H414:H416)*U416, 2)</f>
        <v>1118.92</v>
      </c>
      <c r="J416" s="13">
        <f>TRUNC(I416*D416,1)</f>
        <v>1118.9000000000001</v>
      </c>
      <c r="K416" s="12">
        <f t="shared" si="76"/>
        <v>1118.9000000000001</v>
      </c>
      <c r="L416" s="13">
        <f t="shared" si="76"/>
        <v>1118.9000000000001</v>
      </c>
      <c r="M416" s="8" t="s">
        <v>52</v>
      </c>
      <c r="N416" s="2" t="s">
        <v>664</v>
      </c>
      <c r="O416" s="2" t="s">
        <v>393</v>
      </c>
      <c r="P416" s="2" t="s">
        <v>64</v>
      </c>
      <c r="Q416" s="2" t="s">
        <v>64</v>
      </c>
      <c r="R416" s="2" t="s">
        <v>64</v>
      </c>
      <c r="S416" s="3">
        <v>1</v>
      </c>
      <c r="T416" s="3">
        <v>2</v>
      </c>
      <c r="U416" s="3">
        <v>0.04</v>
      </c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2" t="s">
        <v>52</v>
      </c>
      <c r="AW416" s="2" t="s">
        <v>1003</v>
      </c>
      <c r="AX416" s="2" t="s">
        <v>52</v>
      </c>
      <c r="AY416" s="2" t="s">
        <v>52</v>
      </c>
    </row>
    <row r="417" spans="1:51" ht="30" customHeight="1">
      <c r="A417" s="8" t="s">
        <v>376</v>
      </c>
      <c r="B417" s="8" t="s">
        <v>52</v>
      </c>
      <c r="C417" s="8" t="s">
        <v>52</v>
      </c>
      <c r="D417" s="9"/>
      <c r="E417" s="12"/>
      <c r="F417" s="13">
        <f>TRUNC(SUMIF(N414:N416, N413, F414:F416),0)</f>
        <v>0</v>
      </c>
      <c r="G417" s="12"/>
      <c r="H417" s="13">
        <f>TRUNC(SUMIF(N414:N416, N413, H414:H416),0)</f>
        <v>27973</v>
      </c>
      <c r="I417" s="12"/>
      <c r="J417" s="13">
        <f>TRUNC(SUMIF(N414:N416, N413, J414:J416),0)</f>
        <v>1118</v>
      </c>
      <c r="K417" s="12"/>
      <c r="L417" s="13">
        <f>F417+H417+J417</f>
        <v>29091</v>
      </c>
      <c r="M417" s="8" t="s">
        <v>52</v>
      </c>
      <c r="N417" s="2" t="s">
        <v>72</v>
      </c>
      <c r="O417" s="2" t="s">
        <v>72</v>
      </c>
      <c r="P417" s="2" t="s">
        <v>52</v>
      </c>
      <c r="Q417" s="2" t="s">
        <v>52</v>
      </c>
      <c r="R417" s="2" t="s">
        <v>52</v>
      </c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2" t="s">
        <v>52</v>
      </c>
      <c r="AW417" s="2" t="s">
        <v>52</v>
      </c>
      <c r="AX417" s="2" t="s">
        <v>52</v>
      </c>
      <c r="AY417" s="2" t="s">
        <v>52</v>
      </c>
    </row>
    <row r="418" spans="1:51" ht="30" customHeight="1">
      <c r="A418" s="9"/>
      <c r="B418" s="9"/>
      <c r="C418" s="9"/>
      <c r="D418" s="9"/>
      <c r="E418" s="12"/>
      <c r="F418" s="13"/>
      <c r="G418" s="12"/>
      <c r="H418" s="13"/>
      <c r="I418" s="12"/>
      <c r="J418" s="13"/>
      <c r="K418" s="12"/>
      <c r="L418" s="13"/>
      <c r="M418" s="9"/>
    </row>
    <row r="419" spans="1:51" ht="30" customHeight="1">
      <c r="A419" s="256" t="s">
        <v>1004</v>
      </c>
      <c r="B419" s="256"/>
      <c r="C419" s="256"/>
      <c r="D419" s="256"/>
      <c r="E419" s="257"/>
      <c r="F419" s="258"/>
      <c r="G419" s="257"/>
      <c r="H419" s="258"/>
      <c r="I419" s="257"/>
      <c r="J419" s="258"/>
      <c r="K419" s="257"/>
      <c r="L419" s="258"/>
      <c r="M419" s="256"/>
      <c r="N419" s="1" t="s">
        <v>675</v>
      </c>
    </row>
    <row r="420" spans="1:51" ht="30" customHeight="1">
      <c r="A420" s="8" t="s">
        <v>408</v>
      </c>
      <c r="B420" s="8" t="s">
        <v>372</v>
      </c>
      <c r="C420" s="8" t="s">
        <v>373</v>
      </c>
      <c r="D420" s="9">
        <v>0.16700000000000001</v>
      </c>
      <c r="E420" s="12">
        <f>단가대비표!O96</f>
        <v>0</v>
      </c>
      <c r="F420" s="13">
        <f>TRUNC(E420*D420,1)</f>
        <v>0</v>
      </c>
      <c r="G420" s="12">
        <f>단가대비표!P96</f>
        <v>225210</v>
      </c>
      <c r="H420" s="13">
        <f>TRUNC(G420*D420,1)</f>
        <v>37610</v>
      </c>
      <c r="I420" s="12">
        <f>단가대비표!V96</f>
        <v>0</v>
      </c>
      <c r="J420" s="13">
        <f>TRUNC(I420*D420,1)</f>
        <v>0</v>
      </c>
      <c r="K420" s="12">
        <f t="shared" ref="K420:L422" si="77">TRUNC(E420+G420+I420,1)</f>
        <v>225210</v>
      </c>
      <c r="L420" s="13">
        <f t="shared" si="77"/>
        <v>37610</v>
      </c>
      <c r="M420" s="8" t="s">
        <v>52</v>
      </c>
      <c r="N420" s="2" t="s">
        <v>675</v>
      </c>
      <c r="O420" s="2" t="s">
        <v>409</v>
      </c>
      <c r="P420" s="2" t="s">
        <v>64</v>
      </c>
      <c r="Q420" s="2" t="s">
        <v>64</v>
      </c>
      <c r="R420" s="2" t="s">
        <v>63</v>
      </c>
      <c r="S420" s="3"/>
      <c r="T420" s="3"/>
      <c r="U420" s="3"/>
      <c r="V420" s="3">
        <v>1</v>
      </c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2" t="s">
        <v>52</v>
      </c>
      <c r="AW420" s="2" t="s">
        <v>1005</v>
      </c>
      <c r="AX420" s="2" t="s">
        <v>52</v>
      </c>
      <c r="AY420" s="2" t="s">
        <v>52</v>
      </c>
    </row>
    <row r="421" spans="1:51" ht="30" customHeight="1">
      <c r="A421" s="8" t="s">
        <v>371</v>
      </c>
      <c r="B421" s="8" t="s">
        <v>372</v>
      </c>
      <c r="C421" s="8" t="s">
        <v>373</v>
      </c>
      <c r="D421" s="9">
        <v>5.6000000000000001E-2</v>
      </c>
      <c r="E421" s="12">
        <f>단가대비표!O91</f>
        <v>0</v>
      </c>
      <c r="F421" s="13">
        <f>TRUNC(E421*D421,1)</f>
        <v>0</v>
      </c>
      <c r="G421" s="12">
        <f>단가대비표!P91</f>
        <v>144481</v>
      </c>
      <c r="H421" s="13">
        <f>TRUNC(G421*D421,1)</f>
        <v>8090.9</v>
      </c>
      <c r="I421" s="12">
        <f>단가대비표!V91</f>
        <v>0</v>
      </c>
      <c r="J421" s="13">
        <f>TRUNC(I421*D421,1)</f>
        <v>0</v>
      </c>
      <c r="K421" s="12">
        <f t="shared" si="77"/>
        <v>144481</v>
      </c>
      <c r="L421" s="13">
        <f t="shared" si="77"/>
        <v>8090.9</v>
      </c>
      <c r="M421" s="8" t="s">
        <v>52</v>
      </c>
      <c r="N421" s="2" t="s">
        <v>675</v>
      </c>
      <c r="O421" s="2" t="s">
        <v>374</v>
      </c>
      <c r="P421" s="2" t="s">
        <v>64</v>
      </c>
      <c r="Q421" s="2" t="s">
        <v>64</v>
      </c>
      <c r="R421" s="2" t="s">
        <v>63</v>
      </c>
      <c r="S421" s="3"/>
      <c r="T421" s="3"/>
      <c r="U421" s="3"/>
      <c r="V421" s="3">
        <v>1</v>
      </c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2" t="s">
        <v>52</v>
      </c>
      <c r="AW421" s="2" t="s">
        <v>1006</v>
      </c>
      <c r="AX421" s="2" t="s">
        <v>52</v>
      </c>
      <c r="AY421" s="2" t="s">
        <v>52</v>
      </c>
    </row>
    <row r="422" spans="1:51" ht="30" customHeight="1">
      <c r="A422" s="8" t="s">
        <v>732</v>
      </c>
      <c r="B422" s="8" t="s">
        <v>833</v>
      </c>
      <c r="C422" s="8" t="s">
        <v>68</v>
      </c>
      <c r="D422" s="9">
        <v>1</v>
      </c>
      <c r="E422" s="12">
        <v>0</v>
      </c>
      <c r="F422" s="13">
        <f>TRUNC(E422*D422,1)</f>
        <v>0</v>
      </c>
      <c r="G422" s="12">
        <v>0</v>
      </c>
      <c r="H422" s="13">
        <f>TRUNC(G422*D422,1)</f>
        <v>0</v>
      </c>
      <c r="I422" s="12">
        <f>TRUNC(SUMIF(V420:V422, RIGHTB(O422, 1), H420:H422)*U422, 2)</f>
        <v>914.01</v>
      </c>
      <c r="J422" s="13">
        <f>TRUNC(I422*D422,1)</f>
        <v>914</v>
      </c>
      <c r="K422" s="12">
        <f t="shared" si="77"/>
        <v>914</v>
      </c>
      <c r="L422" s="13">
        <f t="shared" si="77"/>
        <v>914</v>
      </c>
      <c r="M422" s="8" t="s">
        <v>52</v>
      </c>
      <c r="N422" s="2" t="s">
        <v>675</v>
      </c>
      <c r="O422" s="2" t="s">
        <v>393</v>
      </c>
      <c r="P422" s="2" t="s">
        <v>64</v>
      </c>
      <c r="Q422" s="2" t="s">
        <v>64</v>
      </c>
      <c r="R422" s="2" t="s">
        <v>64</v>
      </c>
      <c r="S422" s="3">
        <v>1</v>
      </c>
      <c r="T422" s="3">
        <v>2</v>
      </c>
      <c r="U422" s="3">
        <v>0.02</v>
      </c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2" t="s">
        <v>52</v>
      </c>
      <c r="AW422" s="2" t="s">
        <v>1007</v>
      </c>
      <c r="AX422" s="2" t="s">
        <v>52</v>
      </c>
      <c r="AY422" s="2" t="s">
        <v>52</v>
      </c>
    </row>
    <row r="423" spans="1:51" ht="30" customHeight="1">
      <c r="A423" s="8" t="s">
        <v>376</v>
      </c>
      <c r="B423" s="8" t="s">
        <v>52</v>
      </c>
      <c r="C423" s="8" t="s">
        <v>52</v>
      </c>
      <c r="D423" s="9"/>
      <c r="E423" s="12"/>
      <c r="F423" s="13">
        <f>TRUNC(SUMIF(N420:N422, N419, F420:F422),0)</f>
        <v>0</v>
      </c>
      <c r="G423" s="12"/>
      <c r="H423" s="13">
        <f>TRUNC(SUMIF(N420:N422, N419, H420:H422),0)</f>
        <v>45700</v>
      </c>
      <c r="I423" s="12"/>
      <c r="J423" s="13">
        <f>TRUNC(SUMIF(N420:N422, N419, J420:J422),0)</f>
        <v>914</v>
      </c>
      <c r="K423" s="12"/>
      <c r="L423" s="13">
        <f>F423+H423+J423</f>
        <v>46614</v>
      </c>
      <c r="M423" s="8" t="s">
        <v>52</v>
      </c>
      <c r="N423" s="2" t="s">
        <v>72</v>
      </c>
      <c r="O423" s="2" t="s">
        <v>72</v>
      </c>
      <c r="P423" s="2" t="s">
        <v>52</v>
      </c>
      <c r="Q423" s="2" t="s">
        <v>52</v>
      </c>
      <c r="R423" s="2" t="s">
        <v>52</v>
      </c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2" t="s">
        <v>52</v>
      </c>
      <c r="AW423" s="2" t="s">
        <v>52</v>
      </c>
      <c r="AX423" s="2" t="s">
        <v>52</v>
      </c>
      <c r="AY423" s="2" t="s">
        <v>52</v>
      </c>
    </row>
    <row r="424" spans="1:51" ht="30" customHeight="1">
      <c r="A424" s="9"/>
      <c r="B424" s="9"/>
      <c r="C424" s="9"/>
      <c r="D424" s="9"/>
      <c r="E424" s="12"/>
      <c r="F424" s="13"/>
      <c r="G424" s="12"/>
      <c r="H424" s="13"/>
      <c r="I424" s="12"/>
      <c r="J424" s="13"/>
      <c r="K424" s="12"/>
      <c r="L424" s="13"/>
      <c r="M424" s="9"/>
    </row>
    <row r="425" spans="1:51" ht="30" customHeight="1">
      <c r="A425" s="256" t="s">
        <v>1008</v>
      </c>
      <c r="B425" s="256"/>
      <c r="C425" s="256"/>
      <c r="D425" s="256"/>
      <c r="E425" s="257"/>
      <c r="F425" s="258"/>
      <c r="G425" s="257"/>
      <c r="H425" s="258"/>
      <c r="I425" s="257"/>
      <c r="J425" s="258"/>
      <c r="K425" s="257"/>
      <c r="L425" s="258"/>
      <c r="M425" s="256"/>
      <c r="N425" s="1" t="s">
        <v>711</v>
      </c>
    </row>
    <row r="426" spans="1:51" ht="30" customHeight="1">
      <c r="A426" s="8" t="s">
        <v>403</v>
      </c>
      <c r="B426" s="8" t="s">
        <v>404</v>
      </c>
      <c r="C426" s="8" t="s">
        <v>1009</v>
      </c>
      <c r="D426" s="9">
        <v>3.1953</v>
      </c>
      <c r="E426" s="12">
        <f>단가대비표!O16</f>
        <v>1320</v>
      </c>
      <c r="F426" s="13">
        <f>TRUNC(E426*D426,1)</f>
        <v>4217.7</v>
      </c>
      <c r="G426" s="12">
        <f>단가대비표!P16</f>
        <v>0</v>
      </c>
      <c r="H426" s="13">
        <f>TRUNC(G426*D426,1)</f>
        <v>0</v>
      </c>
      <c r="I426" s="12">
        <f>단가대비표!V16</f>
        <v>0</v>
      </c>
      <c r="J426" s="13">
        <f>TRUNC(I426*D426,1)</f>
        <v>0</v>
      </c>
      <c r="K426" s="12">
        <f>TRUNC(E426+G426+I426,1)</f>
        <v>1320</v>
      </c>
      <c r="L426" s="13">
        <f>TRUNC(F426+H426+J426,1)</f>
        <v>4217.7</v>
      </c>
      <c r="M426" s="8" t="s">
        <v>52</v>
      </c>
      <c r="N426" s="2" t="s">
        <v>711</v>
      </c>
      <c r="O426" s="2" t="s">
        <v>1010</v>
      </c>
      <c r="P426" s="2" t="s">
        <v>64</v>
      </c>
      <c r="Q426" s="2" t="s">
        <v>64</v>
      </c>
      <c r="R426" s="2" t="s">
        <v>63</v>
      </c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2" t="s">
        <v>52</v>
      </c>
      <c r="AW426" s="2" t="s">
        <v>1011</v>
      </c>
      <c r="AX426" s="2" t="s">
        <v>52</v>
      </c>
      <c r="AY426" s="2" t="s">
        <v>52</v>
      </c>
    </row>
    <row r="427" spans="1:51" ht="30" customHeight="1">
      <c r="A427" s="8" t="s">
        <v>604</v>
      </c>
      <c r="B427" s="8" t="s">
        <v>893</v>
      </c>
      <c r="C427" s="8" t="s">
        <v>60</v>
      </c>
      <c r="D427" s="9">
        <v>1</v>
      </c>
      <c r="E427" s="12">
        <f>일위대가목록!E55</f>
        <v>0</v>
      </c>
      <c r="F427" s="13">
        <f>TRUNC(E427*D427,1)</f>
        <v>0</v>
      </c>
      <c r="G427" s="12">
        <f>일위대가목록!F55</f>
        <v>7865</v>
      </c>
      <c r="H427" s="13">
        <f>TRUNC(G427*D427,1)</f>
        <v>7865</v>
      </c>
      <c r="I427" s="12">
        <f>일위대가목록!G55</f>
        <v>157</v>
      </c>
      <c r="J427" s="13">
        <f>TRUNC(I427*D427,1)</f>
        <v>157</v>
      </c>
      <c r="K427" s="12">
        <f>TRUNC(E427+G427+I427,1)</f>
        <v>8022</v>
      </c>
      <c r="L427" s="13">
        <f>TRUNC(F427+H427+J427,1)</f>
        <v>8022</v>
      </c>
      <c r="M427" s="8" t="s">
        <v>894</v>
      </c>
      <c r="N427" s="2" t="s">
        <v>711</v>
      </c>
      <c r="O427" s="2" t="s">
        <v>895</v>
      </c>
      <c r="P427" s="2" t="s">
        <v>63</v>
      </c>
      <c r="Q427" s="2" t="s">
        <v>64</v>
      </c>
      <c r="R427" s="2" t="s">
        <v>64</v>
      </c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2" t="s">
        <v>52</v>
      </c>
      <c r="AW427" s="2" t="s">
        <v>1012</v>
      </c>
      <c r="AX427" s="2" t="s">
        <v>52</v>
      </c>
      <c r="AY427" s="2" t="s">
        <v>52</v>
      </c>
    </row>
    <row r="428" spans="1:51" ht="30" customHeight="1">
      <c r="A428" s="8" t="s">
        <v>376</v>
      </c>
      <c r="B428" s="8" t="s">
        <v>52</v>
      </c>
      <c r="C428" s="8" t="s">
        <v>52</v>
      </c>
      <c r="D428" s="9"/>
      <c r="E428" s="12"/>
      <c r="F428" s="13">
        <f>TRUNC(SUMIF(N426:N427, N425, F426:F427),0)</f>
        <v>4217</v>
      </c>
      <c r="G428" s="12"/>
      <c r="H428" s="13">
        <f>TRUNC(SUMIF(N426:N427, N425, H426:H427),0)</f>
        <v>7865</v>
      </c>
      <c r="I428" s="12"/>
      <c r="J428" s="13">
        <f>TRUNC(SUMIF(N426:N427, N425, J426:J427),0)</f>
        <v>157</v>
      </c>
      <c r="K428" s="12"/>
      <c r="L428" s="13">
        <f>F428+H428+J428</f>
        <v>12239</v>
      </c>
      <c r="M428" s="8" t="s">
        <v>52</v>
      </c>
      <c r="N428" s="2" t="s">
        <v>72</v>
      </c>
      <c r="O428" s="2" t="s">
        <v>72</v>
      </c>
      <c r="P428" s="2" t="s">
        <v>52</v>
      </c>
      <c r="Q428" s="2" t="s">
        <v>52</v>
      </c>
      <c r="R428" s="2" t="s">
        <v>52</v>
      </c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2" t="s">
        <v>52</v>
      </c>
      <c r="AW428" s="2" t="s">
        <v>52</v>
      </c>
      <c r="AX428" s="2" t="s">
        <v>52</v>
      </c>
      <c r="AY428" s="2" t="s">
        <v>52</v>
      </c>
    </row>
    <row r="429" spans="1:51" ht="30" customHeight="1">
      <c r="A429" s="9"/>
      <c r="B429" s="9"/>
      <c r="C429" s="9"/>
      <c r="D429" s="9"/>
      <c r="E429" s="12"/>
      <c r="F429" s="13"/>
      <c r="G429" s="12"/>
      <c r="H429" s="13"/>
      <c r="I429" s="12"/>
      <c r="J429" s="13"/>
      <c r="K429" s="12"/>
      <c r="L429" s="13"/>
      <c r="M429" s="9"/>
    </row>
    <row r="430" spans="1:51" ht="30" customHeight="1">
      <c r="A430" s="256" t="s">
        <v>1013</v>
      </c>
      <c r="B430" s="256"/>
      <c r="C430" s="256"/>
      <c r="D430" s="256"/>
      <c r="E430" s="257"/>
      <c r="F430" s="258"/>
      <c r="G430" s="257"/>
      <c r="H430" s="258"/>
      <c r="I430" s="257"/>
      <c r="J430" s="258"/>
      <c r="K430" s="257"/>
      <c r="L430" s="258"/>
      <c r="M430" s="256"/>
      <c r="N430" s="1" t="s">
        <v>747</v>
      </c>
    </row>
    <row r="431" spans="1:51" ht="30" customHeight="1">
      <c r="A431" s="8" t="s">
        <v>1014</v>
      </c>
      <c r="B431" s="8" t="s">
        <v>1015</v>
      </c>
      <c r="C431" s="8" t="s">
        <v>373</v>
      </c>
      <c r="D431" s="9">
        <v>2.5000000000000001E-2</v>
      </c>
      <c r="E431" s="12">
        <f>단가대비표!O104</f>
        <v>0</v>
      </c>
      <c r="F431" s="13">
        <f>TRUNC(E431*D431,1)</f>
        <v>0</v>
      </c>
      <c r="G431" s="12">
        <f>단가대비표!P104</f>
        <v>186456</v>
      </c>
      <c r="H431" s="13">
        <f>TRUNC(G431*D431,1)</f>
        <v>4661.3999999999996</v>
      </c>
      <c r="I431" s="12">
        <f>단가대비표!V104</f>
        <v>0</v>
      </c>
      <c r="J431" s="13">
        <f>TRUNC(I431*D431,1)</f>
        <v>0</v>
      </c>
      <c r="K431" s="12">
        <f>TRUNC(E431+G431+I431,1)</f>
        <v>186456</v>
      </c>
      <c r="L431" s="13">
        <f>TRUNC(F431+H431+J431,1)</f>
        <v>4661.3999999999996</v>
      </c>
      <c r="M431" s="8" t="s">
        <v>52</v>
      </c>
      <c r="N431" s="2" t="s">
        <v>747</v>
      </c>
      <c r="O431" s="2" t="s">
        <v>1016</v>
      </c>
      <c r="P431" s="2" t="s">
        <v>64</v>
      </c>
      <c r="Q431" s="2" t="s">
        <v>64</v>
      </c>
      <c r="R431" s="2" t="s">
        <v>63</v>
      </c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2" t="s">
        <v>52</v>
      </c>
      <c r="AW431" s="2" t="s">
        <v>1017</v>
      </c>
      <c r="AX431" s="2" t="s">
        <v>52</v>
      </c>
      <c r="AY431" s="2" t="s">
        <v>52</v>
      </c>
    </row>
    <row r="432" spans="1:51" ht="30" customHeight="1">
      <c r="A432" s="8" t="s">
        <v>376</v>
      </c>
      <c r="B432" s="8" t="s">
        <v>52</v>
      </c>
      <c r="C432" s="8" t="s">
        <v>52</v>
      </c>
      <c r="D432" s="9"/>
      <c r="E432" s="12"/>
      <c r="F432" s="13">
        <f>TRUNC(SUMIF(N431:N431, N430, F431:F431),0)</f>
        <v>0</v>
      </c>
      <c r="G432" s="12"/>
      <c r="H432" s="13">
        <f>TRUNC(SUMIF(N431:N431, N430, H431:H431),0)</f>
        <v>4661</v>
      </c>
      <c r="I432" s="12"/>
      <c r="J432" s="13">
        <f>TRUNC(SUMIF(N431:N431, N430, J431:J431),0)</f>
        <v>0</v>
      </c>
      <c r="K432" s="12"/>
      <c r="L432" s="13">
        <f>F432+H432+J432</f>
        <v>4661</v>
      </c>
      <c r="M432" s="8" t="s">
        <v>52</v>
      </c>
      <c r="N432" s="2" t="s">
        <v>72</v>
      </c>
      <c r="O432" s="2" t="s">
        <v>72</v>
      </c>
      <c r="P432" s="2" t="s">
        <v>52</v>
      </c>
      <c r="Q432" s="2" t="s">
        <v>52</v>
      </c>
      <c r="R432" s="2" t="s">
        <v>52</v>
      </c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2" t="s">
        <v>52</v>
      </c>
      <c r="AW432" s="2" t="s">
        <v>52</v>
      </c>
      <c r="AX432" s="2" t="s">
        <v>52</v>
      </c>
      <c r="AY432" s="2" t="s">
        <v>52</v>
      </c>
    </row>
  </sheetData>
  <mergeCells count="110">
    <mergeCell ref="A413:M413"/>
    <mergeCell ref="A419:M419"/>
    <mergeCell ref="A425:M425"/>
    <mergeCell ref="A430:M430"/>
    <mergeCell ref="A366:M366"/>
    <mergeCell ref="A371:M371"/>
    <mergeCell ref="A377:M377"/>
    <mergeCell ref="A383:M383"/>
    <mergeCell ref="A396:M396"/>
    <mergeCell ref="A409:M409"/>
    <mergeCell ref="A329:M329"/>
    <mergeCell ref="A335:M335"/>
    <mergeCell ref="A340:M340"/>
    <mergeCell ref="A348:M348"/>
    <mergeCell ref="A354:M354"/>
    <mergeCell ref="A360:M360"/>
    <mergeCell ref="A293:M293"/>
    <mergeCell ref="A299:M299"/>
    <mergeCell ref="A307:M307"/>
    <mergeCell ref="A313:M313"/>
    <mergeCell ref="A318:M318"/>
    <mergeCell ref="A324:M324"/>
    <mergeCell ref="A255:M255"/>
    <mergeCell ref="A262:M262"/>
    <mergeCell ref="A268:M268"/>
    <mergeCell ref="A274:M274"/>
    <mergeCell ref="A279:M279"/>
    <mergeCell ref="A286:M286"/>
    <mergeCell ref="A220:M220"/>
    <mergeCell ref="A224:M224"/>
    <mergeCell ref="A231:M231"/>
    <mergeCell ref="A238:M238"/>
    <mergeCell ref="A245:M245"/>
    <mergeCell ref="A250:M250"/>
    <mergeCell ref="A189:M189"/>
    <mergeCell ref="A194:M194"/>
    <mergeCell ref="A198:M198"/>
    <mergeCell ref="A203:M203"/>
    <mergeCell ref="A208:M208"/>
    <mergeCell ref="A213:M213"/>
    <mergeCell ref="A148:M148"/>
    <mergeCell ref="A157:M157"/>
    <mergeCell ref="A161:M161"/>
    <mergeCell ref="A166:M166"/>
    <mergeCell ref="A175:M175"/>
    <mergeCell ref="A184:M184"/>
    <mergeCell ref="A93:M93"/>
    <mergeCell ref="A107:M107"/>
    <mergeCell ref="A113:M113"/>
    <mergeCell ref="A124:M124"/>
    <mergeCell ref="A133:M133"/>
    <mergeCell ref="A140:M140"/>
    <mergeCell ref="A47:M47"/>
    <mergeCell ref="A61:M61"/>
    <mergeCell ref="A65:M65"/>
    <mergeCell ref="A71:M71"/>
    <mergeCell ref="A79:M79"/>
    <mergeCell ref="A86:M86"/>
    <mergeCell ref="A4:M4"/>
    <mergeCell ref="A8:M8"/>
    <mergeCell ref="A15:M15"/>
    <mergeCell ref="A22:M22"/>
    <mergeCell ref="A28:M28"/>
    <mergeCell ref="A34:M34"/>
    <mergeCell ref="AR2:AR3"/>
    <mergeCell ref="AS2:AS3"/>
    <mergeCell ref="AT2:AT3"/>
    <mergeCell ref="AF2:AF3"/>
    <mergeCell ref="AG2:AG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E2:AE3"/>
    <mergeCell ref="T2:T3"/>
    <mergeCell ref="U2:U3"/>
    <mergeCell ref="V2:V3"/>
    <mergeCell ref="AU2:AU3"/>
    <mergeCell ref="AV2:AV3"/>
    <mergeCell ref="AW2:AW3"/>
    <mergeCell ref="AL2:AL3"/>
    <mergeCell ref="AM2:AM3"/>
    <mergeCell ref="AN2:AN3"/>
    <mergeCell ref="AO2:AO3"/>
    <mergeCell ref="AP2:AP3"/>
    <mergeCell ref="AQ2:AQ3"/>
    <mergeCell ref="W2:W3"/>
    <mergeCell ref="X2:X3"/>
    <mergeCell ref="Y2:Y3"/>
    <mergeCell ref="N2:N3"/>
    <mergeCell ref="O2:O3"/>
    <mergeCell ref="P2:P3"/>
    <mergeCell ref="Q2:Q3"/>
    <mergeCell ref="R2:R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"/>
  <sheetViews>
    <sheetView topLeftCell="B1" workbookViewId="0">
      <selection sqref="A1:J1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1" width="11.625" hidden="1" customWidth="1"/>
  </cols>
  <sheetData>
    <row r="1" spans="1:11" ht="30" customHeight="1">
      <c r="A1" s="251" t="s">
        <v>1018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1" ht="30" customHeight="1">
      <c r="A2" s="252" t="s">
        <v>1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11" ht="30" customHeight="1">
      <c r="A3" s="4" t="s">
        <v>351</v>
      </c>
      <c r="B3" s="4" t="s">
        <v>2</v>
      </c>
      <c r="C3" s="4" t="s">
        <v>3</v>
      </c>
      <c r="D3" s="4" t="s">
        <v>4</v>
      </c>
      <c r="E3" s="4" t="s">
        <v>352</v>
      </c>
      <c r="F3" s="4" t="s">
        <v>353</v>
      </c>
      <c r="G3" s="4" t="s">
        <v>354</v>
      </c>
      <c r="H3" s="4" t="s">
        <v>355</v>
      </c>
      <c r="I3" s="4" t="s">
        <v>356</v>
      </c>
      <c r="J3" s="4" t="s">
        <v>1019</v>
      </c>
      <c r="K3" s="1" t="s">
        <v>1020</v>
      </c>
    </row>
    <row r="4" spans="1:11" ht="30" customHeight="1">
      <c r="A4" s="8" t="s">
        <v>52</v>
      </c>
      <c r="B4" s="8" t="s">
        <v>52</v>
      </c>
      <c r="C4" s="8" t="s">
        <v>52</v>
      </c>
      <c r="D4" s="8" t="s">
        <v>52</v>
      </c>
      <c r="E4" s="14"/>
      <c r="F4" s="14"/>
      <c r="G4" s="14"/>
      <c r="H4" s="14"/>
      <c r="I4" s="8" t="s">
        <v>52</v>
      </c>
      <c r="J4" s="8" t="s">
        <v>52</v>
      </c>
      <c r="K4" s="2" t="s">
        <v>52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"/>
  <sheetViews>
    <sheetView workbookViewId="0">
      <selection sqref="A1:F1"/>
    </sheetView>
  </sheetViews>
  <sheetFormatPr defaultRowHeight="16.5"/>
  <cols>
    <col min="1" max="1" width="77.625" customWidth="1"/>
    <col min="2" max="5" width="13.625" customWidth="1"/>
    <col min="6" max="6" width="12.625" customWidth="1"/>
    <col min="7" max="8" width="11.625" hidden="1" customWidth="1"/>
    <col min="9" max="10" width="30.625" hidden="1" customWidth="1"/>
    <col min="11" max="11" width="6.625" hidden="1" customWidth="1"/>
    <col min="12" max="12" width="13.625" hidden="1" customWidth="1"/>
  </cols>
  <sheetData>
    <row r="1" spans="1:12" ht="30" customHeight="1">
      <c r="A1" s="251" t="s">
        <v>1021</v>
      </c>
      <c r="B1" s="251"/>
      <c r="C1" s="251"/>
      <c r="D1" s="251"/>
      <c r="E1" s="251"/>
      <c r="F1" s="251"/>
    </row>
    <row r="2" spans="1:12" ht="30" customHeight="1">
      <c r="A2" s="259" t="s">
        <v>1</v>
      </c>
      <c r="B2" s="259"/>
      <c r="C2" s="259"/>
      <c r="D2" s="259"/>
      <c r="E2" s="259"/>
      <c r="F2" s="259"/>
    </row>
    <row r="3" spans="1:12" ht="30" customHeight="1">
      <c r="A3" s="4" t="s">
        <v>1022</v>
      </c>
      <c r="B3" s="4" t="s">
        <v>352</v>
      </c>
      <c r="C3" s="4" t="s">
        <v>353</v>
      </c>
      <c r="D3" s="4" t="s">
        <v>354</v>
      </c>
      <c r="E3" s="4" t="s">
        <v>355</v>
      </c>
      <c r="F3" s="4" t="s">
        <v>1019</v>
      </c>
      <c r="G3" s="1" t="s">
        <v>1020</v>
      </c>
      <c r="H3" s="1" t="s">
        <v>1023</v>
      </c>
      <c r="I3" s="1" t="s">
        <v>1024</v>
      </c>
      <c r="J3" s="1" t="s">
        <v>1025</v>
      </c>
      <c r="K3" s="1" t="s">
        <v>4</v>
      </c>
      <c r="L3" s="1" t="s">
        <v>5</v>
      </c>
    </row>
    <row r="4" spans="1:12" ht="20.100000000000001" customHeight="1">
      <c r="A4" s="15" t="s">
        <v>1026</v>
      </c>
      <c r="B4" s="15"/>
      <c r="C4" s="15"/>
      <c r="D4" s="15"/>
      <c r="E4" s="15"/>
      <c r="F4" s="16" t="s">
        <v>52</v>
      </c>
      <c r="G4" s="1" t="s">
        <v>52</v>
      </c>
      <c r="I4" s="1" t="s">
        <v>52</v>
      </c>
      <c r="J4" s="1" t="s">
        <v>52</v>
      </c>
      <c r="K4" s="1" t="s">
        <v>52</v>
      </c>
    </row>
    <row r="5" spans="1:12" ht="20.100000000000001" customHeight="1">
      <c r="A5" s="17" t="s">
        <v>52</v>
      </c>
      <c r="B5" s="18"/>
      <c r="C5" s="18"/>
      <c r="D5" s="18"/>
      <c r="E5" s="18"/>
      <c r="F5" s="17" t="s">
        <v>52</v>
      </c>
      <c r="G5" s="1" t="s">
        <v>52</v>
      </c>
      <c r="H5" s="1" t="s">
        <v>52</v>
      </c>
      <c r="I5" s="1" t="s">
        <v>52</v>
      </c>
      <c r="J5" s="1" t="s">
        <v>52</v>
      </c>
      <c r="K5" s="1" t="s">
        <v>52</v>
      </c>
    </row>
    <row r="6" spans="1:12" ht="20.100000000000001" customHeight="1">
      <c r="A6" s="19" t="s">
        <v>1027</v>
      </c>
      <c r="B6" s="20"/>
      <c r="C6" s="20"/>
      <c r="D6" s="20"/>
      <c r="E6" s="20">
        <v>0</v>
      </c>
      <c r="F6" s="21"/>
    </row>
  </sheetData>
  <mergeCells count="2">
    <mergeCell ref="A1:F1"/>
    <mergeCell ref="A2:F2"/>
  </mergeCells>
  <phoneticPr fontId="1" type="noConversion"/>
  <pageMargins left="0.78740157480314954" right="0" top="0.39370078740157477" bottom="0.39370078740157477" header="0" footer="0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16</vt:i4>
      </vt:variant>
    </vt:vector>
  </HeadingPairs>
  <TitlesOfParts>
    <vt:vector size="28" baseType="lpstr">
      <vt:lpstr>☞①공사명입력표지출력</vt:lpstr>
      <vt:lpstr>갑지</vt:lpstr>
      <vt:lpstr>건축원가</vt:lpstr>
      <vt:lpstr>공종별집계표</vt:lpstr>
      <vt:lpstr>공종별내역서</vt:lpstr>
      <vt:lpstr>일위대가목록</vt:lpstr>
      <vt:lpstr>일위대가</vt:lpstr>
      <vt:lpstr>중기단가목록</vt:lpstr>
      <vt:lpstr>중기단가산출서</vt:lpstr>
      <vt:lpstr>단가대비표</vt:lpstr>
      <vt:lpstr> 공사설정 </vt:lpstr>
      <vt:lpstr>Sheet1</vt:lpstr>
      <vt:lpstr>갑지!Print_Area</vt:lpstr>
      <vt:lpstr>건축원가!Print_Area</vt:lpstr>
      <vt:lpstr>공종별내역서!Print_Area</vt:lpstr>
      <vt:lpstr>공종별집계표!Print_Area</vt:lpstr>
      <vt:lpstr>단가대비표!Print_Area</vt:lpstr>
      <vt:lpstr>일위대가!Print_Area</vt:lpstr>
      <vt:lpstr>일위대가목록!Print_Area</vt:lpstr>
      <vt:lpstr>중기단가목록!Print_Area</vt:lpstr>
      <vt:lpstr>중기단가산출서!Print_Area</vt:lpstr>
      <vt:lpstr>공종별내역서!Print_Titles</vt:lpstr>
      <vt:lpstr>공종별집계표!Print_Titles</vt:lpstr>
      <vt:lpstr>단가대비표!Print_Titles</vt:lpstr>
      <vt:lpstr>일위대가!Print_Titles</vt:lpstr>
      <vt:lpstr>일위대가목록!Print_Titles</vt:lpstr>
      <vt:lpstr>중기단가목록!Print_Titles</vt:lpstr>
      <vt:lpstr>중기단가산출서!Print_Titles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유한건축</dc:creator>
  <cp:lastModifiedBy>user</cp:lastModifiedBy>
  <dcterms:created xsi:type="dcterms:W3CDTF">2021-10-22T07:14:36Z</dcterms:created>
  <dcterms:modified xsi:type="dcterms:W3CDTF">2021-10-27T06:12:41Z</dcterms:modified>
</cp:coreProperties>
</file>