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90" windowHeight="13275"/>
  </bookViews>
  <sheets>
    <sheet name="금액산출내역서" sheetId="4" r:id="rId1"/>
  </sheets>
  <calcPr calcId="145621"/>
</workbook>
</file>

<file path=xl/calcChain.xml><?xml version="1.0" encoding="utf-8"?>
<calcChain xmlns="http://schemas.openxmlformats.org/spreadsheetml/2006/main">
  <c r="G25" i="4" l="1"/>
  <c r="G12" i="4" l="1"/>
  <c r="G14" i="4" s="1"/>
  <c r="G17" i="4" l="1"/>
  <c r="G16" i="4" l="1"/>
  <c r="G11" i="4"/>
  <c r="G10" i="4"/>
  <c r="G18" i="4" l="1"/>
  <c r="G19" i="4" l="1"/>
  <c r="G20" i="4" l="1"/>
  <c r="G21" i="4" s="1"/>
  <c r="G22" i="4" s="1"/>
  <c r="G23" i="4" l="1"/>
  <c r="E7" i="4" l="1"/>
</calcChain>
</file>

<file path=xl/sharedStrings.xml><?xml version="1.0" encoding="utf-8"?>
<sst xmlns="http://schemas.openxmlformats.org/spreadsheetml/2006/main" count="42" uniqueCount="36">
  <si>
    <t>산출금액</t>
    <phoneticPr fontId="2" type="noConversion"/>
  </si>
  <si>
    <t>원(</t>
    <phoneticPr fontId="2" type="noConversion"/>
  </si>
  <si>
    <t>항목</t>
    <phoneticPr fontId="2" type="noConversion"/>
  </si>
  <si>
    <t>세부내역</t>
    <phoneticPr fontId="2" type="noConversion"/>
  </si>
  <si>
    <t>금액</t>
    <phoneticPr fontId="2" type="noConversion"/>
  </si>
  <si>
    <r>
      <t xml:space="preserve">)  </t>
    </r>
    <r>
      <rPr>
        <b/>
        <sz val="9"/>
        <color rgb="FFC00000"/>
        <rFont val="경기천년바탕 Regular"/>
        <family val="1"/>
        <charset val="129"/>
      </rPr>
      <t>*VAT 포함</t>
    </r>
    <phoneticPr fontId="2" type="noConversion"/>
  </si>
  <si>
    <t>구분</t>
    <phoneticPr fontId="2" type="noConversion"/>
  </si>
  <si>
    <t>업무</t>
    <phoneticPr fontId="2" type="noConversion"/>
  </si>
  <si>
    <t>단가(원)</t>
    <phoneticPr fontId="2" type="noConversion"/>
  </si>
  <si>
    <t>단위(회)</t>
    <phoneticPr fontId="2" type="noConversion"/>
  </si>
  <si>
    <t>수량(식/명)</t>
    <phoneticPr fontId="2" type="noConversion"/>
  </si>
  <si>
    <t>계(원)</t>
    <phoneticPr fontId="2" type="noConversion"/>
  </si>
  <si>
    <t>소계</t>
    <phoneticPr fontId="2" type="noConversion"/>
  </si>
  <si>
    <t>인원(명)</t>
    <phoneticPr fontId="2" type="noConversion"/>
  </si>
  <si>
    <t>실시설계비</t>
    <phoneticPr fontId="2" type="noConversion"/>
  </si>
  <si>
    <t>제작 및 설치비</t>
    <phoneticPr fontId="2" type="noConversion"/>
  </si>
  <si>
    <t>메인 구조물 제작 및 설치</t>
    <phoneticPr fontId="2" type="noConversion"/>
  </si>
  <si>
    <t>보조 구조물 제작 및 설치</t>
    <phoneticPr fontId="2" type="noConversion"/>
  </si>
  <si>
    <t>매향평화생태공원 작품 제작 및 설치 산출내역서</t>
    <phoneticPr fontId="2" type="noConversion"/>
  </si>
  <si>
    <t>인허가 비용(안전성 검토 등)</t>
    <phoneticPr fontId="2" type="noConversion"/>
  </si>
  <si>
    <t>합 계</t>
    <phoneticPr fontId="2" type="noConversion"/>
  </si>
  <si>
    <t>총원가</t>
    <phoneticPr fontId="2" type="noConversion"/>
  </si>
  <si>
    <t>총계</t>
    <phoneticPr fontId="2" type="noConversion"/>
  </si>
  <si>
    <t>산출금액</t>
    <phoneticPr fontId="2" type="noConversion"/>
  </si>
  <si>
    <t>일억칠천삼백만원</t>
    <phoneticPr fontId="2" type="noConversion"/>
  </si>
  <si>
    <t>부가세(10%)</t>
    <phoneticPr fontId="2" type="noConversion"/>
  </si>
  <si>
    <t>작품 디지인</t>
    <phoneticPr fontId="2" type="noConversion"/>
  </si>
  <si>
    <t>설계 및 
인허가비용</t>
    <phoneticPr fontId="2" type="noConversion"/>
  </si>
  <si>
    <t>감리비</t>
    <phoneticPr fontId="2" type="noConversion"/>
  </si>
  <si>
    <t>인허가비</t>
    <phoneticPr fontId="2" type="noConversion"/>
  </si>
  <si>
    <t xml:space="preserve">이윤(7%) </t>
    <phoneticPr fontId="2" type="noConversion"/>
  </si>
  <si>
    <t>실시설계비(8.08%)</t>
    <phoneticPr fontId="2" type="noConversion"/>
  </si>
  <si>
    <t>감리비(2.02%)</t>
    <phoneticPr fontId="2" type="noConversion"/>
  </si>
  <si>
    <t>일반관리비(4.15%)</t>
    <phoneticPr fontId="2" type="noConversion"/>
  </si>
  <si>
    <t>작품 제작비</t>
    <phoneticPr fontId="2" type="noConversion"/>
  </si>
  <si>
    <t>작품 개념설계 디자인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</si>
</sst>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6"/>
      <name val="경기천년바탕 Regular"/>
      <family val="1"/>
      <charset val="129"/>
    </font>
    <font>
      <sz val="11"/>
      <name val="경기천년바탕 Regular"/>
      <family val="1"/>
      <charset val="129"/>
    </font>
    <font>
      <b/>
      <sz val="16"/>
      <color theme="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b/>
      <sz val="10"/>
      <color rgb="FF000000"/>
      <name val="경기천년바탕 Regular"/>
      <family val="1"/>
      <charset val="129"/>
    </font>
    <font>
      <b/>
      <sz val="10"/>
      <color theme="1"/>
      <name val="경기천년바탕 Regular"/>
      <family val="1"/>
      <charset val="129"/>
    </font>
    <font>
      <b/>
      <sz val="12"/>
      <color theme="1"/>
      <name val="경기천년바탕 Regular"/>
      <family val="1"/>
      <charset val="129"/>
    </font>
    <font>
      <b/>
      <sz val="8"/>
      <color theme="1"/>
      <name val="경기천년바탕 Regular"/>
      <family val="1"/>
      <charset val="129"/>
    </font>
    <font>
      <b/>
      <sz val="9"/>
      <color rgb="FFC00000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sz val="10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41" fontId="0" fillId="0" borderId="0" xfId="1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9" fillId="0" borderId="6" xfId="1" applyFont="1" applyBorder="1" applyAlignment="1">
      <alignment horizontal="center" vertical="center" wrapText="1"/>
    </xf>
    <xf numFmtId="41" fontId="9" fillId="0" borderId="5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41" fontId="3" fillId="0" borderId="4" xfId="1" applyFont="1" applyBorder="1" applyAlignment="1">
      <alignment horizontal="center" vertical="center" wrapText="1"/>
    </xf>
    <xf numFmtId="41" fontId="9" fillId="0" borderId="9" xfId="1" applyFont="1" applyBorder="1" applyAlignment="1">
      <alignment horizontal="center" vertical="center" wrapText="1"/>
    </xf>
    <xf numFmtId="41" fontId="9" fillId="0" borderId="10" xfId="1" applyFont="1" applyBorder="1" applyAlignment="1">
      <alignment horizontal="center" vertical="center" wrapText="1"/>
    </xf>
    <xf numFmtId="41" fontId="3" fillId="0" borderId="1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1" fontId="8" fillId="0" borderId="0" xfId="1" applyFo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1" fontId="10" fillId="2" borderId="3" xfId="1" applyFont="1" applyFill="1" applyBorder="1" applyAlignment="1">
      <alignment horizontal="center" vertical="center"/>
    </xf>
    <xf numFmtId="41" fontId="12" fillId="2" borderId="15" xfId="1" applyFont="1" applyFill="1" applyBorder="1" applyAlignment="1">
      <alignment horizontal="center" vertical="center"/>
    </xf>
    <xf numFmtId="41" fontId="14" fillId="0" borderId="4" xfId="1" applyFont="1" applyBorder="1">
      <alignment vertical="center"/>
    </xf>
    <xf numFmtId="41" fontId="14" fillId="5" borderId="4" xfId="1" applyFont="1" applyFill="1" applyBorder="1">
      <alignment vertical="center"/>
    </xf>
    <xf numFmtId="41" fontId="14" fillId="3" borderId="20" xfId="1" applyFont="1" applyFill="1" applyBorder="1">
      <alignment vertical="center"/>
    </xf>
    <xf numFmtId="41" fontId="3" fillId="0" borderId="1" xfId="1" applyNumberFormat="1" applyFont="1" applyBorder="1" applyAlignment="1">
      <alignment horizontal="center" vertical="center" wrapText="1"/>
    </xf>
    <xf numFmtId="41" fontId="3" fillId="0" borderId="10" xfId="1" applyNumberFormat="1" applyFont="1" applyBorder="1" applyAlignment="1">
      <alignment horizontal="center" vertical="center" wrapText="1"/>
    </xf>
    <xf numFmtId="41" fontId="8" fillId="0" borderId="0" xfId="1" applyNumberFormat="1" applyFont="1">
      <alignment vertical="center"/>
    </xf>
    <xf numFmtId="41" fontId="0" fillId="0" borderId="0" xfId="1" applyNumberFormat="1" applyFont="1">
      <alignment vertical="center"/>
    </xf>
    <xf numFmtId="0" fontId="10" fillId="7" borderId="2" xfId="0" applyFont="1" applyFill="1" applyBorder="1" applyAlignment="1">
      <alignment horizontal="center" vertical="center"/>
    </xf>
    <xf numFmtId="41" fontId="10" fillId="7" borderId="16" xfId="1" applyFont="1" applyFill="1" applyBorder="1" applyAlignment="1">
      <alignment horizontal="center" vertical="center"/>
    </xf>
    <xf numFmtId="41" fontId="10" fillId="6" borderId="7" xfId="1" applyFont="1" applyFill="1" applyBorder="1" applyAlignment="1">
      <alignment horizontal="center" vertical="center"/>
    </xf>
    <xf numFmtId="41" fontId="10" fillId="6" borderId="7" xfId="1" applyNumberFormat="1" applyFont="1" applyFill="1" applyBorder="1" applyAlignment="1">
      <alignment horizontal="center" vertical="center"/>
    </xf>
    <xf numFmtId="41" fontId="10" fillId="6" borderId="8" xfId="1" applyFont="1" applyFill="1" applyBorder="1" applyAlignment="1">
      <alignment horizontal="center" vertical="center"/>
    </xf>
    <xf numFmtId="41" fontId="14" fillId="0" borderId="26" xfId="1" applyFont="1" applyBorder="1">
      <alignment vertical="center"/>
    </xf>
    <xf numFmtId="41" fontId="14" fillId="3" borderId="27" xfId="1" applyFont="1" applyFill="1" applyBorder="1">
      <alignment vertical="center"/>
    </xf>
    <xf numFmtId="41" fontId="14" fillId="4" borderId="26" xfId="1" applyFont="1" applyFill="1" applyBorder="1">
      <alignment vertical="center"/>
    </xf>
    <xf numFmtId="0" fontId="10" fillId="6" borderId="22" xfId="0" applyFont="1" applyFill="1" applyBorder="1" applyAlignment="1">
      <alignment horizontal="center" vertical="center"/>
    </xf>
    <xf numFmtId="0" fontId="14" fillId="3" borderId="20" xfId="0" applyFont="1" applyFill="1" applyBorder="1">
      <alignment vertical="center"/>
    </xf>
    <xf numFmtId="41" fontId="14" fillId="3" borderId="20" xfId="1" applyNumberFormat="1" applyFont="1" applyFill="1" applyBorder="1">
      <alignment vertical="center"/>
    </xf>
    <xf numFmtId="41" fontId="10" fillId="6" borderId="30" xfId="1" applyFont="1" applyFill="1" applyBorder="1" applyAlignment="1">
      <alignment horizontal="center" vertical="center"/>
    </xf>
    <xf numFmtId="41" fontId="10" fillId="6" borderId="30" xfId="1" applyNumberFormat="1" applyFont="1" applyFill="1" applyBorder="1" applyAlignment="1">
      <alignment horizontal="center" vertical="center"/>
    </xf>
    <xf numFmtId="0" fontId="14" fillId="3" borderId="33" xfId="0" applyFont="1" applyFill="1" applyBorder="1">
      <alignment vertical="center"/>
    </xf>
    <xf numFmtId="41" fontId="14" fillId="3" borderId="33" xfId="1" applyFont="1" applyFill="1" applyBorder="1">
      <alignment vertical="center"/>
    </xf>
    <xf numFmtId="41" fontId="14" fillId="3" borderId="33" xfId="1" applyNumberFormat="1" applyFont="1" applyFill="1" applyBorder="1">
      <alignment vertical="center"/>
    </xf>
    <xf numFmtId="41" fontId="10" fillId="6" borderId="34" xfId="1" applyFont="1" applyFill="1" applyBorder="1" applyAlignment="1">
      <alignment horizontal="center" vertical="center"/>
    </xf>
    <xf numFmtId="41" fontId="14" fillId="3" borderId="35" xfId="1" applyFont="1" applyFill="1" applyBorder="1">
      <alignment vertical="center"/>
    </xf>
    <xf numFmtId="176" fontId="14" fillId="0" borderId="21" xfId="0" applyNumberFormat="1" applyFont="1" applyBorder="1">
      <alignment vertical="center"/>
    </xf>
    <xf numFmtId="41" fontId="14" fillId="0" borderId="21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41" fontId="1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41" fontId="10" fillId="2" borderId="28" xfId="1" applyNumberFormat="1" applyFont="1" applyFill="1" applyBorder="1">
      <alignment vertical="center"/>
    </xf>
    <xf numFmtId="0" fontId="15" fillId="0" borderId="0" xfId="0" applyFont="1">
      <alignment vertical="center"/>
    </xf>
    <xf numFmtId="41" fontId="10" fillId="8" borderId="27" xfId="1" applyNumberFormat="1" applyFont="1" applyFill="1" applyBorder="1">
      <alignment vertical="center"/>
    </xf>
    <xf numFmtId="0" fontId="10" fillId="6" borderId="3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6" borderId="30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14" fillId="5" borderId="27" xfId="1" applyFont="1" applyFill="1" applyBorder="1">
      <alignment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3" fillId="0" borderId="17" xfId="1" applyFont="1" applyBorder="1" applyAlignment="1">
      <alignment horizontal="center" vertical="center" wrapText="1"/>
    </xf>
    <xf numFmtId="41" fontId="3" fillId="0" borderId="18" xfId="1" applyFont="1" applyBorder="1" applyAlignment="1">
      <alignment horizontal="center" vertical="center" wrapText="1"/>
    </xf>
    <xf numFmtId="41" fontId="3" fillId="0" borderId="19" xfId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41" fontId="3" fillId="0" borderId="4" xfId="1" applyFont="1" applyBorder="1" applyAlignment="1">
      <alignment horizontal="center" vertical="center" wrapText="1"/>
    </xf>
    <xf numFmtId="41" fontId="11" fillId="2" borderId="3" xfId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43" fontId="14" fillId="5" borderId="4" xfId="1" applyNumberFormat="1" applyFont="1" applyFill="1" applyBorder="1">
      <alignment vertical="center"/>
    </xf>
    <xf numFmtId="41" fontId="0" fillId="0" borderId="0" xfId="0" applyNumberFormat="1">
      <alignment vertical="center"/>
    </xf>
    <xf numFmtId="41" fontId="0" fillId="0" borderId="0" xfId="0" applyNumberFormat="1" applyBorder="1">
      <alignment vertical="center"/>
    </xf>
    <xf numFmtId="41" fontId="0" fillId="0" borderId="0" xfId="1" applyNumberFormat="1" applyFont="1" applyFill="1">
      <alignment vertical="center"/>
    </xf>
    <xf numFmtId="41" fontId="0" fillId="0" borderId="0" xfId="0" applyNumberForma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96" zoomScaleNormal="96" workbookViewId="0">
      <selection activeCell="J24" sqref="J24"/>
    </sheetView>
  </sheetViews>
  <sheetFormatPr defaultRowHeight="16.5" x14ac:dyDescent="0.3"/>
  <cols>
    <col min="1" max="1" width="13" customWidth="1"/>
    <col min="2" max="2" width="15.25" style="63" customWidth="1"/>
    <col min="3" max="3" width="42.125" customWidth="1"/>
    <col min="4" max="4" width="11.625" style="1" customWidth="1"/>
    <col min="5" max="5" width="11.625" style="24" customWidth="1"/>
    <col min="6" max="6" width="11.625" style="1" customWidth="1"/>
    <col min="7" max="7" width="15.875" style="1" bestFit="1" customWidth="1"/>
    <col min="8" max="8" width="23" customWidth="1"/>
    <col min="9" max="9" width="15.25" style="100" bestFit="1" customWidth="1"/>
    <col min="10" max="10" width="14.75" style="100" customWidth="1"/>
  </cols>
  <sheetData>
    <row r="1" spans="1:7" ht="48" customHeight="1" x14ac:dyDescent="0.3">
      <c r="A1" s="88" t="s">
        <v>18</v>
      </c>
      <c r="B1" s="88"/>
      <c r="C1" s="89"/>
      <c r="D1" s="89"/>
      <c r="E1" s="89"/>
      <c r="F1" s="89"/>
      <c r="G1" s="89"/>
    </row>
    <row r="2" spans="1:7" ht="30" hidden="1" customHeight="1" x14ac:dyDescent="0.3">
      <c r="A2" s="2"/>
      <c r="B2" s="2"/>
      <c r="C2" s="3"/>
      <c r="D2" s="4"/>
      <c r="E2" s="90"/>
      <c r="F2" s="91"/>
      <c r="G2" s="92"/>
    </row>
    <row r="3" spans="1:7" ht="30" hidden="1" customHeight="1" x14ac:dyDescent="0.3">
      <c r="A3" s="2"/>
      <c r="B3" s="2"/>
      <c r="C3" s="3"/>
      <c r="D3" s="5"/>
      <c r="E3" s="21"/>
      <c r="F3" s="6"/>
      <c r="G3" s="7"/>
    </row>
    <row r="4" spans="1:7" ht="30" hidden="1" customHeight="1" x14ac:dyDescent="0.3">
      <c r="A4" s="2"/>
      <c r="B4" s="2"/>
      <c r="C4" s="3"/>
      <c r="D4" s="5"/>
      <c r="E4" s="93"/>
      <c r="F4" s="93"/>
      <c r="G4" s="94"/>
    </row>
    <row r="5" spans="1:7" ht="30" hidden="1" customHeight="1" thickBot="1" x14ac:dyDescent="0.35">
      <c r="A5" s="2"/>
      <c r="B5" s="2"/>
      <c r="C5" s="3"/>
      <c r="D5" s="8"/>
      <c r="E5" s="22"/>
      <c r="F5" s="9"/>
      <c r="G5" s="10"/>
    </row>
    <row r="6" spans="1:7" ht="30" customHeight="1" thickBot="1" x14ac:dyDescent="0.35">
      <c r="A6" s="11"/>
      <c r="B6" s="11"/>
      <c r="C6" s="12"/>
      <c r="D6" s="13"/>
      <c r="E6" s="23"/>
      <c r="F6" s="13"/>
      <c r="G6" s="13"/>
    </row>
    <row r="7" spans="1:7" ht="30" customHeight="1" thickBot="1" x14ac:dyDescent="0.35">
      <c r="A7" s="14" t="s">
        <v>0</v>
      </c>
      <c r="B7" s="15"/>
      <c r="C7" s="60" t="s">
        <v>24</v>
      </c>
      <c r="D7" s="16" t="s">
        <v>1</v>
      </c>
      <c r="E7" s="95">
        <f>G24</f>
        <v>173000000</v>
      </c>
      <c r="F7" s="95"/>
      <c r="G7" s="17" t="s">
        <v>5</v>
      </c>
    </row>
    <row r="8" spans="1:7" ht="30" customHeight="1" thickBot="1" x14ac:dyDescent="0.35">
      <c r="A8" s="25" t="s">
        <v>2</v>
      </c>
      <c r="B8" s="96" t="s">
        <v>3</v>
      </c>
      <c r="C8" s="97"/>
      <c r="D8" s="97"/>
      <c r="E8" s="97"/>
      <c r="F8" s="98"/>
      <c r="G8" s="26" t="s">
        <v>4</v>
      </c>
    </row>
    <row r="9" spans="1:7" ht="30" customHeight="1" x14ac:dyDescent="0.3">
      <c r="A9" s="84" t="s">
        <v>27</v>
      </c>
      <c r="B9" s="58" t="s">
        <v>6</v>
      </c>
      <c r="C9" s="33" t="s">
        <v>7</v>
      </c>
      <c r="D9" s="27" t="s">
        <v>8</v>
      </c>
      <c r="E9" s="28" t="s">
        <v>9</v>
      </c>
      <c r="F9" s="27" t="s">
        <v>13</v>
      </c>
      <c r="G9" s="29" t="s">
        <v>11</v>
      </c>
    </row>
    <row r="10" spans="1:7" ht="30" customHeight="1" x14ac:dyDescent="0.3">
      <c r="A10" s="85"/>
      <c r="B10" s="61" t="s">
        <v>26</v>
      </c>
      <c r="C10" s="57" t="s">
        <v>35</v>
      </c>
      <c r="D10" s="46">
        <v>5000000</v>
      </c>
      <c r="E10" s="47">
        <v>1</v>
      </c>
      <c r="F10" s="48">
        <v>1</v>
      </c>
      <c r="G10" s="18">
        <f>(D10*E10*F10)</f>
        <v>5000000</v>
      </c>
    </row>
    <row r="11" spans="1:7" ht="30" customHeight="1" x14ac:dyDescent="0.3">
      <c r="A11" s="85"/>
      <c r="B11" s="62" t="s">
        <v>14</v>
      </c>
      <c r="C11" s="57" t="s">
        <v>31</v>
      </c>
      <c r="D11" s="46">
        <v>9696000</v>
      </c>
      <c r="E11" s="47">
        <v>1</v>
      </c>
      <c r="F11" s="48">
        <v>1</v>
      </c>
      <c r="G11" s="18">
        <f t="shared" ref="G11" si="0">(D11*E11*F11)</f>
        <v>9696000</v>
      </c>
    </row>
    <row r="12" spans="1:7" ht="30" customHeight="1" x14ac:dyDescent="0.3">
      <c r="A12" s="85"/>
      <c r="B12" s="61" t="s">
        <v>28</v>
      </c>
      <c r="C12" s="53" t="s">
        <v>32</v>
      </c>
      <c r="D12" s="43">
        <v>2428800</v>
      </c>
      <c r="E12" s="44">
        <v>1</v>
      </c>
      <c r="F12" s="45">
        <v>1</v>
      </c>
      <c r="G12" s="30">
        <f>D12*E12*F12</f>
        <v>2428800</v>
      </c>
    </row>
    <row r="13" spans="1:7" ht="30" customHeight="1" x14ac:dyDescent="0.3">
      <c r="A13" s="85"/>
      <c r="B13" s="61" t="s">
        <v>29</v>
      </c>
      <c r="C13" s="53" t="s">
        <v>19</v>
      </c>
      <c r="D13" s="43">
        <v>4000000</v>
      </c>
      <c r="E13" s="44">
        <v>1</v>
      </c>
      <c r="F13" s="45">
        <v>1</v>
      </c>
      <c r="G13" s="30">
        <v>4000000</v>
      </c>
    </row>
    <row r="14" spans="1:7" ht="30" customHeight="1" x14ac:dyDescent="0.3">
      <c r="A14" s="85"/>
      <c r="B14" s="59" t="s">
        <v>12</v>
      </c>
      <c r="C14" s="34"/>
      <c r="D14" s="20"/>
      <c r="E14" s="35"/>
      <c r="F14" s="20"/>
      <c r="G14" s="31">
        <f>ROUNDDOWN(SUM(G10:G13), -3)</f>
        <v>21124000</v>
      </c>
    </row>
    <row r="15" spans="1:7" ht="30" customHeight="1" x14ac:dyDescent="0.3">
      <c r="A15" s="71" t="s">
        <v>34</v>
      </c>
      <c r="B15" s="55" t="s">
        <v>6</v>
      </c>
      <c r="C15" s="52" t="s">
        <v>7</v>
      </c>
      <c r="D15" s="36" t="s">
        <v>8</v>
      </c>
      <c r="E15" s="37" t="s">
        <v>9</v>
      </c>
      <c r="F15" s="36" t="s">
        <v>10</v>
      </c>
      <c r="G15" s="41" t="s">
        <v>11</v>
      </c>
    </row>
    <row r="16" spans="1:7" ht="30" customHeight="1" x14ac:dyDescent="0.3">
      <c r="A16" s="72"/>
      <c r="B16" s="86" t="s">
        <v>15</v>
      </c>
      <c r="C16" s="53" t="s">
        <v>16</v>
      </c>
      <c r="D16" s="43">
        <v>90000000</v>
      </c>
      <c r="E16" s="44">
        <v>1</v>
      </c>
      <c r="F16" s="45">
        <v>1</v>
      </c>
      <c r="G16" s="30">
        <f>D16*E16*F16</f>
        <v>90000000</v>
      </c>
    </row>
    <row r="17" spans="1:13" ht="30" customHeight="1" x14ac:dyDescent="0.3">
      <c r="A17" s="72"/>
      <c r="B17" s="87"/>
      <c r="C17" s="53" t="s">
        <v>17</v>
      </c>
      <c r="D17" s="43">
        <v>10000000</v>
      </c>
      <c r="E17" s="44">
        <v>1</v>
      </c>
      <c r="F17" s="45">
        <v>3</v>
      </c>
      <c r="G17" s="30">
        <f>D17*E17*F17</f>
        <v>30000000</v>
      </c>
    </row>
    <row r="18" spans="1:13" ht="30" customHeight="1" x14ac:dyDescent="0.3">
      <c r="A18" s="73"/>
      <c r="B18" s="56" t="s">
        <v>12</v>
      </c>
      <c r="C18" s="38"/>
      <c r="D18" s="39"/>
      <c r="E18" s="40"/>
      <c r="F18" s="39"/>
      <c r="G18" s="42">
        <f>SUM(G16:G17)</f>
        <v>120000000</v>
      </c>
    </row>
    <row r="19" spans="1:13" ht="30" customHeight="1" x14ac:dyDescent="0.3">
      <c r="A19" s="74" t="s">
        <v>20</v>
      </c>
      <c r="B19" s="74"/>
      <c r="C19" s="74"/>
      <c r="D19" s="74"/>
      <c r="E19" s="74"/>
      <c r="F19" s="75"/>
      <c r="G19" s="64">
        <f>G14+G18</f>
        <v>141124000</v>
      </c>
    </row>
    <row r="20" spans="1:13" ht="30" customHeight="1" x14ac:dyDescent="0.3">
      <c r="A20" s="76" t="s">
        <v>33</v>
      </c>
      <c r="B20" s="76"/>
      <c r="C20" s="76"/>
      <c r="D20" s="76"/>
      <c r="E20" s="76"/>
      <c r="F20" s="77"/>
      <c r="G20" s="64">
        <f>G19*4.152275%</f>
        <v>5859856.5710000005</v>
      </c>
      <c r="J20" s="101"/>
    </row>
    <row r="21" spans="1:13" ht="30" customHeight="1" x14ac:dyDescent="0.3">
      <c r="A21" s="76" t="s">
        <v>30</v>
      </c>
      <c r="B21" s="76"/>
      <c r="C21" s="76"/>
      <c r="D21" s="76"/>
      <c r="E21" s="76"/>
      <c r="F21" s="77"/>
      <c r="G21" s="99">
        <f>SUM(G19+G20)*7%</f>
        <v>10288869.959970001</v>
      </c>
      <c r="J21" s="101"/>
    </row>
    <row r="22" spans="1:13" ht="30" customHeight="1" x14ac:dyDescent="0.3">
      <c r="A22" s="78" t="s">
        <v>21</v>
      </c>
      <c r="B22" s="79"/>
      <c r="C22" s="79"/>
      <c r="D22" s="79"/>
      <c r="E22" s="79"/>
      <c r="F22" s="80"/>
      <c r="G22" s="32">
        <f>SUM(G19:G21)</f>
        <v>157272726.53097001</v>
      </c>
      <c r="H22" s="50"/>
      <c r="I22" s="102"/>
      <c r="J22" s="103"/>
      <c r="K22" s="54"/>
      <c r="L22" s="54"/>
      <c r="M22" s="54"/>
    </row>
    <row r="23" spans="1:13" ht="30" customHeight="1" x14ac:dyDescent="0.3">
      <c r="A23" s="81" t="s">
        <v>25</v>
      </c>
      <c r="B23" s="82"/>
      <c r="C23" s="82"/>
      <c r="D23" s="82"/>
      <c r="E23" s="82"/>
      <c r="F23" s="83"/>
      <c r="G23" s="19">
        <f>G22*0.1</f>
        <v>15727272.653097002</v>
      </c>
      <c r="H23" s="50"/>
      <c r="I23" s="102"/>
      <c r="J23" s="103"/>
      <c r="K23" s="54"/>
      <c r="L23" s="54"/>
      <c r="M23" s="54"/>
    </row>
    <row r="24" spans="1:13" ht="30" customHeight="1" thickBot="1" x14ac:dyDescent="0.35">
      <c r="A24" s="65" t="s">
        <v>22</v>
      </c>
      <c r="B24" s="66"/>
      <c r="C24" s="66"/>
      <c r="D24" s="66"/>
      <c r="E24" s="66"/>
      <c r="F24" s="67"/>
      <c r="G24" s="51">
        <v>173000000</v>
      </c>
      <c r="H24" s="50"/>
      <c r="I24" s="103"/>
      <c r="J24" s="103"/>
      <c r="K24" s="54"/>
      <c r="L24" s="54"/>
      <c r="M24" s="54"/>
    </row>
    <row r="25" spans="1:13" ht="28.15" customHeight="1" thickBot="1" x14ac:dyDescent="0.35">
      <c r="A25" s="68" t="s">
        <v>23</v>
      </c>
      <c r="B25" s="69"/>
      <c r="C25" s="69"/>
      <c r="D25" s="69"/>
      <c r="E25" s="69"/>
      <c r="F25" s="70"/>
      <c r="G25" s="49">
        <f>G24</f>
        <v>173000000</v>
      </c>
      <c r="I25" s="103"/>
      <c r="J25" s="103"/>
      <c r="K25" s="54"/>
      <c r="L25" s="54"/>
      <c r="M25" s="54"/>
    </row>
    <row r="26" spans="1:13" x14ac:dyDescent="0.3">
      <c r="I26" s="103"/>
      <c r="J26" s="103"/>
      <c r="K26" s="54"/>
      <c r="L26" s="54"/>
      <c r="M26" s="54"/>
    </row>
    <row r="27" spans="1:13" x14ac:dyDescent="0.3">
      <c r="I27" s="103"/>
      <c r="J27" s="103"/>
      <c r="K27" s="54"/>
      <c r="L27" s="54"/>
      <c r="M27" s="54"/>
    </row>
    <row r="28" spans="1:13" x14ac:dyDescent="0.3">
      <c r="I28" s="103"/>
      <c r="J28" s="103"/>
      <c r="K28" s="54"/>
      <c r="L28" s="54"/>
      <c r="M28" s="54"/>
    </row>
  </sheetData>
  <mergeCells count="15">
    <mergeCell ref="A9:A14"/>
    <mergeCell ref="B16:B17"/>
    <mergeCell ref="A1:G1"/>
    <mergeCell ref="E2:G2"/>
    <mergeCell ref="E4:G4"/>
    <mergeCell ref="E7:F7"/>
    <mergeCell ref="B8:F8"/>
    <mergeCell ref="A24:F24"/>
    <mergeCell ref="A25:F25"/>
    <mergeCell ref="A15:A18"/>
    <mergeCell ref="A19:F19"/>
    <mergeCell ref="A20:F20"/>
    <mergeCell ref="A21:F21"/>
    <mergeCell ref="A22:F22"/>
    <mergeCell ref="A23:F2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금액산출내역서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서은희</dc:creator>
  <cp:lastModifiedBy>USER</cp:lastModifiedBy>
  <cp:lastPrinted>2021-11-04T23:47:34Z</cp:lastPrinted>
  <dcterms:created xsi:type="dcterms:W3CDTF">2013-06-10T05:56:40Z</dcterms:created>
  <dcterms:modified xsi:type="dcterms:W3CDTF">2021-11-05T01:06:44Z</dcterms:modified>
</cp:coreProperties>
</file>