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705" yWindow="-15" windowWidth="12510" windowHeight="12240" tabRatio="862" activeTab="3"/>
  </bookViews>
  <sheets>
    <sheet name="총" sheetId="39" r:id="rId1"/>
    <sheet name="산정기준" sheetId="19" r:id="rId2"/>
    <sheet name="근로시간" sheetId="16" r:id="rId3"/>
    <sheet name="근로기준" sheetId="7" r:id="rId4"/>
  </sheets>
  <externalReferences>
    <externalReference r:id="rId5"/>
  </externalReferences>
  <definedNames>
    <definedName name="_Order1" hidden="1">255</definedName>
    <definedName name="_Order2" hidden="1">255</definedName>
    <definedName name="_Regression_Int" hidden="1">1</definedName>
    <definedName name="AccessDatabase" hidden="1">"D:\공무jaje\98년품의-수불\98146.mdb"</definedName>
    <definedName name="danga">[1]danga!$A$1:$M$235</definedName>
    <definedName name="HTML_CodePage" hidden="1">949</definedName>
    <definedName name="HTML_Control" hidden="1">{"'Sheet1'!$A$1:$H$49"}</definedName>
    <definedName name="HTML_Description" hidden="1">""</definedName>
    <definedName name="HTML_Email" hidden="1">""</definedName>
    <definedName name="HTML_Header" hidden="1">"Sheet1"</definedName>
    <definedName name="HTML_LastUpdate" hidden="1">"99-11-09"</definedName>
    <definedName name="HTML_LineAfter" hidden="1">FALSE</definedName>
    <definedName name="HTML_LineBefore" hidden="1">FALSE</definedName>
    <definedName name="HTML_Name" hidden="1">"나 홍주"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화면\동광주 광 간선망\MyHTML.htm"</definedName>
    <definedName name="HTML_Title" hidden="1">"일일보고"</definedName>
    <definedName name="ilch">[1]ilch!$A$3:$M$25</definedName>
    <definedName name="_xlnm.Print_Area" localSheetId="2">근로시간!$A$1:$L$17</definedName>
    <definedName name="_xlnm.Print_Area" localSheetId="1">산정기준!$A$1:$E$11</definedName>
    <definedName name="_xlnm.Print_Area" localSheetId="0">총!$A$1:$I$41</definedName>
    <definedName name="_xlnm.Print_Area">#REF!</definedName>
    <definedName name="_xlnm.Print_Titles">#N/A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ㄱ" hidden="1">{"'용역비'!$A$4:$C$8"}</definedName>
    <definedName name="검사내역" hidden="1">{"'Sheet1'!$A$1:$H$49"}</definedName>
    <definedName name="ㄳㄳㄳㄳ" hidden="1">{"'용역비'!$A$4:$C$8"}</definedName>
    <definedName name="대상" hidden="1">{"'용역비'!$A$4:$C$8"}</definedName>
    <definedName name="ㅁㅁㅁㅁ" hidden="1">{"'용역비'!$A$4:$C$8"}</definedName>
    <definedName name="ㅂㅂㅂ" hidden="1">{"'용역비'!$A$4:$C$8"}</definedName>
    <definedName name="바부" hidden="1">{"'용역비'!$A$4:$C$8"}</definedName>
    <definedName name="사진첩" hidden="1">{"'Sheet1'!$A$1:$H$49"}</definedName>
    <definedName name="ㅇㅇㅇㅇㅇㅇㅇㅇㅇㅇㅇㅇㅇㅇㅇㅇㅇㅇㅇㅇㅇㅇㅇ" hidden="1">{"'Sheet1'!$A$1:$H$49"}</definedName>
    <definedName name="아리가또" hidden="1">{"'Sheet1'!$A$1:$H$49"}</definedName>
    <definedName name="아직" hidden="1">{"'Sheet1'!$A$1:$H$49"}</definedName>
    <definedName name="ㅈㄷㄱㄷㄱㄷ" hidden="1">{"'용역비'!$A$4:$C$8"}</definedName>
    <definedName name="쟈니아탄래" hidden="1">{"'Sheet1'!$A$1:$H$49"}</definedName>
    <definedName name="접속공정" hidden="1">{"'Sheet1'!$A$1:$H$49"}</definedName>
    <definedName name="지하철거" hidden="1">{"'Sheet1'!$A$1:$H$49"}</definedName>
    <definedName name="ㅎ" hidden="1">{"'용역비'!$A$4:$C$8"}</definedName>
    <definedName name="ㅏㅏㅏㅏ" hidden="1">{"'용역비'!$A$4:$C$8"}</definedName>
    <definedName name="ㅐㅐㅐ" hidden="1">{"'Sheet1'!$A$1:$H$49"}</definedName>
    <definedName name="ㅣㅣㅣㅣ" hidden="1">{"'Sheet1'!$A$1:$H$49"}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39" l="1"/>
  <c r="E41" i="39"/>
  <c r="F41" i="39"/>
  <c r="I9" i="7" l="1"/>
  <c r="E9" i="7"/>
  <c r="I8" i="7"/>
  <c r="L20" i="39"/>
  <c r="L21" i="39"/>
  <c r="L22" i="39"/>
  <c r="L23" i="39"/>
  <c r="L24" i="39"/>
  <c r="L25" i="39"/>
  <c r="L26" i="39"/>
  <c r="L19" i="39"/>
  <c r="B17" i="16" l="1"/>
  <c r="B13" i="16"/>
  <c r="H15" i="16"/>
  <c r="K15" i="16" s="1"/>
  <c r="K17" i="16" s="1"/>
  <c r="H11" i="16"/>
  <c r="K11" i="16" s="1"/>
  <c r="K13" i="16" s="1"/>
  <c r="H7" i="16"/>
  <c r="H9" i="7"/>
  <c r="J9" i="7" s="1"/>
  <c r="D9" i="7"/>
  <c r="H10" i="7"/>
  <c r="I10" i="7" s="1"/>
  <c r="J10" i="7" s="1"/>
  <c r="H8" i="7"/>
  <c r="D10" i="7"/>
  <c r="E10" i="7" s="1"/>
  <c r="F10" i="7" s="1"/>
  <c r="D8" i="7"/>
  <c r="F9" i="7" l="1"/>
  <c r="J15" i="16"/>
  <c r="J17" i="16" s="1"/>
  <c r="H16" i="16"/>
  <c r="H17" i="16" s="1"/>
  <c r="I15" i="16"/>
  <c r="I17" i="16" s="1"/>
  <c r="J11" i="16"/>
  <c r="J13" i="16" s="1"/>
  <c r="H12" i="16"/>
  <c r="H13" i="16" s="1"/>
  <c r="I11" i="16"/>
  <c r="I13" i="16" s="1"/>
  <c r="T16" i="39" l="1"/>
  <c r="Q16" i="39" l="1"/>
  <c r="H8" i="16"/>
  <c r="O16" i="39" l="1"/>
  <c r="N12" i="39" s="1"/>
  <c r="K7" i="16" l="1"/>
  <c r="J7" i="16" l="1"/>
  <c r="J9" i="16" l="1"/>
  <c r="O36" i="39" l="1"/>
  <c r="M11" i="39"/>
  <c r="M10" i="39"/>
  <c r="A36" i="39" l="1"/>
  <c r="O35" i="39" l="1"/>
  <c r="A35" i="39" l="1"/>
  <c r="B9" i="16" l="1"/>
  <c r="K9" i="16"/>
  <c r="H9" i="16"/>
  <c r="I7" i="16"/>
  <c r="I9" i="16" s="1"/>
  <c r="O8" i="39" l="1"/>
  <c r="E8" i="7" l="1"/>
  <c r="J8" i="7" l="1"/>
  <c r="F8" i="7"/>
  <c r="E18" i="39" l="1"/>
  <c r="F18" i="39" l="1"/>
  <c r="E32" i="39" l="1"/>
  <c r="E34" i="39" s="1"/>
  <c r="F32" i="39" l="1"/>
  <c r="F34" i="39" l="1"/>
  <c r="D18" i="39" l="1"/>
  <c r="D32" i="39" l="1"/>
  <c r="D34" i="39" l="1"/>
  <c r="N41" i="39" l="1"/>
  <c r="Q41" i="39" s="1"/>
</calcChain>
</file>

<file path=xl/sharedStrings.xml><?xml version="1.0" encoding="utf-8"?>
<sst xmlns="http://schemas.openxmlformats.org/spreadsheetml/2006/main" count="218" uniqueCount="179">
  <si>
    <t>[단위 : 원]</t>
  </si>
  <si>
    <t>비목</t>
    <phoneticPr fontId="4" type="noConversion"/>
  </si>
  <si>
    <t>직종</t>
    <phoneticPr fontId="4" type="noConversion"/>
  </si>
  <si>
    <t>적용 근로기준법</t>
    <phoneticPr fontId="4" type="noConversion"/>
  </si>
  <si>
    <t>주휴제외</t>
    <phoneticPr fontId="4" type="noConversion"/>
  </si>
  <si>
    <t>주휴포함</t>
    <phoneticPr fontId="4" type="noConversion"/>
  </si>
  <si>
    <t>근로시간</t>
    <phoneticPr fontId="4" type="noConversion"/>
  </si>
  <si>
    <t>월</t>
  </si>
  <si>
    <t>월</t>
    <phoneticPr fontId="4" type="noConversion"/>
  </si>
  <si>
    <t>근로일수</t>
  </si>
  <si>
    <t>근로일수</t>
    <phoneticPr fontId="4" type="noConversion"/>
  </si>
  <si>
    <t>일</t>
  </si>
  <si>
    <t>일</t>
    <phoneticPr fontId="4" type="noConversion"/>
  </si>
  <si>
    <t>주</t>
  </si>
  <si>
    <t>주</t>
    <phoneticPr fontId="4" type="noConversion"/>
  </si>
  <si>
    <t>근로시간 [Hr]</t>
    <phoneticPr fontId="4" type="noConversion"/>
  </si>
  <si>
    <t>주) 근로기준법 제18조 및 제55조에 의거 사용자가 일주일 간의 소정 근로일을 개근한 노동자에게 일주일에 평균 1회 이상 유급으로 부여하는 휴일을 포함하여 기본급을 산정해야함.</t>
    <phoneticPr fontId="4" type="noConversion"/>
  </si>
  <si>
    <t>기본급</t>
    <phoneticPr fontId="4" type="noConversion"/>
  </si>
  <si>
    <t>상여금</t>
    <phoneticPr fontId="4" type="noConversion"/>
  </si>
  <si>
    <t>제수당</t>
    <phoneticPr fontId="4" type="noConversion"/>
  </si>
  <si>
    <t>주휴수당</t>
    <phoneticPr fontId="4" type="noConversion"/>
  </si>
  <si>
    <t>연차수당</t>
    <phoneticPr fontId="4" type="noConversion"/>
  </si>
  <si>
    <t>퇴직급여충당금</t>
    <phoneticPr fontId="4" type="noConversion"/>
  </si>
  <si>
    <t>[일/연간]</t>
    <phoneticPr fontId="4" type="noConversion"/>
  </si>
  <si>
    <t>연차</t>
    <phoneticPr fontId="4" type="noConversion"/>
  </si>
  <si>
    <t>발생일수</t>
    <phoneticPr fontId="4" type="noConversion"/>
  </si>
  <si>
    <t>1인 기준 제수당 적용 근로시간 산출표</t>
    <phoneticPr fontId="4" type="noConversion"/>
  </si>
  <si>
    <t>연간 근로시간 계</t>
    <phoneticPr fontId="4" type="noConversion"/>
  </si>
  <si>
    <t>휴게시간</t>
    <phoneticPr fontId="4" type="noConversion"/>
  </si>
  <si>
    <t>적용일</t>
    <phoneticPr fontId="4" type="noConversion"/>
  </si>
  <si>
    <t>연간 근로시간</t>
    <phoneticPr fontId="4" type="noConversion"/>
  </si>
  <si>
    <t>연간 연장</t>
    <phoneticPr fontId="4" type="noConversion"/>
  </si>
  <si>
    <t>연간 야간</t>
    <phoneticPr fontId="4" type="noConversion"/>
  </si>
  <si>
    <t>근무</t>
    <phoneticPr fontId="4" type="noConversion"/>
  </si>
  <si>
    <t>형태</t>
    <phoneticPr fontId="4" type="noConversion"/>
  </si>
  <si>
    <t>비  고</t>
    <phoneticPr fontId="4" type="noConversion"/>
  </si>
  <si>
    <t>연장근로시간</t>
    <phoneticPr fontId="4" type="noConversion"/>
  </si>
  <si>
    <t>야간근로시간</t>
    <phoneticPr fontId="4" type="noConversion"/>
  </si>
  <si>
    <t>일(M/D)당임율 × 월평균주휴일수</t>
  </si>
  <si>
    <t>통상시간급×월근로시간×할증</t>
  </si>
  <si>
    <t>(기본급+제수당+상여금)÷12개월</t>
  </si>
  <si>
    <t>예정가격 작성기준 제 10조, 
 유사과업 실례참조</t>
    <phoneticPr fontId="4" type="noConversion"/>
  </si>
  <si>
    <t>근로기준법 제55조</t>
    <phoneticPr fontId="4" type="noConversion"/>
  </si>
  <si>
    <t>근로기준법 제60조</t>
    <phoneticPr fontId="4" type="noConversion"/>
  </si>
  <si>
    <t>근로기준법 제56조</t>
    <phoneticPr fontId="4" type="noConversion"/>
  </si>
  <si>
    <t>사용자는 근로자에게 1주에 평균 1회 이상의 유급휴일을 보장하여야 한다.
[ 52주 × 1일 ] / 12월 = 4.33일/월</t>
    <phoneticPr fontId="4" type="noConversion"/>
  </si>
  <si>
    <t xml:space="preserve">입사 후 1년간의 출근율이 80% 이상인 경우 2년 차에 쓸 수 있는 유급휴가일수는 1년 차에 1개월 개근 시 1일씩 발생한 유급휴가와 별도로 15일이 된다.
입사일로부터 2년 동안 최대 26일의 연차유급휴가 부여 가능 </t>
    <phoneticPr fontId="4" type="noConversion"/>
  </si>
  <si>
    <t>사용자는 연장근로(제53조·제59조 및 제69조 단서에 따라 연장된 시간의 근로)와 야간근로(오후 10시부터 오전 6시까지 사이의 근로) 또는 휴일근로에 대하여는 통상임금의 100분의 50 이상을 가산하여 지급하여야 한다.</t>
    <phoneticPr fontId="4" type="noConversion"/>
  </si>
  <si>
    <t>퇴직금제도를 설정하고자 하는 사용자는 계속근로기간 1년에 대하여 30일분 이상의 평균임금을 퇴직금으로 퇴직하는 근로자에게 지급할 수 있는 제도를 설정하여야 한다.</t>
    <phoneticPr fontId="4" type="noConversion"/>
  </si>
  <si>
    <t>관련법규</t>
    <phoneticPr fontId="4" type="noConversion"/>
  </si>
  <si>
    <t>산정기준</t>
    <phoneticPr fontId="4" type="noConversion"/>
  </si>
  <si>
    <t>적용방법</t>
    <phoneticPr fontId="4" type="noConversion"/>
  </si>
  <si>
    <t>연장
휴일
야간
근로수당</t>
    <phoneticPr fontId="4" type="noConversion"/>
  </si>
  <si>
    <t>제
수
당</t>
    <phoneticPr fontId="4" type="noConversion"/>
  </si>
  <si>
    <t>근로자퇴직급여
보장법 제8조</t>
    <phoneticPr fontId="4" type="noConversion"/>
  </si>
  <si>
    <t>인건비산정기준 및 관련법규</t>
    <phoneticPr fontId="4" type="noConversion"/>
  </si>
  <si>
    <t>[ 표 - 4 ]</t>
    <phoneticPr fontId="4" type="noConversion"/>
  </si>
  <si>
    <t>기획재정부 계약예규에 의거 기준단가의 년 400%를 계상 할 수 있음.
 본 조사에서는 유사과업 지급실례 등을 참조하여 계상하였다.</t>
    <phoneticPr fontId="4" type="noConversion"/>
  </si>
  <si>
    <t>퇴직급여충당금</t>
    <phoneticPr fontId="4" type="noConversion"/>
  </si>
  <si>
    <t>기본급</t>
    <phoneticPr fontId="4" type="noConversion"/>
  </si>
  <si>
    <t>상여금</t>
    <phoneticPr fontId="4" type="noConversion"/>
  </si>
  <si>
    <t>소계</t>
    <phoneticPr fontId="4" type="noConversion"/>
  </si>
  <si>
    <t>임금</t>
    <phoneticPr fontId="4" type="noConversion"/>
  </si>
  <si>
    <t>제수당</t>
    <phoneticPr fontId="4" type="noConversion"/>
  </si>
  <si>
    <t>보험료
및
연금</t>
    <phoneticPr fontId="4" type="noConversion"/>
  </si>
  <si>
    <t>보험산</t>
    <phoneticPr fontId="4" type="noConversion"/>
  </si>
  <si>
    <t>복산</t>
    <phoneticPr fontId="4" type="noConversion"/>
  </si>
  <si>
    <t>기타경비</t>
    <phoneticPr fontId="4" type="noConversion"/>
  </si>
  <si>
    <t>감가상각비</t>
    <phoneticPr fontId="4" type="noConversion"/>
  </si>
  <si>
    <t>[C] 재료비</t>
    <phoneticPr fontId="4" type="noConversion"/>
  </si>
  <si>
    <t>[D] 용역원가 ( 월 )</t>
    <phoneticPr fontId="4" type="noConversion"/>
  </si>
  <si>
    <t>비목</t>
    <phoneticPr fontId="4" type="noConversion"/>
  </si>
  <si>
    <t>월간 발생금액</t>
    <phoneticPr fontId="4" type="noConversion"/>
  </si>
  <si>
    <t>구성인원</t>
    <phoneticPr fontId="4" type="noConversion"/>
  </si>
  <si>
    <t>[I] 합계</t>
    <phoneticPr fontId="4" type="noConversion"/>
  </si>
  <si>
    <t>[G] 총원가</t>
    <phoneticPr fontId="4" type="noConversion"/>
  </si>
  <si>
    <t>[H] 부가가치세</t>
    <phoneticPr fontId="4" type="noConversion"/>
  </si>
  <si>
    <t>일산!$G$17</t>
  </si>
  <si>
    <t>이윤율!$B$10</t>
  </si>
  <si>
    <t>[A]
인건비</t>
    <phoneticPr fontId="4" type="noConversion"/>
  </si>
  <si>
    <t>[B]
경  비</t>
    <phoneticPr fontId="4" type="noConversion"/>
  </si>
  <si>
    <t>복리
후생비</t>
    <phoneticPr fontId="4" type="noConversion"/>
  </si>
  <si>
    <t>통
상
임
금</t>
    <phoneticPr fontId="4" type="noConversion"/>
  </si>
  <si>
    <t>평
균
임
금</t>
    <phoneticPr fontId="4" type="noConversion"/>
  </si>
  <si>
    <t>통상</t>
    <phoneticPr fontId="4" type="noConversion"/>
  </si>
  <si>
    <t>[ A + B + C ]</t>
  </si>
  <si>
    <t>[ D + E + F ]</t>
  </si>
  <si>
    <t>[ G ] ×10%</t>
  </si>
  <si>
    <t>[ G + H ]</t>
  </si>
  <si>
    <t>산출근거</t>
    <phoneticPr fontId="4" type="noConversion"/>
  </si>
  <si>
    <t>원가계산총괄표</t>
    <phoneticPr fontId="4" type="noConversion"/>
  </si>
  <si>
    <t>연간 연차일수</t>
    <phoneticPr fontId="4" type="noConversion"/>
  </si>
  <si>
    <t>상여금율</t>
    <phoneticPr fontId="4" type="noConversion"/>
  </si>
  <si>
    <t>산출요율</t>
    <phoneticPr fontId="4" type="noConversion"/>
  </si>
  <si>
    <t>반영요율</t>
    <phoneticPr fontId="4" type="noConversion"/>
  </si>
  <si>
    <t>일반관리비율</t>
    <phoneticPr fontId="4" type="noConversion"/>
  </si>
  <si>
    <t>이윤율</t>
    <phoneticPr fontId="4" type="noConversion"/>
  </si>
  <si>
    <t>※ 반영율 지우면 통계자료</t>
    <phoneticPr fontId="4" type="noConversion"/>
  </si>
  <si>
    <t>※ 반영율 지우면 계약법&amp;통계자료 기준</t>
    <phoneticPr fontId="4" type="noConversion"/>
  </si>
  <si>
    <t>※ 반영율 지우면 계약법 기준</t>
    <phoneticPr fontId="4" type="noConversion"/>
  </si>
  <si>
    <t>통상시급 × 연장근로시간 × 150%</t>
  </si>
  <si>
    <t>통상시급 × 야간근로시간 × 50%</t>
  </si>
  <si>
    <t>실지급현황 참조</t>
  </si>
  <si>
    <t>Sheet (cell)</t>
    <phoneticPr fontId="4" type="noConversion"/>
  </si>
  <si>
    <t>총 근로시간</t>
    <phoneticPr fontId="4" type="noConversion"/>
  </si>
  <si>
    <t>연간 근로시간 기준</t>
    <phoneticPr fontId="4" type="noConversion"/>
  </si>
  <si>
    <t>일일 근로시간 기준</t>
    <phoneticPr fontId="4" type="noConversion"/>
  </si>
  <si>
    <t>휴무</t>
    <phoneticPr fontId="4" type="noConversion"/>
  </si>
  <si>
    <t>단시간 근로</t>
    <phoneticPr fontId="4" type="noConversion"/>
  </si>
  <si>
    <t>(적용 또는 공란)</t>
    <phoneticPr fontId="4" type="noConversion"/>
  </si>
  <si>
    <t>15일 × 단시간 소정근로시간 / 통상 소정근로시간 × 8시간</t>
    <phoneticPr fontId="4" type="noConversion"/>
  </si>
  <si>
    <t>= 48 시간 / 일 근무 8시간 = 6일</t>
    <phoneticPr fontId="4" type="noConversion"/>
  </si>
  <si>
    <t>통상휴가일수</t>
    <phoneticPr fontId="4" type="noConversion"/>
  </si>
  <si>
    <t>단시간근로자의 소정근로시간</t>
    <phoneticPr fontId="4" type="noConversion"/>
  </si>
  <si>
    <t>통상 근로자 소정근로시간</t>
    <phoneticPr fontId="4" type="noConversion"/>
  </si>
  <si>
    <t>단시간근로자 일근로시간</t>
    <phoneticPr fontId="4" type="noConversion"/>
  </si>
  <si>
    <t>산출휴가일수</t>
    <phoneticPr fontId="4" type="noConversion"/>
  </si>
  <si>
    <t>경기도생활임금</t>
    <phoneticPr fontId="4" type="noConversion"/>
  </si>
  <si>
    <t>방호원(평달)</t>
    <phoneticPr fontId="4" type="noConversion"/>
  </si>
  <si>
    <t>방호원(마지막달)</t>
    <phoneticPr fontId="4" type="noConversion"/>
  </si>
  <si>
    <t>[ 표 - 5 - 16]</t>
    <phoneticPr fontId="4" type="noConversion"/>
  </si>
  <si>
    <t>[ 표 - 5 - 17]</t>
    <phoneticPr fontId="4" type="noConversion"/>
  </si>
  <si>
    <t>10:00~18:00</t>
    <phoneticPr fontId="4" type="noConversion"/>
  </si>
  <si>
    <t>주5일</t>
    <phoneticPr fontId="4" type="noConversion"/>
  </si>
  <si>
    <t xml:space="preserve">   * 연차발생일수 = 1년미만 근로자의 경우 월 1개 발생 기준</t>
    <phoneticPr fontId="4" type="noConversion"/>
  </si>
  <si>
    <t>[ 표 - 5 - 18]</t>
    <phoneticPr fontId="4" type="noConversion"/>
  </si>
  <si>
    <t>통상시급 × 휴일근로시간 × 150%</t>
    <phoneticPr fontId="4" type="noConversion"/>
  </si>
  <si>
    <t>통상일급 × 해당연차일 ÷ 해당개월</t>
    <phoneticPr fontId="4" type="noConversion"/>
  </si>
  <si>
    <t>실지급현황 참조 미적용</t>
    <phoneticPr fontId="4" type="noConversion"/>
  </si>
  <si>
    <t>일 기본급 × 근로시간</t>
    <phoneticPr fontId="4" type="noConversion"/>
  </si>
  <si>
    <t>일 기본급 × 주휴시간</t>
    <phoneticPr fontId="4" type="noConversion"/>
  </si>
  <si>
    <t>[평균임금 + 식비] ÷ 12개월</t>
    <phoneticPr fontId="4" type="noConversion"/>
  </si>
  <si>
    <t>방호원(하절기)</t>
    <phoneticPr fontId="4" type="noConversion"/>
  </si>
  <si>
    <t xml:space="preserve">   * 일 근로시간 : 평달 일 7시간 근로기준, 하절기 일 8시간 근로기준</t>
    <phoneticPr fontId="4" type="noConversion"/>
  </si>
  <si>
    <t xml:space="preserve">   * 주 근로시간 : 평달 주 5일제 , 35시간 , 하절기 주 40시간 근로기준</t>
    <phoneticPr fontId="4" type="noConversion"/>
  </si>
  <si>
    <t xml:space="preserve">   * 월 근로시간 : 평달 ((52주 × 35시간) + 7시간) / 12개월, 하절기 ((52주 × 40시간) + 8시간) / 12개월</t>
    <phoneticPr fontId="4" type="noConversion"/>
  </si>
  <si>
    <t>10:00~19:00</t>
    <phoneticPr fontId="4" type="noConversion"/>
  </si>
  <si>
    <t>통상일급 × 만근 월1일 
(첫1년 최대 11일)</t>
    <phoneticPr fontId="4" type="noConversion"/>
  </si>
  <si>
    <t>경기도 생활임금</t>
    <phoneticPr fontId="4" type="noConversion"/>
  </si>
  <si>
    <t>일 11,141원 × 월평균근무시간</t>
    <phoneticPr fontId="4" type="noConversion"/>
  </si>
  <si>
    <t>일(M/D)당임율 × 월평균근무시간</t>
    <phoneticPr fontId="4" type="noConversion"/>
  </si>
  <si>
    <t>기본급×15%</t>
    <phoneticPr fontId="4" type="noConversion"/>
  </si>
  <si>
    <t>방호원
(평  달)</t>
    <phoneticPr fontId="4" type="noConversion"/>
  </si>
  <si>
    <t>방호원
(마지막달)</t>
    <phoneticPr fontId="4" type="noConversion"/>
  </si>
  <si>
    <t>방호원
(하절기)</t>
    <phoneticPr fontId="4" type="noConversion"/>
  </si>
  <si>
    <t>방호원
(평  달)</t>
    <phoneticPr fontId="4" type="noConversion"/>
  </si>
  <si>
    <t>용역명 : 경기도미술관 전시장 방호 용역</t>
  </si>
  <si>
    <t>용역명 : 경기도미술관 전시장 방호 용역</t>
    <phoneticPr fontId="4" type="noConversion"/>
  </si>
  <si>
    <t>주휴수당</t>
    <phoneticPr fontId="4" type="noConversion"/>
  </si>
  <si>
    <t>안전수당</t>
    <phoneticPr fontId="4" type="noConversion"/>
  </si>
  <si>
    <t>위생수당</t>
    <phoneticPr fontId="4" type="noConversion"/>
  </si>
  <si>
    <t>연차수당</t>
    <phoneticPr fontId="4" type="noConversion"/>
  </si>
  <si>
    <t>연장근로수당</t>
    <phoneticPr fontId="4" type="noConversion"/>
  </si>
  <si>
    <t>야간근로수당</t>
    <phoneticPr fontId="4" type="noConversion"/>
  </si>
  <si>
    <t>휴일근로수당</t>
    <phoneticPr fontId="4" type="noConversion"/>
  </si>
  <si>
    <t>성과급</t>
    <phoneticPr fontId="4" type="noConversion"/>
  </si>
  <si>
    <t>국민건강보험료</t>
    <phoneticPr fontId="4" type="noConversion"/>
  </si>
  <si>
    <t>노인장기요양보험료</t>
    <phoneticPr fontId="4" type="noConversion"/>
  </si>
  <si>
    <t>국민연금</t>
    <phoneticPr fontId="4" type="noConversion"/>
  </si>
  <si>
    <t>고용보험료</t>
    <phoneticPr fontId="4" type="noConversion"/>
  </si>
  <si>
    <t>산재보험료</t>
    <phoneticPr fontId="4" type="noConversion"/>
  </si>
  <si>
    <t>임금채권보장보험료</t>
    <phoneticPr fontId="4" type="noConversion"/>
  </si>
  <si>
    <t>석면피해구제분담금</t>
    <phoneticPr fontId="4" type="noConversion"/>
  </si>
  <si>
    <t>주민세(종업원분)</t>
    <phoneticPr fontId="4" type="noConversion"/>
  </si>
  <si>
    <t>식비</t>
    <phoneticPr fontId="4" type="noConversion"/>
  </si>
  <si>
    <t>피복비및작업화</t>
    <phoneticPr fontId="4" type="noConversion"/>
  </si>
  <si>
    <t>위생교육비</t>
    <phoneticPr fontId="4" type="noConversion"/>
  </si>
  <si>
    <t>평균임금 × 3.495 %</t>
  </si>
  <si>
    <t>건강보험료 × 12.27 %</t>
  </si>
  <si>
    <t>평균임금 × 4.5 %</t>
  </si>
  <si>
    <t>평균임금 × 0.9 %</t>
  </si>
  <si>
    <t>평균임금 × 1.15 %</t>
  </si>
  <si>
    <t>평균임금 × 0.06 %</t>
  </si>
  <si>
    <t>평균임금 × 0.003 %</t>
  </si>
  <si>
    <t>평균임금 × 0.005 %, 조건부면세</t>
  </si>
  <si>
    <t>실지급현황 참조, 조건부 비과세</t>
  </si>
  <si>
    <t>월 기본급 × 15% ÷ 12개월</t>
  </si>
  <si>
    <t>[ D ] × 8%</t>
  </si>
  <si>
    <t>[ A + B + E ] ×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</si>
</sst>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.00_);[Red]\(#,##0.00\)"/>
    <numFmt numFmtId="180" formatCode="0.000%"/>
    <numFmt numFmtId="181" formatCode="#,##0_);[Red]\(#,##0\)"/>
    <numFmt numFmtId="182" formatCode="_-* #,##0.0_-;\-* #,##0.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돋움"/>
      <family val="3"/>
      <charset val="129"/>
    </font>
    <font>
      <sz val="10"/>
      <name val="맑은 고딕"/>
      <family val="3"/>
      <charset val="129"/>
    </font>
    <font>
      <sz val="9"/>
      <color theme="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name val="맑은 고딕"/>
      <family val="2"/>
      <charset val="129"/>
      <scheme val="minor"/>
    </font>
    <font>
      <b/>
      <sz val="18"/>
      <color theme="0"/>
      <name val="맑은 고딕"/>
      <family val="2"/>
      <charset val="129"/>
      <scheme val="minor"/>
    </font>
    <font>
      <sz val="8"/>
      <color theme="0"/>
      <name val="맑은 고딕"/>
      <family val="2"/>
      <charset val="129"/>
      <scheme val="minor"/>
    </font>
    <font>
      <sz val="8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/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2" fillId="0" borderId="5" xfId="0" applyNumberFormat="1" applyFont="1" applyBorder="1" applyAlignment="1">
      <alignment horizontal="distributed" vertical="center" wrapText="1" indent="3"/>
    </xf>
    <xf numFmtId="0" fontId="2" fillId="0" borderId="13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177" fontId="2" fillId="0" borderId="25" xfId="1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34" xfId="1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0" fontId="2" fillId="0" borderId="23" xfId="1" applyNumberFormat="1" applyFont="1" applyBorder="1" applyAlignment="1">
      <alignment horizontal="center" vertical="center"/>
    </xf>
    <xf numFmtId="0" fontId="2" fillId="0" borderId="24" xfId="1" applyNumberFormat="1" applyFont="1" applyBorder="1" applyAlignment="1">
      <alignment horizontal="center" vertical="center"/>
    </xf>
    <xf numFmtId="41" fontId="2" fillId="0" borderId="7" xfId="1" applyFont="1" applyBorder="1" applyAlignment="1">
      <alignment vertical="center"/>
    </xf>
    <xf numFmtId="0" fontId="2" fillId="0" borderId="19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41" fontId="2" fillId="0" borderId="15" xfId="1" applyFont="1" applyBorder="1" applyAlignment="1">
      <alignment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distributed" vertical="center" wrapText="1" indent="2"/>
    </xf>
    <xf numFmtId="0" fontId="5" fillId="0" borderId="0" xfId="3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11" xfId="0" applyFont="1" applyBorder="1" applyAlignment="1">
      <alignment horizontal="distributed" vertical="center" indent="2"/>
    </xf>
    <xf numFmtId="0" fontId="2" fillId="0" borderId="12" xfId="0" applyFont="1" applyBorder="1" applyAlignment="1">
      <alignment horizontal="distributed" vertical="center" indent="2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9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wrapText="1" inden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41" fontId="2" fillId="0" borderId="7" xfId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Continuous" vertical="center"/>
    </xf>
    <xf numFmtId="0" fontId="9" fillId="0" borderId="0" xfId="0" applyFont="1">
      <alignment vertical="center"/>
    </xf>
    <xf numFmtId="41" fontId="9" fillId="0" borderId="42" xfId="1" applyFont="1" applyBorder="1" applyAlignment="1">
      <alignment horizontal="center" vertical="center"/>
    </xf>
    <xf numFmtId="41" fontId="9" fillId="0" borderId="29" xfId="1" applyFont="1" applyBorder="1" applyAlignment="1">
      <alignment horizontal="center" vertical="center"/>
    </xf>
    <xf numFmtId="0" fontId="9" fillId="0" borderId="29" xfId="0" applyFont="1" applyBorder="1" applyAlignment="1">
      <alignment horizontal="distributed" vertical="center" indent="1"/>
    </xf>
    <xf numFmtId="0" fontId="9" fillId="0" borderId="55" xfId="1" applyNumberFormat="1" applyFont="1" applyBorder="1" applyAlignment="1">
      <alignment horizontal="center" vertical="center"/>
    </xf>
    <xf numFmtId="41" fontId="9" fillId="2" borderId="14" xfId="1" applyFont="1" applyFill="1" applyBorder="1" applyAlignment="1">
      <alignment horizontal="center" vertical="center"/>
    </xf>
    <xf numFmtId="0" fontId="9" fillId="2" borderId="26" xfId="1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distributed" vertical="center" indent="1"/>
    </xf>
    <xf numFmtId="41" fontId="9" fillId="0" borderId="27" xfId="1" applyFont="1" applyBorder="1" applyAlignment="1">
      <alignment horizontal="center" vertical="center"/>
    </xf>
    <xf numFmtId="0" fontId="9" fillId="0" borderId="53" xfId="1" applyNumberFormat="1" applyFont="1" applyBorder="1" applyAlignment="1">
      <alignment horizontal="center" vertical="center"/>
    </xf>
    <xf numFmtId="41" fontId="9" fillId="2" borderId="29" xfId="1" applyFont="1" applyFill="1" applyBorder="1" applyAlignment="1">
      <alignment horizontal="center" vertical="center"/>
    </xf>
    <xf numFmtId="0" fontId="9" fillId="2" borderId="55" xfId="1" applyNumberFormat="1" applyFont="1" applyFill="1" applyBorder="1" applyAlignment="1">
      <alignment horizontal="center" vertical="center"/>
    </xf>
    <xf numFmtId="0" fontId="9" fillId="0" borderId="55" xfId="0" applyNumberFormat="1" applyFont="1" applyBorder="1" applyAlignment="1">
      <alignment horizontal="center" vertical="center"/>
    </xf>
    <xf numFmtId="41" fontId="9" fillId="3" borderId="14" xfId="1" applyFont="1" applyFill="1" applyBorder="1" applyAlignment="1">
      <alignment horizontal="center" vertical="center"/>
    </xf>
    <xf numFmtId="0" fontId="9" fillId="3" borderId="26" xfId="0" applyNumberFormat="1" applyFont="1" applyFill="1" applyBorder="1" applyAlignment="1">
      <alignment horizontal="center" vertical="center"/>
    </xf>
    <xf numFmtId="41" fontId="9" fillId="0" borderId="44" xfId="1" applyFont="1" applyBorder="1" applyAlignment="1">
      <alignment horizontal="center" vertical="center"/>
    </xf>
    <xf numFmtId="0" fontId="9" fillId="0" borderId="49" xfId="0" applyNumberFormat="1" applyFont="1" applyBorder="1" applyAlignment="1">
      <alignment horizontal="center" vertical="center"/>
    </xf>
    <xf numFmtId="41" fontId="10" fillId="3" borderId="14" xfId="1" applyFont="1" applyFill="1" applyBorder="1" applyAlignment="1">
      <alignment horizontal="center" vertical="center"/>
    </xf>
    <xf numFmtId="0" fontId="10" fillId="3" borderId="26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vertical="center" shrinkToFit="1"/>
    </xf>
    <xf numFmtId="0" fontId="9" fillId="2" borderId="15" xfId="0" applyFont="1" applyFill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9" fillId="2" borderId="30" xfId="0" applyFont="1" applyFill="1" applyBorder="1" applyAlignment="1">
      <alignment vertical="center" shrinkToFit="1"/>
    </xf>
    <xf numFmtId="0" fontId="9" fillId="3" borderId="15" xfId="0" applyFont="1" applyFill="1" applyBorder="1" applyAlignment="1">
      <alignment vertical="center" shrinkToFit="1"/>
    </xf>
    <xf numFmtId="0" fontId="9" fillId="0" borderId="45" xfId="0" applyFont="1" applyBorder="1" applyAlignment="1">
      <alignment vertical="center" shrinkToFit="1"/>
    </xf>
    <xf numFmtId="0" fontId="2" fillId="0" borderId="21" xfId="0" applyNumberFormat="1" applyFont="1" applyBorder="1" applyAlignment="1">
      <alignment horizontal="left" vertical="center" wrapText="1" indent="1"/>
    </xf>
    <xf numFmtId="0" fontId="7" fillId="0" borderId="22" xfId="0" applyNumberFormat="1" applyFont="1" applyBorder="1" applyAlignment="1">
      <alignment horizontal="center" vertical="center"/>
    </xf>
    <xf numFmtId="43" fontId="2" fillId="0" borderId="0" xfId="0" applyNumberFormat="1" applyFont="1">
      <alignment vertical="center"/>
    </xf>
    <xf numFmtId="0" fontId="2" fillId="0" borderId="31" xfId="1" applyNumberFormat="1" applyFont="1" applyBorder="1" applyAlignment="1">
      <alignment horizontal="center" vertical="center" shrinkToFit="1"/>
    </xf>
    <xf numFmtId="0" fontId="2" fillId="0" borderId="0" xfId="0" applyNumberFormat="1" applyFont="1">
      <alignment vertical="center"/>
    </xf>
    <xf numFmtId="41" fontId="9" fillId="0" borderId="0" xfId="0" applyNumberFormat="1" applyFont="1">
      <alignment vertical="center"/>
    </xf>
    <xf numFmtId="177" fontId="2" fillId="0" borderId="6" xfId="1" applyNumberFormat="1" applyFont="1" applyBorder="1" applyAlignment="1">
      <alignment vertical="center"/>
    </xf>
    <xf numFmtId="41" fontId="2" fillId="0" borderId="0" xfId="0" applyNumberFormat="1" applyFont="1">
      <alignment vertical="center"/>
    </xf>
    <xf numFmtId="182" fontId="2" fillId="0" borderId="6" xfId="1" applyNumberFormat="1" applyFont="1" applyBorder="1" applyAlignment="1">
      <alignment vertical="center"/>
    </xf>
    <xf numFmtId="182" fontId="2" fillId="0" borderId="25" xfId="1" applyNumberFormat="1" applyFont="1" applyBorder="1" applyAlignment="1">
      <alignment vertical="center"/>
    </xf>
    <xf numFmtId="182" fontId="2" fillId="0" borderId="14" xfId="1" applyNumberFormat="1" applyFont="1" applyBorder="1" applyAlignment="1">
      <alignment vertical="center"/>
    </xf>
    <xf numFmtId="182" fontId="2" fillId="0" borderId="26" xfId="1" applyNumberFormat="1" applyFont="1" applyBorder="1" applyAlignment="1">
      <alignment vertical="center"/>
    </xf>
    <xf numFmtId="0" fontId="12" fillId="0" borderId="0" xfId="0" applyFont="1" applyFill="1">
      <alignment vertical="center"/>
    </xf>
    <xf numFmtId="10" fontId="9" fillId="0" borderId="0" xfId="0" applyNumberFormat="1" applyFont="1">
      <alignment vertical="center"/>
    </xf>
    <xf numFmtId="43" fontId="9" fillId="0" borderId="0" xfId="0" applyNumberFormat="1" applyFont="1">
      <alignment vertical="center"/>
    </xf>
    <xf numFmtId="41" fontId="9" fillId="0" borderId="52" xfId="1" applyFont="1" applyBorder="1" applyAlignment="1">
      <alignment horizontal="center" vertical="center"/>
    </xf>
    <xf numFmtId="41" fontId="9" fillId="0" borderId="55" xfId="1" applyFont="1" applyBorder="1" applyAlignment="1">
      <alignment horizontal="center" vertical="center"/>
    </xf>
    <xf numFmtId="41" fontId="9" fillId="0" borderId="49" xfId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distributed" vertical="center" wrapText="1" indent="3"/>
    </xf>
    <xf numFmtId="177" fontId="2" fillId="0" borderId="9" xfId="1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distributed" vertical="center" wrapText="1" indent="2"/>
    </xf>
    <xf numFmtId="0" fontId="2" fillId="0" borderId="19" xfId="0" applyNumberFormat="1" applyFont="1" applyBorder="1" applyAlignment="1">
      <alignment horizontal="center" vertical="center" wrapText="1"/>
    </xf>
    <xf numFmtId="182" fontId="2" fillId="0" borderId="3" xfId="1" applyNumberFormat="1" applyFont="1" applyBorder="1" applyAlignment="1">
      <alignment vertical="center"/>
    </xf>
    <xf numFmtId="182" fontId="2" fillId="0" borderId="23" xfId="1" applyNumberFormat="1" applyFont="1" applyBorder="1" applyAlignment="1">
      <alignment vertical="center"/>
    </xf>
    <xf numFmtId="41" fontId="2" fillId="0" borderId="4" xfId="1" applyFont="1" applyBorder="1" applyAlignment="1">
      <alignment vertical="center"/>
    </xf>
    <xf numFmtId="41" fontId="10" fillId="3" borderId="15" xfId="0" applyNumberFormat="1" applyFont="1" applyFill="1" applyBorder="1" applyAlignment="1">
      <alignment vertical="center" shrinkToFit="1"/>
    </xf>
    <xf numFmtId="0" fontId="9" fillId="0" borderId="28" xfId="0" applyFont="1" applyFill="1" applyBorder="1" applyAlignment="1">
      <alignment vertical="center" shrinkToFit="1"/>
    </xf>
    <xf numFmtId="0" fontId="9" fillId="0" borderId="30" xfId="0" applyFont="1" applyFill="1" applyBorder="1" applyAlignment="1">
      <alignment vertical="center" shrinkToFit="1"/>
    </xf>
    <xf numFmtId="0" fontId="9" fillId="0" borderId="43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3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7" fillId="0" borderId="0" xfId="0" applyNumberFormat="1" applyFont="1" applyFill="1">
      <alignment vertical="center"/>
    </xf>
    <xf numFmtId="10" fontId="7" fillId="0" borderId="0" xfId="2" applyNumberFormat="1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9" fontId="15" fillId="0" borderId="0" xfId="2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1" applyNumberFormat="1" applyFont="1" applyFill="1" applyAlignment="1">
      <alignment horizontal="center" vertical="center"/>
    </xf>
    <xf numFmtId="181" fontId="15" fillId="0" borderId="0" xfId="0" applyNumberFormat="1" applyFont="1" applyFill="1" applyAlignment="1">
      <alignment horizontal="center" vertical="center"/>
    </xf>
    <xf numFmtId="0" fontId="15" fillId="0" borderId="0" xfId="0" quotePrefix="1" applyFont="1" applyFill="1">
      <alignment vertical="center"/>
    </xf>
    <xf numFmtId="41" fontId="15" fillId="0" borderId="0" xfId="0" applyNumberFormat="1" applyFont="1" applyFill="1">
      <alignment vertical="center"/>
    </xf>
    <xf numFmtId="180" fontId="15" fillId="0" borderId="0" xfId="2" applyNumberFormat="1" applyFont="1" applyFill="1">
      <alignment vertical="center"/>
    </xf>
    <xf numFmtId="41" fontId="15" fillId="0" borderId="0" xfId="1" applyFont="1" applyFill="1">
      <alignment vertical="center"/>
    </xf>
    <xf numFmtId="41" fontId="15" fillId="0" borderId="0" xfId="1" applyFont="1" applyFill="1" applyAlignment="1">
      <alignment horizontal="center" vertical="center"/>
    </xf>
    <xf numFmtId="10" fontId="15" fillId="0" borderId="0" xfId="0" applyNumberFormat="1" applyFont="1" applyFill="1">
      <alignment vertical="center"/>
    </xf>
    <xf numFmtId="9" fontId="15" fillId="0" borderId="0" xfId="0" applyNumberFormat="1" applyFont="1" applyFill="1">
      <alignment vertical="center"/>
    </xf>
    <xf numFmtId="0" fontId="9" fillId="0" borderId="46" xfId="1" applyNumberFormat="1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vertical="center"/>
    </xf>
    <xf numFmtId="0" fontId="9" fillId="0" borderId="44" xfId="1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distributed" vertical="center" indent="2"/>
    </xf>
    <xf numFmtId="0" fontId="9" fillId="0" borderId="57" xfId="0" applyNumberFormat="1" applyFont="1" applyBorder="1" applyAlignment="1">
      <alignment horizontal="distributed" vertical="center" indent="2"/>
    </xf>
    <xf numFmtId="0" fontId="9" fillId="0" borderId="65" xfId="0" applyNumberFormat="1" applyFont="1" applyBorder="1" applyAlignment="1">
      <alignment horizontal="distributed" vertical="center" indent="2"/>
    </xf>
    <xf numFmtId="0" fontId="9" fillId="0" borderId="24" xfId="0" applyNumberFormat="1" applyFont="1" applyBorder="1" applyAlignment="1">
      <alignment horizontal="distributed" vertical="center" indent="2"/>
    </xf>
    <xf numFmtId="0" fontId="9" fillId="0" borderId="58" xfId="0" applyNumberFormat="1" applyFont="1" applyBorder="1" applyAlignment="1">
      <alignment horizontal="distributed" vertical="center" indent="2"/>
    </xf>
    <xf numFmtId="0" fontId="9" fillId="0" borderId="66" xfId="0" applyNumberFormat="1" applyFont="1" applyBorder="1" applyAlignment="1">
      <alignment horizontal="distributed" vertical="center" indent="2"/>
    </xf>
    <xf numFmtId="0" fontId="9" fillId="0" borderId="60" xfId="0" applyFont="1" applyBorder="1" applyAlignment="1">
      <alignment horizontal="distributed" vertical="center" indent="1"/>
    </xf>
    <xf numFmtId="0" fontId="9" fillId="0" borderId="56" xfId="0" applyFont="1" applyBorder="1" applyAlignment="1">
      <alignment horizontal="distributed" vertical="center" indent="1"/>
    </xf>
    <xf numFmtId="0" fontId="9" fillId="0" borderId="59" xfId="0" applyFont="1" applyBorder="1" applyAlignment="1">
      <alignment horizontal="distributed" vertical="center" indent="1"/>
    </xf>
    <xf numFmtId="0" fontId="9" fillId="0" borderId="52" xfId="0" applyFont="1" applyBorder="1" applyAlignment="1">
      <alignment horizontal="distributed" vertical="center" indent="1"/>
    </xf>
    <xf numFmtId="0" fontId="9" fillId="0" borderId="51" xfId="0" applyFont="1" applyBorder="1" applyAlignment="1">
      <alignment horizontal="distributed" vertical="center" indent="1"/>
    </xf>
    <xf numFmtId="0" fontId="9" fillId="0" borderId="55" xfId="0" applyFont="1" applyBorder="1" applyAlignment="1">
      <alignment horizontal="distributed" vertical="center" indent="1"/>
    </xf>
    <xf numFmtId="0" fontId="9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distributed" vertical="center" indent="1"/>
    </xf>
    <xf numFmtId="0" fontId="9" fillId="2" borderId="22" xfId="0" applyFont="1" applyFill="1" applyBorder="1" applyAlignment="1">
      <alignment horizontal="distributed" vertical="center" indent="1"/>
    </xf>
    <xf numFmtId="0" fontId="9" fillId="0" borderId="4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indent="2"/>
    </xf>
    <xf numFmtId="0" fontId="9" fillId="0" borderId="57" xfId="0" applyFont="1" applyBorder="1" applyAlignment="1">
      <alignment horizontal="distributed" vertical="center" indent="2"/>
    </xf>
    <xf numFmtId="0" fontId="9" fillId="0" borderId="19" xfId="0" applyFont="1" applyBorder="1" applyAlignment="1">
      <alignment horizontal="distributed" vertical="center" indent="2"/>
    </xf>
    <xf numFmtId="0" fontId="9" fillId="0" borderId="38" xfId="0" applyFont="1" applyBorder="1" applyAlignment="1">
      <alignment horizontal="distributed" vertical="center" indent="2"/>
    </xf>
    <xf numFmtId="0" fontId="9" fillId="0" borderId="58" xfId="0" applyFont="1" applyBorder="1" applyAlignment="1">
      <alignment horizontal="distributed" vertical="center" indent="2"/>
    </xf>
    <xf numFmtId="0" fontId="9" fillId="0" borderId="20" xfId="0" applyFont="1" applyBorder="1" applyAlignment="1">
      <alignment horizontal="distributed" vertical="center" indent="2"/>
    </xf>
    <xf numFmtId="0" fontId="9" fillId="0" borderId="63" xfId="0" applyFont="1" applyBorder="1" applyAlignment="1">
      <alignment horizontal="distributed" vertical="center" indent="1"/>
    </xf>
    <xf numFmtId="0" fontId="9" fillId="0" borderId="54" xfId="0" applyFont="1" applyBorder="1" applyAlignment="1">
      <alignment horizontal="distributed" vertical="center" indent="1"/>
    </xf>
    <xf numFmtId="0" fontId="9" fillId="0" borderId="64" xfId="0" applyFont="1" applyBorder="1" applyAlignment="1">
      <alignment horizontal="distributed" vertical="center" indent="1"/>
    </xf>
    <xf numFmtId="0" fontId="9" fillId="2" borderId="60" xfId="0" applyFont="1" applyFill="1" applyBorder="1" applyAlignment="1">
      <alignment horizontal="distributed" vertical="center" indent="1"/>
    </xf>
    <xf numFmtId="0" fontId="9" fillId="2" borderId="56" xfId="0" applyFont="1" applyFill="1" applyBorder="1" applyAlignment="1">
      <alignment horizontal="distributed" vertical="center" indent="1"/>
    </xf>
    <xf numFmtId="0" fontId="9" fillId="2" borderId="59" xfId="0" applyFont="1" applyFill="1" applyBorder="1" applyAlignment="1">
      <alignment horizontal="distributed" vertical="center" indent="1"/>
    </xf>
    <xf numFmtId="0" fontId="9" fillId="0" borderId="27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distributed" vertical="center" indent="1"/>
    </xf>
    <xf numFmtId="0" fontId="9" fillId="0" borderId="62" xfId="0" applyFont="1" applyBorder="1" applyAlignment="1">
      <alignment horizontal="distributed" vertical="center" indent="1"/>
    </xf>
    <xf numFmtId="0" fontId="9" fillId="0" borderId="50" xfId="0" applyFont="1" applyBorder="1" applyAlignment="1">
      <alignment horizontal="distributed" vertical="center" indent="1"/>
    </xf>
    <xf numFmtId="0" fontId="10" fillId="3" borderId="47" xfId="0" applyFont="1" applyFill="1" applyBorder="1" applyAlignment="1">
      <alignment horizontal="distributed" vertical="center" indent="1"/>
    </xf>
    <xf numFmtId="0" fontId="10" fillId="3" borderId="48" xfId="0" applyFont="1" applyFill="1" applyBorder="1" applyAlignment="1">
      <alignment horizontal="distributed" vertical="center" indent="1"/>
    </xf>
    <xf numFmtId="0" fontId="10" fillId="3" borderId="22" xfId="0" applyFont="1" applyFill="1" applyBorder="1" applyAlignment="1">
      <alignment horizontal="distributed" vertical="center" indent="1"/>
    </xf>
    <xf numFmtId="0" fontId="9" fillId="2" borderId="47" xfId="0" applyFont="1" applyFill="1" applyBorder="1" applyAlignment="1">
      <alignment horizontal="distributed" vertical="center" indent="1"/>
    </xf>
    <xf numFmtId="0" fontId="9" fillId="2" borderId="48" xfId="0" applyFont="1" applyFill="1" applyBorder="1" applyAlignment="1">
      <alignment horizontal="distributed" vertical="center" indent="1"/>
    </xf>
    <xf numFmtId="0" fontId="9" fillId="0" borderId="35" xfId="0" applyFont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distributed" vertical="center" indent="1"/>
    </xf>
    <xf numFmtId="0" fontId="9" fillId="3" borderId="48" xfId="0" applyFont="1" applyFill="1" applyBorder="1" applyAlignment="1">
      <alignment horizontal="distributed" vertical="center" indent="1"/>
    </xf>
    <xf numFmtId="0" fontId="9" fillId="3" borderId="22" xfId="0" applyFont="1" applyFill="1" applyBorder="1" applyAlignment="1">
      <alignment horizontal="distributed" vertical="center" indent="1"/>
    </xf>
    <xf numFmtId="0" fontId="2" fillId="0" borderId="40" xfId="0" applyFont="1" applyBorder="1" applyAlignment="1">
      <alignment horizontal="distributed" vertical="center" indent="2"/>
    </xf>
    <xf numFmtId="0" fontId="2" fillId="0" borderId="39" xfId="0" applyFont="1" applyBorder="1" applyAlignment="1">
      <alignment horizontal="distributed" vertical="center" indent="2"/>
    </xf>
    <xf numFmtId="0" fontId="2" fillId="0" borderId="2" xfId="0" applyNumberFormat="1" applyFont="1" applyBorder="1" applyAlignment="1">
      <alignment horizontal="distributed" vertical="center" indent="3"/>
    </xf>
    <xf numFmtId="0" fontId="2" fillId="0" borderId="16" xfId="0" applyNumberFormat="1" applyFont="1" applyBorder="1" applyAlignment="1">
      <alignment horizontal="distributed" vertical="center" indent="3"/>
    </xf>
    <xf numFmtId="0" fontId="2" fillId="0" borderId="27" xfId="0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18" xfId="1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distributed" vertical="center" indent="1"/>
    </xf>
    <xf numFmtId="0" fontId="2" fillId="0" borderId="36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distributed" vertical="center" indent="2"/>
    </xf>
    <xf numFmtId="0" fontId="2" fillId="0" borderId="19" xfId="0" applyNumberFormat="1" applyFont="1" applyBorder="1" applyAlignment="1">
      <alignment horizontal="distributed" vertical="center" indent="2"/>
    </xf>
    <xf numFmtId="0" fontId="2" fillId="0" borderId="38" xfId="0" applyNumberFormat="1" applyFont="1" applyBorder="1" applyAlignment="1">
      <alignment horizontal="distributed" vertical="center" indent="2"/>
    </xf>
    <xf numFmtId="0" fontId="2" fillId="0" borderId="20" xfId="0" applyNumberFormat="1" applyFont="1" applyBorder="1" applyAlignment="1">
      <alignment horizontal="distributed" vertical="center" indent="2"/>
    </xf>
    <xf numFmtId="0" fontId="2" fillId="0" borderId="53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horizontal="center" vertical="center"/>
    </xf>
    <xf numFmtId="0" fontId="2" fillId="0" borderId="64" xfId="1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distributed" vertical="center" indent="3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</cellXfs>
  <cellStyles count="6">
    <cellStyle name="백분율" xfId="2" builtinId="5"/>
    <cellStyle name="쉼표 [0]" xfId="1" builtinId="6"/>
    <cellStyle name="표준" xfId="0" builtinId="0"/>
    <cellStyle name="표준 14" xfId="4"/>
    <cellStyle name="표준 2" xfId="5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anga"/>
      <sheetName val="ilch"/>
      <sheetName val="2F 회의실견적(5_14 일대)"/>
      <sheetName val="을"/>
      <sheetName val="일위대가"/>
      <sheetName val="단면가정"/>
      <sheetName val="LEGEND"/>
      <sheetName val="내역서"/>
      <sheetName val="직공비"/>
      <sheetName val="일위대가목차"/>
      <sheetName val="맨홀수량집계"/>
      <sheetName val="정부노임단가"/>
      <sheetName val="교각계산"/>
      <sheetName val="일반물자(한국통신)"/>
      <sheetName val="N賃率-職"/>
      <sheetName val="DATA"/>
      <sheetName val="Y-WORK"/>
      <sheetName val="3BL공동구 수량"/>
      <sheetName val="JUCKEYK"/>
      <sheetName val="토공"/>
      <sheetName val="TYPE-A"/>
      <sheetName val="원형맨홀수량"/>
      <sheetName val="INPUT(덕도방향-시점)"/>
      <sheetName val="공통가설"/>
      <sheetName val="기본단가표"/>
      <sheetName val="Sheet1"/>
      <sheetName val="#REF"/>
      <sheetName val="3.하중산정4.지지력"/>
      <sheetName val="직노"/>
      <sheetName val="계화배수"/>
      <sheetName val="토목내역"/>
      <sheetName val="I一般比"/>
      <sheetName val="1월"/>
      <sheetName val="code"/>
      <sheetName val="정보매체A동"/>
      <sheetName val="20관리비율"/>
      <sheetName val="기둥(원형)"/>
      <sheetName val="96수출"/>
      <sheetName val="SLAB&quot;1&quot;"/>
      <sheetName val="평가데이터"/>
      <sheetName val="품셈"/>
      <sheetName val="수량3"/>
      <sheetName val="차액보증"/>
      <sheetName val="투찰"/>
      <sheetName val="교각1"/>
      <sheetName val="일위대가표"/>
      <sheetName val="월선수금"/>
      <sheetName val="물량산출근거"/>
      <sheetName val="날개벽(시점좌측)"/>
      <sheetName val="집계표"/>
      <sheetName val="COPING"/>
      <sheetName val="공사비명세서"/>
      <sheetName val="TABLE"/>
      <sheetName val="포장절단"/>
      <sheetName val="열린교실"/>
      <sheetName val="TB-내역서"/>
      <sheetName val="1-1"/>
      <sheetName val="내역"/>
      <sheetName val="Sheet5"/>
      <sheetName val="설산1.나"/>
      <sheetName val="본사S"/>
      <sheetName val="일반맨홀수량집계(A-7 LINE)"/>
      <sheetName val="일반맨홀수량집계"/>
      <sheetName val="총괄-1"/>
      <sheetName val="현장"/>
      <sheetName val="전기"/>
      <sheetName val="연령현황"/>
      <sheetName val=" 견적서"/>
      <sheetName val="적용률"/>
      <sheetName val="LOPCALC"/>
      <sheetName val="공정집계_국별"/>
      <sheetName val="품목"/>
      <sheetName val="J直材4"/>
      <sheetName val="변화치수"/>
      <sheetName val="공사개요"/>
      <sheetName val="공통부대비"/>
      <sheetName val="대비"/>
      <sheetName val="예산서"/>
      <sheetName val="b_gunmul"/>
      <sheetName val="b_balju (2)"/>
      <sheetName val="부하(성남)"/>
      <sheetName val="연부97-1"/>
      <sheetName val="갑지1"/>
      <sheetName val="SORCE1"/>
      <sheetName val="가시설단위수량"/>
      <sheetName val="단위수량"/>
      <sheetName val="DATA-1"/>
      <sheetName val="기본일위"/>
      <sheetName val="부속동"/>
      <sheetName val="깨기"/>
      <sheetName val="백암비스타내역"/>
      <sheetName val="VXXXXXXX"/>
      <sheetName val="토공(완충)"/>
      <sheetName val="input"/>
      <sheetName val="설계조건"/>
      <sheetName val="안정계산"/>
      <sheetName val="Total"/>
      <sheetName val="쌍송교"/>
      <sheetName val="설계변경원가계산총괄표"/>
      <sheetName val="목록"/>
      <sheetName val="공사비예산서(토목분)"/>
      <sheetName val="표지"/>
      <sheetName val="토목품셈"/>
      <sheetName val="기초공"/>
      <sheetName val="부대내역"/>
      <sheetName val="공사비"/>
      <sheetName val="Sheet4"/>
      <sheetName val="내역1"/>
      <sheetName val="마산방향철근집계"/>
      <sheetName val="진주방향"/>
      <sheetName val="마산방향"/>
      <sheetName val="모니터"/>
      <sheetName val="건축내역"/>
      <sheetName val="CAT_5"/>
      <sheetName val="가설건물"/>
      <sheetName val="방송노임"/>
      <sheetName val="입찰안"/>
      <sheetName val="우배수"/>
      <sheetName val="조건표"/>
      <sheetName val="단가"/>
      <sheetName val="2F_회의실견적(5_14_일대)"/>
      <sheetName val="3BL공동구_수량"/>
      <sheetName val="가공비"/>
      <sheetName val="작성"/>
      <sheetName val="산출내역"/>
      <sheetName val="내역서2안"/>
      <sheetName val="DATA1"/>
      <sheetName val="BID"/>
      <sheetName val="전기품산출"/>
      <sheetName val="남양시작동자105노65기1.3화1.2"/>
      <sheetName val="전기일위대가"/>
      <sheetName val="삼성전기"/>
      <sheetName val="Sheet1 (2)"/>
      <sheetName val="부재력정리"/>
      <sheetName val="D-3503"/>
      <sheetName val="데이타"/>
      <sheetName val="주경기-오배수"/>
      <sheetName val="간노_콘"/>
      <sheetName val="자재단가비교표"/>
      <sheetName val="총괄"/>
      <sheetName val="woo(mac)"/>
      <sheetName val="기계내역"/>
      <sheetName val="CIVIL"/>
      <sheetName val="전압강하계산"/>
      <sheetName val="치수표"/>
      <sheetName val="을지"/>
      <sheetName val="대치판정"/>
      <sheetName val="단면검토"/>
      <sheetName val="DATE"/>
      <sheetName val="TEL"/>
      <sheetName val="방송일위대가"/>
      <sheetName val="기둥"/>
      <sheetName val="저판(버림100)"/>
      <sheetName val="수량산출"/>
      <sheetName val="기성내역"/>
      <sheetName val="제품"/>
      <sheetName val="식재품셈"/>
      <sheetName val="guard(mac)"/>
      <sheetName val="ITB COST"/>
      <sheetName val="경산"/>
      <sheetName val="세부내역"/>
      <sheetName val="계산근거"/>
      <sheetName val="노임단가"/>
      <sheetName val="단가조사서"/>
      <sheetName val="간선계산"/>
      <sheetName val="공사요율"/>
      <sheetName val="공구원가계산"/>
      <sheetName val="배수장공사비명세서"/>
      <sheetName val="단가견적조사표"/>
      <sheetName val="단면 (2)"/>
      <sheetName val="공통가설공사"/>
      <sheetName val="BEND LOSS"/>
      <sheetName val="RING WALL"/>
      <sheetName val="날개벽"/>
      <sheetName val="공사비 내역 (가)"/>
      <sheetName val="BSD (2)"/>
      <sheetName val="UserData"/>
      <sheetName val="금액내역서"/>
      <sheetName val="영업.일1"/>
      <sheetName val="광혁기성"/>
      <sheetName val="기계경비"/>
      <sheetName val="인건비(환율)"/>
      <sheetName val="단가표 "/>
      <sheetName val="갑지(추정)"/>
      <sheetName val="1.우편집중내역서"/>
      <sheetName val="Macro1"/>
      <sheetName val="증감분석"/>
      <sheetName val="ITEM"/>
      <sheetName val="마감물량3"/>
      <sheetName val="CPM챠트"/>
      <sheetName val="FRT_O"/>
      <sheetName val="FAB_I"/>
      <sheetName val="중기사용료산출근거"/>
      <sheetName val="단가 및 재료비"/>
      <sheetName val="cross beam"/>
      <sheetName val="안정검토"/>
      <sheetName val="총계"/>
      <sheetName val="기흥하도용"/>
      <sheetName val="L형옹벽(key)"/>
      <sheetName val="정렬"/>
      <sheetName val="Sheet2"/>
      <sheetName val="옹벽"/>
      <sheetName val="단면(RW1)"/>
      <sheetName val="원가계산서"/>
      <sheetName val="경비2내역"/>
      <sheetName val="1단계"/>
      <sheetName val="A-4"/>
      <sheetName val="입찰보고"/>
      <sheetName val="소비자가"/>
      <sheetName val="허용전류-IEC"/>
      <sheetName val="허용전류-IEC DATA"/>
      <sheetName val="현장관리비내역서"/>
      <sheetName val="토사(PE)"/>
      <sheetName val="11.단가비교표_"/>
      <sheetName val="16.기계경비산출내역_"/>
      <sheetName val="인테리어세부내역"/>
      <sheetName val="2공구산출내역"/>
      <sheetName val="피엘"/>
      <sheetName val="ETC"/>
      <sheetName val="P.M 별"/>
      <sheetName val="DATA(BAC)"/>
      <sheetName val="배수관공"/>
      <sheetName val="배"/>
      <sheetName val="copy"/>
      <sheetName val="서식"/>
      <sheetName val="FACTOR"/>
      <sheetName val="조작대(1연)"/>
      <sheetName val="관람석제출"/>
      <sheetName val="케이블"/>
      <sheetName val="CONCRETE"/>
      <sheetName val="EACT10"/>
      <sheetName val="자재"/>
      <sheetName val="목표세부명세"/>
      <sheetName val="공문"/>
      <sheetName val="설계명세서"/>
      <sheetName val="960318-1"/>
      <sheetName val="내역(입찰)"/>
      <sheetName val="KMT물량"/>
      <sheetName val="원형1호맨홀토공수량"/>
      <sheetName val="말뚝물량"/>
      <sheetName val="별표집계"/>
      <sheetName val="전장품(관리용)"/>
      <sheetName val="SILICATE"/>
      <sheetName val="06-BATCH "/>
      <sheetName val="97년추정손익계산서"/>
      <sheetName val="Customer Databas"/>
      <sheetName val="월별수입"/>
      <sheetName val="WORK"/>
      <sheetName val="실행내역"/>
      <sheetName val="제직재"/>
      <sheetName val="Mc1"/>
      <sheetName val="A"/>
      <sheetName val="제원.설계조건"/>
      <sheetName val="Tables"/>
      <sheetName val="일위대가목록"/>
      <sheetName val="XL4Poppy"/>
      <sheetName val="설계명세서(선로)"/>
      <sheetName val="내역서(갑)"/>
      <sheetName val="집1"/>
      <sheetName val="하중계산"/>
      <sheetName val="우각부보강"/>
      <sheetName val="실행내역 "/>
      <sheetName val="출력X"/>
      <sheetName val="설직재-1"/>
      <sheetName val="제-노임"/>
      <sheetName val="단가산출2"/>
      <sheetName val="내역서-CCTV"/>
      <sheetName val="공종집계"/>
      <sheetName val="부하"/>
      <sheetName val="단중표"/>
      <sheetName val="2.냉난방설비공사"/>
      <sheetName val="민속촌메뉴"/>
      <sheetName val="Facility Information"/>
      <sheetName val="General"/>
      <sheetName val="Instructions"/>
      <sheetName val="People"/>
      <sheetName val="Quality"/>
      <sheetName val="Risk"/>
      <sheetName val="Training"/>
      <sheetName val="부대비율"/>
      <sheetName val="빙장비사양"/>
      <sheetName val="장비사양"/>
      <sheetName val="샘플표지"/>
      <sheetName val="적용기준"/>
      <sheetName val="감시제어"/>
      <sheetName val="목차임시"/>
      <sheetName val="견적대비"/>
      <sheetName val="시설물일위"/>
      <sheetName val="계수시트"/>
      <sheetName val="공사비내역서"/>
      <sheetName val="Sheet3"/>
    </sheetNames>
    <sheetDataSet>
      <sheetData sheetId="0">
        <row r="1">
          <cell r="A1" t="str">
            <v>코드</v>
          </cell>
        </row>
      </sheetData>
      <sheetData sheetId="1" refreshError="1">
        <row r="1">
          <cell r="A1" t="str">
            <v>코드</v>
          </cell>
          <cell r="D1" t="str">
            <v xml:space="preserve"> </v>
          </cell>
          <cell r="E1" t="str">
            <v xml:space="preserve"> </v>
          </cell>
          <cell r="G1" t="str">
            <v>단위당 소요인원</v>
          </cell>
        </row>
        <row r="2">
          <cell r="A2" t="str">
            <v>번호</v>
          </cell>
          <cell r="G2" t="str">
            <v>내선전공</v>
          </cell>
          <cell r="H2" t="str">
            <v>프랜트전공</v>
          </cell>
          <cell r="I2" t="str">
            <v>통신내선공</v>
          </cell>
          <cell r="J2" t="str">
            <v>통신CA공</v>
          </cell>
          <cell r="K2" t="str">
            <v>통신설비공</v>
          </cell>
          <cell r="L2" t="str">
            <v>배관공</v>
          </cell>
          <cell r="M2" t="str">
            <v>보통인부</v>
          </cell>
        </row>
        <row r="3">
          <cell r="A3" t="str">
            <v>d001</v>
          </cell>
          <cell r="B3">
            <v>1</v>
          </cell>
          <cell r="C3" t="str">
            <v>노 무 비</v>
          </cell>
          <cell r="D3" t="str">
            <v>특고압케이블전공</v>
          </cell>
          <cell r="E3" t="str">
            <v>인</v>
          </cell>
          <cell r="F3">
            <v>86408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d002</v>
          </cell>
          <cell r="B4">
            <v>2</v>
          </cell>
          <cell r="C4" t="str">
            <v>노 무 비</v>
          </cell>
          <cell r="D4" t="str">
            <v>기계공</v>
          </cell>
          <cell r="E4" t="str">
            <v>인</v>
          </cell>
          <cell r="F4">
            <v>58509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d003</v>
          </cell>
          <cell r="B5">
            <v>3</v>
          </cell>
          <cell r="C5" t="str">
            <v>노 무 비</v>
          </cell>
          <cell r="D5" t="str">
            <v>기계설치공</v>
          </cell>
          <cell r="E5" t="str">
            <v>인</v>
          </cell>
          <cell r="F5">
            <v>52520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d004</v>
          </cell>
          <cell r="B6">
            <v>4</v>
          </cell>
          <cell r="C6" t="str">
            <v>노 무 비</v>
          </cell>
          <cell r="D6" t="str">
            <v>내선전공</v>
          </cell>
          <cell r="E6" t="str">
            <v>인</v>
          </cell>
          <cell r="F6">
            <v>53181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d005</v>
          </cell>
          <cell r="B7">
            <v>5</v>
          </cell>
          <cell r="C7" t="str">
            <v>노 무 비</v>
          </cell>
          <cell r="D7" t="str">
            <v>목도</v>
          </cell>
          <cell r="E7" t="str">
            <v>인</v>
          </cell>
          <cell r="F7">
            <v>58119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d006</v>
          </cell>
          <cell r="B8">
            <v>6</v>
          </cell>
          <cell r="C8" t="str">
            <v>노 무 비</v>
          </cell>
          <cell r="D8" t="str">
            <v>무선안테나공</v>
          </cell>
          <cell r="E8" t="str">
            <v>인</v>
          </cell>
          <cell r="F8">
            <v>103707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d007</v>
          </cell>
          <cell r="B9">
            <v>7</v>
          </cell>
          <cell r="C9" t="str">
            <v>노 무 비</v>
          </cell>
          <cell r="D9" t="str">
            <v>배관공</v>
          </cell>
          <cell r="E9" t="str">
            <v>인</v>
          </cell>
          <cell r="F9">
            <v>53408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d008</v>
          </cell>
          <cell r="B10">
            <v>8</v>
          </cell>
          <cell r="C10" t="str">
            <v>노 무 비</v>
          </cell>
          <cell r="D10" t="str">
            <v>배전전공</v>
          </cell>
          <cell r="E10" t="str">
            <v>인</v>
          </cell>
          <cell r="F10">
            <v>176675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d009</v>
          </cell>
          <cell r="B11">
            <v>9</v>
          </cell>
          <cell r="C11" t="str">
            <v>노 무 비</v>
          </cell>
          <cell r="D11" t="str">
            <v>배전활선전공</v>
          </cell>
          <cell r="E11" t="str">
            <v>인</v>
          </cell>
          <cell r="F11">
            <v>202051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d010</v>
          </cell>
          <cell r="B12">
            <v>10</v>
          </cell>
          <cell r="C12" t="str">
            <v>노 무 비</v>
          </cell>
          <cell r="D12" t="str">
            <v>보일러공</v>
          </cell>
          <cell r="E12" t="str">
            <v>인</v>
          </cell>
          <cell r="F12">
            <v>53408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d011</v>
          </cell>
          <cell r="B13">
            <v>11</v>
          </cell>
          <cell r="C13" t="str">
            <v>노 무 비</v>
          </cell>
          <cell r="D13" t="str">
            <v>보통인부</v>
          </cell>
          <cell r="E13" t="str">
            <v>인</v>
          </cell>
          <cell r="F13">
            <v>34947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d012</v>
          </cell>
          <cell r="B14">
            <v>12</v>
          </cell>
          <cell r="C14" t="str">
            <v>노 무 비</v>
          </cell>
          <cell r="D14" t="str">
            <v>비계공</v>
          </cell>
          <cell r="E14" t="str">
            <v>인</v>
          </cell>
          <cell r="F14">
            <v>78568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d013</v>
          </cell>
          <cell r="B15">
            <v>13</v>
          </cell>
          <cell r="C15" t="str">
            <v>노 무 비</v>
          </cell>
          <cell r="D15" t="str">
            <v>송전전공</v>
          </cell>
          <cell r="E15" t="str">
            <v>인</v>
          </cell>
          <cell r="F15">
            <v>213858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d014</v>
          </cell>
          <cell r="B16">
            <v>14</v>
          </cell>
          <cell r="C16" t="str">
            <v>노 무 비</v>
          </cell>
          <cell r="D16" t="str">
            <v>철공</v>
          </cell>
          <cell r="E16" t="str">
            <v>인</v>
          </cell>
          <cell r="F16">
            <v>67900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d015</v>
          </cell>
          <cell r="B17">
            <v>15</v>
          </cell>
          <cell r="C17" t="str">
            <v>노 무 비</v>
          </cell>
          <cell r="D17" t="str">
            <v>안전관리기사 1급</v>
          </cell>
          <cell r="E17" t="str">
            <v>인</v>
          </cell>
          <cell r="F17">
            <v>42091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d016</v>
          </cell>
          <cell r="B18">
            <v>16</v>
          </cell>
          <cell r="C18" t="str">
            <v>노 무 비</v>
          </cell>
          <cell r="D18" t="str">
            <v>안전관리기사 2급</v>
          </cell>
          <cell r="E18" t="str">
            <v>인</v>
          </cell>
          <cell r="F18">
            <v>36222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d017</v>
          </cell>
          <cell r="B19">
            <v>17</v>
          </cell>
          <cell r="C19" t="str">
            <v>노 무 비</v>
          </cell>
          <cell r="D19" t="str">
            <v>용접공(일반)</v>
          </cell>
          <cell r="E19" t="str">
            <v>인</v>
          </cell>
          <cell r="F19">
            <v>65529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d018</v>
          </cell>
          <cell r="B20">
            <v>18</v>
          </cell>
          <cell r="C20" t="str">
            <v>노 무 비</v>
          </cell>
          <cell r="D20" t="str">
            <v>저압케이블전공</v>
          </cell>
          <cell r="E20" t="str">
            <v>인</v>
          </cell>
          <cell r="F20">
            <v>63007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d019</v>
          </cell>
          <cell r="B21">
            <v>19</v>
          </cell>
          <cell r="C21" t="str">
            <v>노 무 비</v>
          </cell>
          <cell r="D21" t="str">
            <v>전기공사 기사1급</v>
          </cell>
          <cell r="E21" t="str">
            <v>인</v>
          </cell>
          <cell r="F21">
            <v>65241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d020</v>
          </cell>
          <cell r="B22">
            <v>20</v>
          </cell>
          <cell r="C22" t="str">
            <v>노 무 비</v>
          </cell>
          <cell r="D22" t="str">
            <v>전기공사 기사2급</v>
          </cell>
          <cell r="E22" t="str">
            <v>인</v>
          </cell>
          <cell r="F22">
            <v>57636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d021</v>
          </cell>
          <cell r="B23">
            <v>21</v>
          </cell>
          <cell r="C23" t="str">
            <v>노 무 비</v>
          </cell>
          <cell r="D23" t="str">
            <v>통신 기능사</v>
          </cell>
          <cell r="E23" t="str">
            <v>인</v>
          </cell>
          <cell r="F23">
            <v>72145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d022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d023</v>
          </cell>
          <cell r="B25">
            <v>23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  <row r="26">
          <cell r="A26" t="str">
            <v>d024</v>
          </cell>
          <cell r="B26">
            <v>24</v>
          </cell>
          <cell r="C26" t="str">
            <v>노 무 비</v>
          </cell>
          <cell r="D26" t="str">
            <v>통신내선공</v>
          </cell>
          <cell r="E26" t="str">
            <v>인</v>
          </cell>
          <cell r="F26">
            <v>70804</v>
          </cell>
        </row>
        <row r="27">
          <cell r="A27" t="str">
            <v>d025</v>
          </cell>
          <cell r="B27">
            <v>25</v>
          </cell>
          <cell r="C27" t="str">
            <v>노 무 비</v>
          </cell>
          <cell r="D27" t="str">
            <v>통신설비공</v>
          </cell>
          <cell r="E27" t="str">
            <v>인</v>
          </cell>
          <cell r="F27">
            <v>73709</v>
          </cell>
        </row>
        <row r="28">
          <cell r="A28" t="str">
            <v>d026</v>
          </cell>
          <cell r="B28">
            <v>26</v>
          </cell>
          <cell r="C28" t="str">
            <v>노 무 비</v>
          </cell>
          <cell r="D28" t="str">
            <v>통신외선공</v>
          </cell>
          <cell r="E28" t="str">
            <v>인</v>
          </cell>
          <cell r="F28">
            <v>84302</v>
          </cell>
        </row>
        <row r="29">
          <cell r="A29" t="str">
            <v>d027</v>
          </cell>
          <cell r="B29">
            <v>27</v>
          </cell>
          <cell r="C29" t="str">
            <v>노 무 비</v>
          </cell>
          <cell r="D29" t="str">
            <v>통신케이블공</v>
          </cell>
          <cell r="E29" t="str">
            <v>인</v>
          </cell>
          <cell r="F29">
            <v>87823</v>
          </cell>
        </row>
        <row r="30">
          <cell r="A30" t="str">
            <v>d028</v>
          </cell>
          <cell r="B30">
            <v>28</v>
          </cell>
          <cell r="C30" t="str">
            <v>노 무 비</v>
          </cell>
          <cell r="D30" t="str">
            <v>특별인부</v>
          </cell>
          <cell r="E30" t="str">
            <v>인</v>
          </cell>
          <cell r="F30">
            <v>55074</v>
          </cell>
        </row>
        <row r="31">
          <cell r="A31" t="str">
            <v>d029</v>
          </cell>
          <cell r="B31">
            <v>29</v>
          </cell>
          <cell r="C31" t="str">
            <v>노 무 비</v>
          </cell>
          <cell r="D31" t="str">
            <v>프랜트전공</v>
          </cell>
          <cell r="E31" t="str">
            <v>인</v>
          </cell>
          <cell r="F31">
            <v>62877</v>
          </cell>
        </row>
        <row r="32">
          <cell r="A32" t="str">
            <v>d030</v>
          </cell>
          <cell r="B32">
            <v>30</v>
          </cell>
          <cell r="C32" t="str">
            <v>노 무 비</v>
          </cell>
          <cell r="D32" t="str">
            <v>형틀목공</v>
          </cell>
          <cell r="E32" t="str">
            <v>인</v>
          </cell>
          <cell r="F32">
            <v>70616</v>
          </cell>
        </row>
        <row r="33">
          <cell r="A33" t="str">
            <v>d031</v>
          </cell>
          <cell r="B33">
            <v>31</v>
          </cell>
          <cell r="C33" t="str">
            <v>노 무 비</v>
          </cell>
          <cell r="D33" t="str">
            <v>CPU 시험기사</v>
          </cell>
          <cell r="E33" t="str">
            <v>인</v>
          </cell>
          <cell r="F33">
            <v>76241</v>
          </cell>
        </row>
        <row r="34">
          <cell r="A34" t="str">
            <v>d032</v>
          </cell>
          <cell r="B34">
            <v>32</v>
          </cell>
          <cell r="C34" t="str">
            <v>노 무 비</v>
          </cell>
          <cell r="D34" t="str">
            <v>H/W 설치기사</v>
          </cell>
          <cell r="E34" t="str">
            <v>인</v>
          </cell>
          <cell r="F34">
            <v>79720</v>
          </cell>
        </row>
        <row r="35">
          <cell r="A35" t="str">
            <v>d033</v>
          </cell>
          <cell r="B35">
            <v>33</v>
          </cell>
          <cell r="C35" t="str">
            <v>노 무 비</v>
          </cell>
          <cell r="D35" t="str">
            <v>H/W 시험기사</v>
          </cell>
          <cell r="E35" t="str">
            <v>인</v>
          </cell>
          <cell r="F35">
            <v>75373</v>
          </cell>
        </row>
        <row r="36">
          <cell r="A36" t="str">
            <v>d034</v>
          </cell>
          <cell r="B36">
            <v>34</v>
          </cell>
          <cell r="C36" t="str">
            <v>노 무 비</v>
          </cell>
          <cell r="D36" t="str">
            <v>S/W 시험기사</v>
          </cell>
          <cell r="E36" t="str">
            <v>인</v>
          </cell>
          <cell r="F36">
            <v>75292</v>
          </cell>
        </row>
        <row r="37">
          <cell r="A37" t="str">
            <v>d035</v>
          </cell>
          <cell r="B37">
            <v>35</v>
          </cell>
          <cell r="C37" t="str">
            <v>노 무 비</v>
          </cell>
          <cell r="D37" t="str">
            <v>도장공</v>
          </cell>
          <cell r="E37" t="str">
            <v>인</v>
          </cell>
          <cell r="F37">
            <v>59569</v>
          </cell>
        </row>
        <row r="38">
          <cell r="A38" t="str">
            <v>d186</v>
          </cell>
          <cell r="B38">
            <v>186</v>
          </cell>
          <cell r="C38" t="str">
            <v>90도 H Elbow</v>
          </cell>
          <cell r="D38" t="str">
            <v>W=300</v>
          </cell>
          <cell r="E38" t="str">
            <v>EA</v>
          </cell>
          <cell r="F38">
            <v>18000</v>
          </cell>
        </row>
        <row r="39">
          <cell r="A39" t="str">
            <v>d185</v>
          </cell>
          <cell r="B39">
            <v>185</v>
          </cell>
          <cell r="C39" t="str">
            <v>90도 V Elbow</v>
          </cell>
          <cell r="D39" t="str">
            <v>W=300</v>
          </cell>
          <cell r="E39" t="str">
            <v>EA</v>
          </cell>
          <cell r="F39">
            <v>13500</v>
          </cell>
        </row>
        <row r="40">
          <cell r="A40" t="str">
            <v>d036</v>
          </cell>
          <cell r="B40">
            <v>36</v>
          </cell>
          <cell r="C40" t="str">
            <v>가요전선관</v>
          </cell>
          <cell r="D40" t="str">
            <v>방수 16mm</v>
          </cell>
          <cell r="E40" t="str">
            <v>M</v>
          </cell>
          <cell r="F40">
            <v>240</v>
          </cell>
          <cell r="G40">
            <v>5.8799999999999998E-2</v>
          </cell>
        </row>
        <row r="41">
          <cell r="A41" t="str">
            <v>d037</v>
          </cell>
          <cell r="B41">
            <v>37</v>
          </cell>
          <cell r="C41" t="str">
            <v>가요전선관</v>
          </cell>
          <cell r="D41" t="str">
            <v>방수 22mm</v>
          </cell>
          <cell r="E41" t="str">
            <v>M</v>
          </cell>
          <cell r="F41">
            <v>330</v>
          </cell>
          <cell r="G41">
            <v>7.5600000000000001E-2</v>
          </cell>
        </row>
        <row r="42">
          <cell r="A42" t="str">
            <v>d038</v>
          </cell>
          <cell r="B42">
            <v>38</v>
          </cell>
          <cell r="C42" t="str">
            <v>가요전선관</v>
          </cell>
          <cell r="D42" t="str">
            <v>비방수 16mm</v>
          </cell>
          <cell r="E42" t="str">
            <v>M</v>
          </cell>
          <cell r="F42">
            <v>160</v>
          </cell>
          <cell r="G42">
            <v>4.9000000000000002E-2</v>
          </cell>
        </row>
        <row r="43">
          <cell r="A43" t="str">
            <v>d039</v>
          </cell>
          <cell r="B43">
            <v>39</v>
          </cell>
          <cell r="C43" t="str">
            <v>가요전선관</v>
          </cell>
          <cell r="D43" t="str">
            <v>비방수 22mm</v>
          </cell>
          <cell r="E43" t="str">
            <v>M</v>
          </cell>
          <cell r="F43">
            <v>190</v>
          </cell>
          <cell r="G43">
            <v>6.3E-2</v>
          </cell>
        </row>
        <row r="44">
          <cell r="A44" t="str">
            <v>d040</v>
          </cell>
          <cell r="B44">
            <v>40</v>
          </cell>
          <cell r="C44" t="str">
            <v>감지기</v>
          </cell>
          <cell r="D44" t="str">
            <v>연기식</v>
          </cell>
          <cell r="E44" t="str">
            <v>EA</v>
          </cell>
          <cell r="F44">
            <v>4500</v>
          </cell>
          <cell r="G44">
            <v>0.13</v>
          </cell>
        </row>
        <row r="45">
          <cell r="A45" t="str">
            <v>d041</v>
          </cell>
          <cell r="B45">
            <v>41</v>
          </cell>
          <cell r="C45" t="str">
            <v>감지기</v>
          </cell>
          <cell r="D45" t="str">
            <v>차동식</v>
          </cell>
          <cell r="E45" t="str">
            <v>EA</v>
          </cell>
          <cell r="F45">
            <v>4500</v>
          </cell>
          <cell r="G45">
            <v>0.13</v>
          </cell>
        </row>
        <row r="46">
          <cell r="A46" t="str">
            <v>d042</v>
          </cell>
          <cell r="B46">
            <v>42</v>
          </cell>
          <cell r="C46" t="str">
            <v>강관</v>
          </cell>
          <cell r="D46" t="str">
            <v>백관 32mm</v>
          </cell>
          <cell r="E46" t="str">
            <v>M</v>
          </cell>
          <cell r="F46">
            <v>1485</v>
          </cell>
        </row>
        <row r="47">
          <cell r="A47" t="str">
            <v>d043</v>
          </cell>
          <cell r="B47">
            <v>43</v>
          </cell>
          <cell r="C47" t="str">
            <v>강관</v>
          </cell>
          <cell r="D47" t="str">
            <v>백관 40mm</v>
          </cell>
          <cell r="E47" t="str">
            <v>M</v>
          </cell>
          <cell r="F47">
            <v>1710</v>
          </cell>
        </row>
        <row r="48">
          <cell r="A48" t="str">
            <v>d044</v>
          </cell>
          <cell r="B48">
            <v>44</v>
          </cell>
          <cell r="C48" t="str">
            <v>경종</v>
          </cell>
          <cell r="D48" t="str">
            <v>DC 24V MBD</v>
          </cell>
          <cell r="E48" t="str">
            <v>EA</v>
          </cell>
          <cell r="F48">
            <v>5000</v>
          </cell>
          <cell r="G48">
            <v>0.15</v>
          </cell>
        </row>
        <row r="49">
          <cell r="A49" t="str">
            <v>d046</v>
          </cell>
          <cell r="B49">
            <v>46</v>
          </cell>
          <cell r="C49" t="str">
            <v>계량기 함</v>
          </cell>
          <cell r="D49" t="str">
            <v>1Ø2W 3-4세대용(SUS)</v>
          </cell>
          <cell r="E49" t="str">
            <v>EA</v>
          </cell>
          <cell r="F49">
            <v>36400</v>
          </cell>
          <cell r="G49">
            <v>0.3</v>
          </cell>
        </row>
        <row r="50">
          <cell r="A50" t="str">
            <v>d045</v>
          </cell>
          <cell r="B50">
            <v>45</v>
          </cell>
          <cell r="C50" t="str">
            <v>계량기 함</v>
          </cell>
          <cell r="D50" t="str">
            <v>합성수지 3Ø4W 중형</v>
          </cell>
          <cell r="E50" t="str">
            <v>EA</v>
          </cell>
          <cell r="F50">
            <v>17100</v>
          </cell>
          <cell r="G50">
            <v>0.3</v>
          </cell>
        </row>
        <row r="51">
          <cell r="A51" t="str">
            <v>d047</v>
          </cell>
          <cell r="B51">
            <v>47</v>
          </cell>
          <cell r="C51" t="str">
            <v>고압 애폭시애자</v>
          </cell>
          <cell r="D51" t="str">
            <v>7.2KV 55mm x 80mm</v>
          </cell>
          <cell r="E51" t="str">
            <v>EA</v>
          </cell>
          <cell r="F51">
            <v>3000</v>
          </cell>
          <cell r="H51">
            <v>0.21</v>
          </cell>
          <cell r="M51">
            <v>0.15</v>
          </cell>
        </row>
        <row r="52">
          <cell r="A52" t="str">
            <v>d048</v>
          </cell>
          <cell r="B52">
            <v>48</v>
          </cell>
          <cell r="C52" t="str">
            <v>고조도 반삿갓</v>
          </cell>
          <cell r="D52" t="str">
            <v>220(V)x20Wx2등</v>
          </cell>
          <cell r="E52" t="str">
            <v>EA</v>
          </cell>
          <cell r="F52">
            <v>5780</v>
          </cell>
        </row>
        <row r="53">
          <cell r="A53" t="str">
            <v>d049</v>
          </cell>
          <cell r="B53">
            <v>49</v>
          </cell>
          <cell r="C53" t="str">
            <v>고조도 반삿갓</v>
          </cell>
          <cell r="D53" t="str">
            <v>220(V)x40Wx2등</v>
          </cell>
          <cell r="E53" t="str">
            <v>EA</v>
          </cell>
          <cell r="F53">
            <v>8000</v>
          </cell>
        </row>
        <row r="54">
          <cell r="A54" t="str">
            <v>d050</v>
          </cell>
          <cell r="B54">
            <v>50</v>
          </cell>
          <cell r="C54" t="str">
            <v>나이프 S/W</v>
          </cell>
          <cell r="D54" t="str">
            <v>4P 200A</v>
          </cell>
          <cell r="E54" t="str">
            <v>EA</v>
          </cell>
          <cell r="F54">
            <v>45000</v>
          </cell>
          <cell r="G54">
            <v>0.68899999999999995</v>
          </cell>
        </row>
        <row r="55">
          <cell r="A55" t="str">
            <v>d051</v>
          </cell>
          <cell r="B55">
            <v>51</v>
          </cell>
          <cell r="C55" t="str">
            <v>넛트 와샤</v>
          </cell>
          <cell r="D55" t="str">
            <v>Ø10</v>
          </cell>
          <cell r="E55" t="str">
            <v>EA</v>
          </cell>
          <cell r="F55">
            <v>11.34</v>
          </cell>
        </row>
        <row r="56">
          <cell r="A56" t="str">
            <v>d208</v>
          </cell>
          <cell r="B56">
            <v>208</v>
          </cell>
          <cell r="C56" t="str">
            <v>넝         마</v>
          </cell>
          <cell r="F56">
            <v>0</v>
          </cell>
        </row>
        <row r="57">
          <cell r="A57" t="str">
            <v>d052</v>
          </cell>
          <cell r="B57">
            <v>52</v>
          </cell>
          <cell r="C57" t="str">
            <v>노말밴드</v>
          </cell>
          <cell r="D57" t="str">
            <v>HIPVC28mm</v>
          </cell>
          <cell r="E57" t="str">
            <v>EA</v>
          </cell>
          <cell r="F57">
            <v>585</v>
          </cell>
        </row>
        <row r="58">
          <cell r="A58" t="str">
            <v>d053</v>
          </cell>
          <cell r="B58">
            <v>53</v>
          </cell>
          <cell r="C58" t="str">
            <v>노말밴드</v>
          </cell>
          <cell r="D58" t="str">
            <v>HIPVC36mm</v>
          </cell>
          <cell r="E58" t="str">
            <v>EA</v>
          </cell>
          <cell r="F58">
            <v>750</v>
          </cell>
        </row>
        <row r="59">
          <cell r="A59" t="str">
            <v>d054</v>
          </cell>
          <cell r="B59">
            <v>54</v>
          </cell>
          <cell r="C59" t="str">
            <v>노말밴드</v>
          </cell>
          <cell r="D59" t="str">
            <v>HIPVC42mm</v>
          </cell>
          <cell r="E59" t="str">
            <v>EA</v>
          </cell>
          <cell r="F59">
            <v>950</v>
          </cell>
        </row>
        <row r="60">
          <cell r="A60" t="str">
            <v>d055</v>
          </cell>
          <cell r="B60">
            <v>55</v>
          </cell>
          <cell r="C60" t="str">
            <v>노말밴드</v>
          </cell>
          <cell r="D60" t="str">
            <v>HIPVC54mm</v>
          </cell>
          <cell r="E60" t="str">
            <v>EA</v>
          </cell>
          <cell r="F60">
            <v>1430</v>
          </cell>
        </row>
        <row r="61">
          <cell r="A61" t="str">
            <v>d056</v>
          </cell>
          <cell r="B61">
            <v>56</v>
          </cell>
          <cell r="C61" t="str">
            <v>노말밴드</v>
          </cell>
          <cell r="D61" t="str">
            <v>S/T 28mm</v>
          </cell>
          <cell r="E61" t="str">
            <v>EA</v>
          </cell>
          <cell r="F61">
            <v>1440</v>
          </cell>
        </row>
        <row r="62">
          <cell r="A62" t="str">
            <v>d057</v>
          </cell>
          <cell r="B62">
            <v>57</v>
          </cell>
          <cell r="C62" t="str">
            <v>노말밴드</v>
          </cell>
          <cell r="D62" t="str">
            <v>S/T 36mm</v>
          </cell>
          <cell r="E62" t="str">
            <v>EA</v>
          </cell>
          <cell r="F62">
            <v>2240</v>
          </cell>
        </row>
        <row r="63">
          <cell r="A63" t="str">
            <v>d058</v>
          </cell>
          <cell r="B63">
            <v>58</v>
          </cell>
          <cell r="C63" t="str">
            <v>노말밴드</v>
          </cell>
          <cell r="D63" t="str">
            <v>S/T 42mm</v>
          </cell>
          <cell r="E63" t="str">
            <v>EA</v>
          </cell>
          <cell r="F63">
            <v>2640</v>
          </cell>
        </row>
        <row r="64">
          <cell r="A64" t="str">
            <v>d059</v>
          </cell>
          <cell r="B64">
            <v>59</v>
          </cell>
          <cell r="C64" t="str">
            <v>노말밴드</v>
          </cell>
          <cell r="D64" t="str">
            <v>S/T 54mm</v>
          </cell>
          <cell r="E64" t="str">
            <v>EA</v>
          </cell>
          <cell r="F64">
            <v>4000</v>
          </cell>
        </row>
        <row r="65">
          <cell r="A65" t="str">
            <v>d230</v>
          </cell>
          <cell r="B65">
            <v>230</v>
          </cell>
          <cell r="C65" t="str">
            <v>노말밴드</v>
          </cell>
          <cell r="D65" t="str">
            <v>S/T 104mm</v>
          </cell>
          <cell r="E65" t="str">
            <v>EA</v>
          </cell>
          <cell r="F65">
            <v>18400</v>
          </cell>
        </row>
        <row r="66">
          <cell r="A66" t="str">
            <v>d206</v>
          </cell>
          <cell r="B66">
            <v>206</v>
          </cell>
          <cell r="C66" t="str">
            <v>녹막이  페 인 트</v>
          </cell>
          <cell r="D66" t="str">
            <v>2종 1급</v>
          </cell>
          <cell r="E66" t="str">
            <v>ℓ</v>
          </cell>
          <cell r="F66">
            <v>0</v>
          </cell>
        </row>
        <row r="67">
          <cell r="A67" t="str">
            <v>d211</v>
          </cell>
          <cell r="B67">
            <v>211</v>
          </cell>
          <cell r="C67" t="str">
            <v>ㄷ 형강</v>
          </cell>
          <cell r="D67" t="str">
            <v>5.0t 100x50</v>
          </cell>
          <cell r="E67" t="str">
            <v>EA</v>
          </cell>
          <cell r="F67">
            <v>300</v>
          </cell>
        </row>
        <row r="68">
          <cell r="A68" t="str">
            <v>d064</v>
          </cell>
          <cell r="B68">
            <v>64</v>
          </cell>
          <cell r="C68" t="str">
            <v>동 압착 슬리브</v>
          </cell>
          <cell r="D68" t="str">
            <v>C형 100-38㎟</v>
          </cell>
          <cell r="E68" t="str">
            <v>EA</v>
          </cell>
          <cell r="F68">
            <v>2000</v>
          </cell>
          <cell r="G68">
            <v>0.15</v>
          </cell>
        </row>
        <row r="69">
          <cell r="A69" t="str">
            <v>d065</v>
          </cell>
          <cell r="B69">
            <v>65</v>
          </cell>
          <cell r="C69" t="str">
            <v>동 압착 슬리브</v>
          </cell>
          <cell r="D69" t="str">
            <v>C형 100㎟</v>
          </cell>
          <cell r="E69" t="str">
            <v>EA</v>
          </cell>
          <cell r="F69">
            <v>2375</v>
          </cell>
          <cell r="G69">
            <v>0.15</v>
          </cell>
        </row>
        <row r="70">
          <cell r="A70" t="str">
            <v>d066</v>
          </cell>
          <cell r="B70">
            <v>66</v>
          </cell>
          <cell r="C70" t="str">
            <v>동 압착 슬리브</v>
          </cell>
          <cell r="D70" t="str">
            <v>C형 150㎟</v>
          </cell>
          <cell r="E70" t="str">
            <v>EA</v>
          </cell>
          <cell r="F70">
            <v>2850</v>
          </cell>
          <cell r="G70">
            <v>0.15</v>
          </cell>
        </row>
        <row r="71">
          <cell r="A71" t="str">
            <v>d067</v>
          </cell>
          <cell r="B71">
            <v>67</v>
          </cell>
          <cell r="C71" t="str">
            <v>동 압착 슬리브</v>
          </cell>
          <cell r="D71" t="str">
            <v>C형 200㎟</v>
          </cell>
          <cell r="E71" t="str">
            <v>EA</v>
          </cell>
          <cell r="F71">
            <v>3800</v>
          </cell>
          <cell r="G71">
            <v>0.15</v>
          </cell>
        </row>
        <row r="72">
          <cell r="A72" t="str">
            <v>d060</v>
          </cell>
          <cell r="B72">
            <v>60</v>
          </cell>
          <cell r="C72" t="str">
            <v>동 압착 슬리브</v>
          </cell>
          <cell r="D72" t="str">
            <v>C형 22㎟</v>
          </cell>
          <cell r="E72" t="str">
            <v>EA</v>
          </cell>
          <cell r="F72">
            <v>950</v>
          </cell>
          <cell r="G72">
            <v>0.15</v>
          </cell>
        </row>
        <row r="73">
          <cell r="A73" t="str">
            <v>d068</v>
          </cell>
          <cell r="B73">
            <v>68</v>
          </cell>
          <cell r="C73" t="str">
            <v>동 압착 슬리브</v>
          </cell>
          <cell r="D73" t="str">
            <v>C형 250㎟</v>
          </cell>
          <cell r="E73" t="str">
            <v>EA</v>
          </cell>
          <cell r="F73">
            <v>4940</v>
          </cell>
          <cell r="G73">
            <v>0.15</v>
          </cell>
        </row>
        <row r="74">
          <cell r="A74" t="str">
            <v>d061</v>
          </cell>
          <cell r="B74">
            <v>61</v>
          </cell>
          <cell r="C74" t="str">
            <v>동 압착 슬리브</v>
          </cell>
          <cell r="D74" t="str">
            <v>C형 38㎟</v>
          </cell>
          <cell r="E74" t="str">
            <v>EA</v>
          </cell>
          <cell r="F74">
            <v>1235</v>
          </cell>
          <cell r="G74">
            <v>0.15</v>
          </cell>
        </row>
        <row r="75">
          <cell r="A75" t="str">
            <v>d069</v>
          </cell>
          <cell r="B75">
            <v>69</v>
          </cell>
          <cell r="C75" t="str">
            <v>동 압착 슬리브</v>
          </cell>
          <cell r="D75" t="str">
            <v>C형 400-50㎟</v>
          </cell>
          <cell r="E75" t="str">
            <v>EA</v>
          </cell>
          <cell r="F75">
            <v>11000</v>
          </cell>
          <cell r="G75">
            <v>0.15</v>
          </cell>
        </row>
        <row r="76">
          <cell r="A76" t="str">
            <v>d062</v>
          </cell>
          <cell r="B76">
            <v>62</v>
          </cell>
          <cell r="C76" t="str">
            <v>동 압착 슬리브</v>
          </cell>
          <cell r="D76" t="str">
            <v>C형 50㎟</v>
          </cell>
          <cell r="E76" t="str">
            <v>EA</v>
          </cell>
          <cell r="F76">
            <v>1520</v>
          </cell>
          <cell r="G76">
            <v>0.15</v>
          </cell>
        </row>
        <row r="77">
          <cell r="A77" t="str">
            <v>d063</v>
          </cell>
          <cell r="B77">
            <v>63</v>
          </cell>
          <cell r="C77" t="str">
            <v>동 압착 슬리브</v>
          </cell>
          <cell r="D77" t="str">
            <v>C형 80㎟</v>
          </cell>
          <cell r="E77" t="str">
            <v>EA</v>
          </cell>
          <cell r="F77">
            <v>1900</v>
          </cell>
          <cell r="G77">
            <v>0.15</v>
          </cell>
        </row>
        <row r="78">
          <cell r="A78" t="str">
            <v>d070</v>
          </cell>
          <cell r="B78">
            <v>70</v>
          </cell>
          <cell r="C78" t="str">
            <v>동 피뢰침</v>
          </cell>
          <cell r="D78" t="str">
            <v>14 x 485mm</v>
          </cell>
          <cell r="E78" t="str">
            <v>EA</v>
          </cell>
          <cell r="F78">
            <v>9000</v>
          </cell>
          <cell r="G78">
            <v>1.5</v>
          </cell>
        </row>
        <row r="79">
          <cell r="A79" t="str">
            <v>d077</v>
          </cell>
          <cell r="B79">
            <v>77</v>
          </cell>
          <cell r="C79" t="str">
            <v>동관단자</v>
          </cell>
          <cell r="D79" t="str">
            <v>2홀 100㎟</v>
          </cell>
          <cell r="E79" t="str">
            <v>EA</v>
          </cell>
          <cell r="F79">
            <v>1500</v>
          </cell>
        </row>
        <row r="80">
          <cell r="A80" t="str">
            <v>d072</v>
          </cell>
          <cell r="B80">
            <v>72</v>
          </cell>
          <cell r="C80" t="str">
            <v>동관단자</v>
          </cell>
          <cell r="D80" t="str">
            <v>2홀 14㎟</v>
          </cell>
          <cell r="E80" t="str">
            <v>EA</v>
          </cell>
          <cell r="F80">
            <v>330</v>
          </cell>
        </row>
        <row r="81">
          <cell r="A81" t="str">
            <v>d078</v>
          </cell>
          <cell r="B81">
            <v>78</v>
          </cell>
          <cell r="C81" t="str">
            <v>동관단자</v>
          </cell>
          <cell r="D81" t="str">
            <v>2홀 150㎟</v>
          </cell>
          <cell r="E81" t="str">
            <v>EA</v>
          </cell>
          <cell r="F81">
            <v>2400</v>
          </cell>
        </row>
        <row r="82">
          <cell r="A82" t="str">
            <v>d079</v>
          </cell>
          <cell r="B82">
            <v>79</v>
          </cell>
          <cell r="C82" t="str">
            <v>동관단자</v>
          </cell>
          <cell r="D82" t="str">
            <v>2홀 200㎟</v>
          </cell>
          <cell r="E82" t="str">
            <v>EA</v>
          </cell>
          <cell r="F82">
            <v>2800</v>
          </cell>
        </row>
        <row r="83">
          <cell r="A83" t="str">
            <v>d073</v>
          </cell>
          <cell r="B83">
            <v>73</v>
          </cell>
          <cell r="C83" t="str">
            <v>동관단자</v>
          </cell>
          <cell r="D83" t="str">
            <v>2홀 22㎟</v>
          </cell>
          <cell r="E83" t="str">
            <v>EA</v>
          </cell>
          <cell r="F83">
            <v>380</v>
          </cell>
        </row>
        <row r="84">
          <cell r="A84" t="str">
            <v>d080</v>
          </cell>
          <cell r="B84">
            <v>80</v>
          </cell>
          <cell r="C84" t="str">
            <v>동관단자</v>
          </cell>
          <cell r="D84" t="str">
            <v>2홀 250㎟</v>
          </cell>
          <cell r="E84" t="str">
            <v>EA</v>
          </cell>
          <cell r="F84">
            <v>3800</v>
          </cell>
        </row>
        <row r="85">
          <cell r="A85" t="str">
            <v>d081</v>
          </cell>
          <cell r="B85">
            <v>81</v>
          </cell>
          <cell r="C85" t="str">
            <v>동관단자</v>
          </cell>
          <cell r="D85" t="str">
            <v>2홀 325㎟</v>
          </cell>
          <cell r="E85" t="str">
            <v>EA</v>
          </cell>
          <cell r="F85">
            <v>6500</v>
          </cell>
        </row>
        <row r="86">
          <cell r="A86" t="str">
            <v>d074</v>
          </cell>
          <cell r="B86">
            <v>74</v>
          </cell>
          <cell r="C86" t="str">
            <v>동관단자</v>
          </cell>
          <cell r="D86" t="str">
            <v>2홀 38㎟</v>
          </cell>
          <cell r="E86" t="str">
            <v>EA</v>
          </cell>
          <cell r="F86">
            <v>520</v>
          </cell>
        </row>
        <row r="87">
          <cell r="A87" t="str">
            <v>d082</v>
          </cell>
          <cell r="B87">
            <v>82</v>
          </cell>
          <cell r="C87" t="str">
            <v>동관단자</v>
          </cell>
          <cell r="D87" t="str">
            <v>2홀 400㎟</v>
          </cell>
          <cell r="E87" t="str">
            <v>EA</v>
          </cell>
          <cell r="F87">
            <v>8000</v>
          </cell>
        </row>
        <row r="88">
          <cell r="A88" t="str">
            <v>d075</v>
          </cell>
          <cell r="B88">
            <v>75</v>
          </cell>
          <cell r="C88" t="str">
            <v>동관단자</v>
          </cell>
          <cell r="D88" t="str">
            <v>2홀 60㎟</v>
          </cell>
          <cell r="E88" t="str">
            <v>EA</v>
          </cell>
          <cell r="F88">
            <v>800</v>
          </cell>
        </row>
        <row r="89">
          <cell r="A89" t="str">
            <v>d076</v>
          </cell>
          <cell r="B89">
            <v>76</v>
          </cell>
          <cell r="C89" t="str">
            <v>동관단자</v>
          </cell>
          <cell r="D89" t="str">
            <v>2홀 80㎟</v>
          </cell>
          <cell r="E89" t="str">
            <v>EA</v>
          </cell>
          <cell r="F89">
            <v>990</v>
          </cell>
        </row>
        <row r="90">
          <cell r="A90" t="str">
            <v>d071</v>
          </cell>
          <cell r="B90">
            <v>71</v>
          </cell>
          <cell r="C90" t="str">
            <v>동관단자</v>
          </cell>
          <cell r="D90" t="str">
            <v>2홀 8㎟</v>
          </cell>
          <cell r="E90" t="str">
            <v>EA</v>
          </cell>
          <cell r="F90">
            <v>280</v>
          </cell>
        </row>
        <row r="91">
          <cell r="A91" t="str">
            <v>d083</v>
          </cell>
          <cell r="B91">
            <v>83</v>
          </cell>
          <cell r="C91" t="str">
            <v>동축케이블(T.V)</v>
          </cell>
          <cell r="D91" t="str">
            <v>ECX 5C-2V</v>
          </cell>
          <cell r="E91" t="str">
            <v>M</v>
          </cell>
          <cell r="F91">
            <v>330</v>
          </cell>
          <cell r="K91">
            <v>1.7999999999999999E-2</v>
          </cell>
        </row>
        <row r="92">
          <cell r="A92" t="str">
            <v>d084</v>
          </cell>
          <cell r="B92">
            <v>84</v>
          </cell>
          <cell r="C92" t="str">
            <v>리미트 S/W</v>
          </cell>
          <cell r="D92" t="str">
            <v>250V15A 로라레바형</v>
          </cell>
          <cell r="E92" t="str">
            <v>EA</v>
          </cell>
          <cell r="F92">
            <v>5100</v>
          </cell>
          <cell r="G92">
            <v>0.12</v>
          </cell>
        </row>
        <row r="93">
          <cell r="A93" t="str">
            <v>d085</v>
          </cell>
          <cell r="B93">
            <v>85</v>
          </cell>
          <cell r="C93" t="str">
            <v>모  래</v>
          </cell>
          <cell r="D93" t="str">
            <v>세사</v>
          </cell>
          <cell r="E93" t="str">
            <v>㎣</v>
          </cell>
          <cell r="F93">
            <v>7000</v>
          </cell>
        </row>
        <row r="94">
          <cell r="A94" t="str">
            <v>d086</v>
          </cell>
          <cell r="B94">
            <v>86</v>
          </cell>
          <cell r="C94" t="str">
            <v>발신기</v>
          </cell>
          <cell r="D94" t="str">
            <v>2급(보통형)</v>
          </cell>
          <cell r="E94" t="str">
            <v>EA</v>
          </cell>
          <cell r="F94">
            <v>3400</v>
          </cell>
          <cell r="G94">
            <v>0.3</v>
          </cell>
        </row>
        <row r="95">
          <cell r="A95" t="str">
            <v>d200</v>
          </cell>
          <cell r="B95">
            <v>200</v>
          </cell>
          <cell r="C95" t="str">
            <v>발전기 접속함</v>
          </cell>
          <cell r="D95" t="str">
            <v>접속자 200A</v>
          </cell>
          <cell r="E95" t="str">
            <v>면</v>
          </cell>
          <cell r="F95">
            <v>0</v>
          </cell>
          <cell r="G95">
            <v>0.92200000000000004</v>
          </cell>
        </row>
        <row r="96">
          <cell r="A96" t="str">
            <v>d087</v>
          </cell>
          <cell r="B96">
            <v>87</v>
          </cell>
          <cell r="C96" t="str">
            <v>백열등기구</v>
          </cell>
          <cell r="D96" t="str">
            <v>220V 100W 방폭증</v>
          </cell>
          <cell r="E96" t="str">
            <v>SET</v>
          </cell>
          <cell r="F96">
            <v>56000</v>
          </cell>
          <cell r="G96">
            <v>0.36</v>
          </cell>
        </row>
        <row r="97">
          <cell r="A97" t="str">
            <v>d197</v>
          </cell>
          <cell r="B97">
            <v>197</v>
          </cell>
          <cell r="C97" t="str">
            <v>백열등기구</v>
          </cell>
          <cell r="D97" t="str">
            <v>직부형</v>
          </cell>
          <cell r="E97" t="str">
            <v>SET</v>
          </cell>
          <cell r="F97">
            <v>5000</v>
          </cell>
          <cell r="G97">
            <v>0.18</v>
          </cell>
        </row>
        <row r="98">
          <cell r="A98" t="str">
            <v>d088</v>
          </cell>
          <cell r="B98">
            <v>88</v>
          </cell>
          <cell r="C98" t="str">
            <v>백열전구</v>
          </cell>
          <cell r="D98" t="str">
            <v>220V 60W</v>
          </cell>
          <cell r="E98" t="str">
            <v>EA</v>
          </cell>
          <cell r="F98">
            <v>220</v>
          </cell>
        </row>
        <row r="99">
          <cell r="A99" t="str">
            <v>d091</v>
          </cell>
          <cell r="B99">
            <v>91</v>
          </cell>
          <cell r="C99" t="str">
            <v>브스바</v>
          </cell>
          <cell r="D99" t="str">
            <v>100x100x1000mm(8.9)</v>
          </cell>
          <cell r="E99" t="str">
            <v>Kg</v>
          </cell>
          <cell r="F99">
            <v>2850</v>
          </cell>
          <cell r="H99">
            <v>0.13</v>
          </cell>
          <cell r="M99">
            <v>0.09</v>
          </cell>
        </row>
        <row r="100">
          <cell r="A100" t="str">
            <v>d089</v>
          </cell>
          <cell r="B100">
            <v>89</v>
          </cell>
          <cell r="C100" t="str">
            <v>브스바</v>
          </cell>
          <cell r="D100" t="str">
            <v>3.0mm x 25(0.66)</v>
          </cell>
          <cell r="E100" t="str">
            <v>Kg</v>
          </cell>
          <cell r="F100">
            <v>2850</v>
          </cell>
          <cell r="H100">
            <v>0.12</v>
          </cell>
          <cell r="M100">
            <v>0.08</v>
          </cell>
        </row>
        <row r="101">
          <cell r="A101" t="str">
            <v>d090</v>
          </cell>
          <cell r="B101">
            <v>90</v>
          </cell>
          <cell r="C101" t="str">
            <v>브스바</v>
          </cell>
          <cell r="D101" t="str">
            <v>3.0mm x 50(1.33)</v>
          </cell>
          <cell r="E101" t="str">
            <v>Kg</v>
          </cell>
          <cell r="F101">
            <v>2850</v>
          </cell>
          <cell r="H101">
            <v>0.12</v>
          </cell>
          <cell r="M101">
            <v>0.08</v>
          </cell>
        </row>
        <row r="102">
          <cell r="A102" t="str">
            <v>d092</v>
          </cell>
          <cell r="B102">
            <v>92</v>
          </cell>
          <cell r="C102" t="str">
            <v>비디오폰</v>
          </cell>
          <cell r="D102" t="str">
            <v xml:space="preserve">CH 911SV 화재,방범,가스 </v>
          </cell>
          <cell r="E102" t="str">
            <v>SET</v>
          </cell>
          <cell r="F102">
            <v>440000</v>
          </cell>
          <cell r="G102">
            <v>0.44</v>
          </cell>
        </row>
        <row r="103">
          <cell r="A103" t="str">
            <v>d095</v>
          </cell>
          <cell r="B103">
            <v>95</v>
          </cell>
          <cell r="C103" t="str">
            <v>세프티 S/W</v>
          </cell>
          <cell r="D103" t="str">
            <v>3P 100A</v>
          </cell>
          <cell r="E103" t="str">
            <v>EA</v>
          </cell>
          <cell r="F103">
            <v>56300</v>
          </cell>
          <cell r="G103">
            <v>0.4</v>
          </cell>
        </row>
        <row r="104">
          <cell r="A104" t="str">
            <v>d096</v>
          </cell>
          <cell r="B104">
            <v>96</v>
          </cell>
          <cell r="C104" t="str">
            <v>세프티 S/W</v>
          </cell>
          <cell r="D104" t="str">
            <v>3P 200A</v>
          </cell>
          <cell r="E104" t="str">
            <v>EA</v>
          </cell>
          <cell r="F104">
            <v>112500</v>
          </cell>
          <cell r="G104">
            <v>0.55000000000000004</v>
          </cell>
        </row>
        <row r="105">
          <cell r="A105" t="str">
            <v>d093</v>
          </cell>
          <cell r="B105">
            <v>93</v>
          </cell>
          <cell r="C105" t="str">
            <v>세프티 S/W</v>
          </cell>
          <cell r="D105" t="str">
            <v>3P 30A</v>
          </cell>
          <cell r="E105" t="str">
            <v>EA</v>
          </cell>
          <cell r="F105">
            <v>22500</v>
          </cell>
          <cell r="G105">
            <v>0.2</v>
          </cell>
        </row>
        <row r="106">
          <cell r="A106" t="str">
            <v>d094</v>
          </cell>
          <cell r="B106">
            <v>94</v>
          </cell>
          <cell r="C106" t="str">
            <v>세프티 S/W</v>
          </cell>
          <cell r="D106" t="str">
            <v>3P 60A</v>
          </cell>
          <cell r="E106" t="str">
            <v>EA</v>
          </cell>
          <cell r="F106">
            <v>30400</v>
          </cell>
          <cell r="G106">
            <v>0.3</v>
          </cell>
        </row>
        <row r="107">
          <cell r="A107" t="str">
            <v>d097</v>
          </cell>
          <cell r="B107">
            <v>97</v>
          </cell>
          <cell r="C107" t="str">
            <v>셋트 앙카</v>
          </cell>
          <cell r="D107" t="str">
            <v>1/2" x 100</v>
          </cell>
          <cell r="E107" t="str">
            <v>EA</v>
          </cell>
          <cell r="F107">
            <v>140</v>
          </cell>
          <cell r="G107">
            <v>0.08</v>
          </cell>
          <cell r="M107">
            <v>3.5999999999999997E-2</v>
          </cell>
        </row>
        <row r="108">
          <cell r="A108" t="str">
            <v>d098</v>
          </cell>
          <cell r="B108">
            <v>98</v>
          </cell>
          <cell r="C108" t="str">
            <v>수신기</v>
          </cell>
          <cell r="D108" t="str">
            <v>P형 1급 5CC</v>
          </cell>
          <cell r="E108" t="str">
            <v>대</v>
          </cell>
          <cell r="F108">
            <v>180000</v>
          </cell>
          <cell r="G108">
            <v>7.5</v>
          </cell>
        </row>
        <row r="109">
          <cell r="A109" t="str">
            <v>d099</v>
          </cell>
          <cell r="B109">
            <v>99</v>
          </cell>
          <cell r="C109" t="str">
            <v>스위치 박스</v>
          </cell>
          <cell r="D109" t="str">
            <v>S/W BOX 54mm 1EA</v>
          </cell>
          <cell r="E109" t="str">
            <v>EA</v>
          </cell>
          <cell r="F109">
            <v>440</v>
          </cell>
          <cell r="G109">
            <v>0.2</v>
          </cell>
        </row>
        <row r="110">
          <cell r="A110" t="str">
            <v>d100</v>
          </cell>
          <cell r="B110">
            <v>100</v>
          </cell>
          <cell r="C110" t="str">
            <v>스위치(매입램프)</v>
          </cell>
          <cell r="D110" t="str">
            <v>250V15A1구 ALW1111</v>
          </cell>
          <cell r="E110" t="str">
            <v>EA</v>
          </cell>
          <cell r="F110">
            <v>820</v>
          </cell>
          <cell r="G110">
            <v>6.5000000000000002E-2</v>
          </cell>
        </row>
        <row r="111">
          <cell r="A111" t="str">
            <v>d101</v>
          </cell>
          <cell r="B111">
            <v>101</v>
          </cell>
          <cell r="C111" t="str">
            <v>스위치(매입램프)</v>
          </cell>
          <cell r="D111" t="str">
            <v>250V15A2구 ALW1111</v>
          </cell>
          <cell r="E111" t="str">
            <v>EA</v>
          </cell>
          <cell r="F111">
            <v>1080</v>
          </cell>
          <cell r="G111">
            <v>7.8E-2</v>
          </cell>
        </row>
        <row r="112">
          <cell r="A112" t="str">
            <v>d102</v>
          </cell>
          <cell r="B112">
            <v>102</v>
          </cell>
          <cell r="C112" t="str">
            <v>스위치(매입램프)</v>
          </cell>
          <cell r="D112" t="str">
            <v>250V15A3구 ALW1111</v>
          </cell>
          <cell r="E112" t="str">
            <v>EA</v>
          </cell>
          <cell r="F112">
            <v>2600</v>
          </cell>
          <cell r="G112">
            <v>9.0999999999999998E-2</v>
          </cell>
        </row>
        <row r="113">
          <cell r="A113" t="str">
            <v>d103</v>
          </cell>
          <cell r="B113">
            <v>103</v>
          </cell>
          <cell r="C113" t="str">
            <v>스위치(매입램프)</v>
          </cell>
          <cell r="D113" t="str">
            <v>250V15A3로 ALW1111</v>
          </cell>
          <cell r="E113" t="str">
            <v>EA</v>
          </cell>
          <cell r="F113">
            <v>1004</v>
          </cell>
          <cell r="G113">
            <v>9.5000000000000001E-2</v>
          </cell>
        </row>
        <row r="114">
          <cell r="A114" t="str">
            <v>d207</v>
          </cell>
          <cell r="B114">
            <v>207</v>
          </cell>
          <cell r="C114" t="str">
            <v>신         너</v>
          </cell>
          <cell r="D114" t="str">
            <v>1종 1급 DR291</v>
          </cell>
          <cell r="E114" t="str">
            <v>ℓ</v>
          </cell>
          <cell r="F114">
            <v>0</v>
          </cell>
        </row>
        <row r="115">
          <cell r="A115" t="str">
            <v>d104</v>
          </cell>
          <cell r="B115">
            <v>104</v>
          </cell>
          <cell r="C115" t="str">
            <v>아우트레트 박스</v>
          </cell>
          <cell r="D115" t="str">
            <v>4각BOX 54mm</v>
          </cell>
          <cell r="E115" t="str">
            <v>EA</v>
          </cell>
          <cell r="F115">
            <v>489</v>
          </cell>
          <cell r="G115">
            <v>0.2</v>
          </cell>
        </row>
        <row r="116">
          <cell r="A116" t="str">
            <v>d105</v>
          </cell>
          <cell r="B116">
            <v>105</v>
          </cell>
          <cell r="C116" t="str">
            <v>아우트레트 박스</v>
          </cell>
          <cell r="D116" t="str">
            <v>8각BOX 54mm</v>
          </cell>
          <cell r="E116" t="str">
            <v>EA</v>
          </cell>
          <cell r="F116">
            <v>445</v>
          </cell>
          <cell r="G116">
            <v>0.2</v>
          </cell>
        </row>
        <row r="117">
          <cell r="A117" t="str">
            <v>d106</v>
          </cell>
          <cell r="B117">
            <v>106</v>
          </cell>
          <cell r="C117" t="str">
            <v>아우트레트 박스</v>
          </cell>
          <cell r="D117" t="str">
            <v>S/WBOX 54mm</v>
          </cell>
          <cell r="E117" t="str">
            <v>EA</v>
          </cell>
          <cell r="F117">
            <v>360</v>
          </cell>
          <cell r="G117">
            <v>0.2</v>
          </cell>
        </row>
        <row r="118">
          <cell r="A118" t="str">
            <v>d213</v>
          </cell>
          <cell r="B118">
            <v>213</v>
          </cell>
          <cell r="C118" t="str">
            <v>앵 카 볼 트</v>
          </cell>
          <cell r="D118" t="str">
            <v>13MM(1/2)x125L</v>
          </cell>
          <cell r="E118" t="str">
            <v>EA</v>
          </cell>
          <cell r="F118">
            <v>145</v>
          </cell>
        </row>
        <row r="119">
          <cell r="A119" t="str">
            <v>d210</v>
          </cell>
          <cell r="B119">
            <v>210</v>
          </cell>
          <cell r="C119" t="str">
            <v>연   마   지</v>
          </cell>
          <cell r="D119" t="str">
            <v>22.8 x 25Cm</v>
          </cell>
          <cell r="F119">
            <v>0</v>
          </cell>
        </row>
        <row r="120">
          <cell r="A120" t="str">
            <v>d107</v>
          </cell>
          <cell r="B120">
            <v>107</v>
          </cell>
          <cell r="C120" t="str">
            <v>오뚜기식 제어기</v>
          </cell>
          <cell r="D120" t="str">
            <v>부력식형</v>
          </cell>
          <cell r="E120" t="str">
            <v>EA</v>
          </cell>
          <cell r="F120">
            <v>33000</v>
          </cell>
          <cell r="G120">
            <v>0.08</v>
          </cell>
        </row>
        <row r="121">
          <cell r="A121" t="str">
            <v>d108</v>
          </cell>
          <cell r="B121">
            <v>108</v>
          </cell>
          <cell r="C121" t="str">
            <v>위샤캡</v>
          </cell>
          <cell r="D121" t="str">
            <v>S/T 28mm</v>
          </cell>
          <cell r="E121" t="str">
            <v>EA</v>
          </cell>
          <cell r="F121">
            <v>2100</v>
          </cell>
          <cell r="G121">
            <v>0.03</v>
          </cell>
        </row>
        <row r="122">
          <cell r="A122" t="str">
            <v>d109</v>
          </cell>
          <cell r="B122">
            <v>109</v>
          </cell>
          <cell r="C122" t="str">
            <v>위샤캡</v>
          </cell>
          <cell r="D122" t="str">
            <v>S/T 36mm</v>
          </cell>
          <cell r="E122" t="str">
            <v>EA</v>
          </cell>
          <cell r="F122">
            <v>2480</v>
          </cell>
          <cell r="G122">
            <v>0.04</v>
          </cell>
        </row>
        <row r="123">
          <cell r="A123" t="str">
            <v>d110</v>
          </cell>
          <cell r="B123">
            <v>110</v>
          </cell>
          <cell r="C123" t="str">
            <v>위샤캡</v>
          </cell>
          <cell r="D123" t="str">
            <v>S/T 42mm</v>
          </cell>
          <cell r="E123" t="str">
            <v>EA</v>
          </cell>
          <cell r="F123">
            <v>2770</v>
          </cell>
          <cell r="G123">
            <v>0.04</v>
          </cell>
        </row>
        <row r="124">
          <cell r="A124" t="str">
            <v>d111</v>
          </cell>
          <cell r="B124">
            <v>111</v>
          </cell>
          <cell r="C124" t="str">
            <v>위샤캡</v>
          </cell>
          <cell r="D124" t="str">
            <v>S/T 54mm</v>
          </cell>
          <cell r="E124" t="str">
            <v>EA</v>
          </cell>
          <cell r="F124">
            <v>3440</v>
          </cell>
          <cell r="G124">
            <v>0.04</v>
          </cell>
        </row>
        <row r="125">
          <cell r="A125" t="str">
            <v>d229</v>
          </cell>
          <cell r="B125">
            <v>229</v>
          </cell>
          <cell r="C125" t="str">
            <v>위샤캡</v>
          </cell>
          <cell r="D125" t="str">
            <v>S/T 104mm</v>
          </cell>
          <cell r="E125" t="str">
            <v>EA</v>
          </cell>
          <cell r="F125">
            <v>23906</v>
          </cell>
          <cell r="G125">
            <v>0.04</v>
          </cell>
        </row>
        <row r="126">
          <cell r="A126" t="str">
            <v>d212</v>
          </cell>
          <cell r="B126">
            <v>212</v>
          </cell>
          <cell r="C126" t="str">
            <v>유니스트러트 챤넬</v>
          </cell>
          <cell r="D126" t="str">
            <v>2.3t 42x42</v>
          </cell>
          <cell r="E126" t="str">
            <v>EA</v>
          </cell>
          <cell r="F126">
            <v>0</v>
          </cell>
        </row>
        <row r="127">
          <cell r="A127" t="str">
            <v>d205</v>
          </cell>
          <cell r="B127">
            <v>205</v>
          </cell>
          <cell r="C127" t="str">
            <v>은            분</v>
          </cell>
          <cell r="E127" t="str">
            <v>ℓ</v>
          </cell>
          <cell r="F127">
            <v>0</v>
          </cell>
        </row>
        <row r="128">
          <cell r="A128" t="str">
            <v>d112</v>
          </cell>
          <cell r="B128">
            <v>112</v>
          </cell>
          <cell r="C128" t="str">
            <v>작은나사</v>
          </cell>
          <cell r="D128" t="str">
            <v>황동 1/8"x1 1/4"</v>
          </cell>
          <cell r="E128" t="str">
            <v>EA</v>
          </cell>
          <cell r="F128">
            <v>4.5999999999999996</v>
          </cell>
        </row>
        <row r="129">
          <cell r="A129" t="str">
            <v>d113</v>
          </cell>
          <cell r="B129">
            <v>113</v>
          </cell>
          <cell r="C129" t="str">
            <v>장미전구</v>
          </cell>
          <cell r="D129" t="str">
            <v>220(V) x 20W전자식</v>
          </cell>
          <cell r="E129" t="str">
            <v>EA</v>
          </cell>
          <cell r="F129">
            <v>7500</v>
          </cell>
          <cell r="G129">
            <v>0.245</v>
          </cell>
        </row>
        <row r="130">
          <cell r="A130" t="str">
            <v>d116</v>
          </cell>
          <cell r="B130">
            <v>116</v>
          </cell>
          <cell r="C130" t="str">
            <v>전  선</v>
          </cell>
          <cell r="D130" t="str">
            <v>CPEV 0.65mm 10P</v>
          </cell>
          <cell r="E130" t="str">
            <v>M</v>
          </cell>
          <cell r="F130">
            <v>523</v>
          </cell>
          <cell r="J130">
            <v>0.18</v>
          </cell>
        </row>
        <row r="131">
          <cell r="A131" t="str">
            <v>d114</v>
          </cell>
          <cell r="B131">
            <v>114</v>
          </cell>
          <cell r="C131" t="str">
            <v>전극봉식 제어기</v>
          </cell>
          <cell r="D131" t="str">
            <v>3선 3극</v>
          </cell>
          <cell r="E131" t="str">
            <v>EA</v>
          </cell>
          <cell r="F131">
            <v>33000</v>
          </cell>
          <cell r="G131">
            <v>0.08</v>
          </cell>
        </row>
        <row r="132">
          <cell r="A132" t="str">
            <v>d115</v>
          </cell>
          <cell r="B132">
            <v>115</v>
          </cell>
          <cell r="C132" t="str">
            <v>전기맨홀</v>
          </cell>
          <cell r="D132" t="str">
            <v>Ø950(Ø750)소형</v>
          </cell>
          <cell r="E132" t="str">
            <v>EA</v>
          </cell>
          <cell r="F132">
            <v>365000</v>
          </cell>
        </row>
        <row r="133">
          <cell r="A133" t="str">
            <v>d117</v>
          </cell>
          <cell r="B133">
            <v>117</v>
          </cell>
          <cell r="C133" t="str">
            <v>전선</v>
          </cell>
          <cell r="D133" t="str">
            <v>CV 5.5㎟/1C</v>
          </cell>
          <cell r="E133" t="str">
            <v>M</v>
          </cell>
          <cell r="F133">
            <v>270</v>
          </cell>
          <cell r="G133">
            <v>0.01</v>
          </cell>
        </row>
        <row r="134">
          <cell r="A134" t="str">
            <v>d118</v>
          </cell>
          <cell r="B134">
            <v>118</v>
          </cell>
          <cell r="C134" t="str">
            <v>전선</v>
          </cell>
          <cell r="D134" t="str">
            <v>CV 8㎟/1C</v>
          </cell>
          <cell r="E134" t="str">
            <v>M</v>
          </cell>
          <cell r="F134">
            <v>350</v>
          </cell>
          <cell r="G134">
            <v>0.02</v>
          </cell>
        </row>
        <row r="135">
          <cell r="A135" t="str">
            <v>d119</v>
          </cell>
          <cell r="B135">
            <v>119</v>
          </cell>
          <cell r="C135" t="str">
            <v>전선</v>
          </cell>
          <cell r="D135" t="str">
            <v>CV 14㎟/1C</v>
          </cell>
          <cell r="E135" t="str">
            <v>M</v>
          </cell>
          <cell r="F135">
            <v>615</v>
          </cell>
          <cell r="G135">
            <v>0.02</v>
          </cell>
        </row>
        <row r="136">
          <cell r="A136" t="str">
            <v>d120</v>
          </cell>
          <cell r="B136">
            <v>120</v>
          </cell>
          <cell r="C136" t="str">
            <v>전선</v>
          </cell>
          <cell r="D136" t="str">
            <v>CV 22㎟/1C</v>
          </cell>
          <cell r="E136" t="str">
            <v>M</v>
          </cell>
          <cell r="F136">
            <v>812</v>
          </cell>
          <cell r="G136">
            <v>3.1E-2</v>
          </cell>
        </row>
        <row r="137">
          <cell r="A137" t="str">
            <v>d121</v>
          </cell>
          <cell r="B137">
            <v>121</v>
          </cell>
          <cell r="C137" t="str">
            <v>전선</v>
          </cell>
          <cell r="D137" t="str">
            <v>CV 38㎟/1C</v>
          </cell>
          <cell r="E137" t="str">
            <v>M</v>
          </cell>
          <cell r="F137">
            <v>1250</v>
          </cell>
          <cell r="G137">
            <v>3.1E-2</v>
          </cell>
        </row>
        <row r="138">
          <cell r="A138" t="str">
            <v>d228</v>
          </cell>
          <cell r="B138">
            <v>228</v>
          </cell>
          <cell r="C138" t="str">
            <v>전선</v>
          </cell>
          <cell r="D138" t="str">
            <v>CV 100㎟/1C</v>
          </cell>
          <cell r="E138" t="str">
            <v>M</v>
          </cell>
          <cell r="F138">
            <v>3518</v>
          </cell>
          <cell r="G138">
            <v>6.4000000000000001E-2</v>
          </cell>
        </row>
        <row r="139">
          <cell r="A139" t="str">
            <v>d122</v>
          </cell>
          <cell r="B139">
            <v>122</v>
          </cell>
          <cell r="C139" t="str">
            <v>전선</v>
          </cell>
          <cell r="D139" t="str">
            <v>CVV 2.0㎟/1C</v>
          </cell>
          <cell r="E139" t="str">
            <v>M</v>
          </cell>
          <cell r="F139">
            <v>95</v>
          </cell>
          <cell r="G139">
            <v>0.01</v>
          </cell>
        </row>
        <row r="140">
          <cell r="A140" t="str">
            <v>d125</v>
          </cell>
          <cell r="B140">
            <v>125</v>
          </cell>
          <cell r="C140" t="str">
            <v>전선</v>
          </cell>
          <cell r="D140" t="str">
            <v>GV 100㎟</v>
          </cell>
          <cell r="E140" t="str">
            <v>M</v>
          </cell>
          <cell r="F140">
            <v>3518</v>
          </cell>
          <cell r="G140">
            <v>0.02</v>
          </cell>
        </row>
        <row r="141">
          <cell r="A141" t="str">
            <v>d128</v>
          </cell>
          <cell r="B141">
            <v>128</v>
          </cell>
          <cell r="C141" t="str">
            <v>전선</v>
          </cell>
          <cell r="D141" t="str">
            <v>GV 14㎟</v>
          </cell>
          <cell r="E141" t="str">
            <v>M</v>
          </cell>
          <cell r="F141">
            <v>715</v>
          </cell>
          <cell r="G141">
            <v>0.02</v>
          </cell>
        </row>
        <row r="142">
          <cell r="A142" t="str">
            <v>d123</v>
          </cell>
          <cell r="B142">
            <v>123</v>
          </cell>
          <cell r="C142" t="str">
            <v>전선</v>
          </cell>
          <cell r="D142" t="str">
            <v>GV 38㎟</v>
          </cell>
          <cell r="E142" t="str">
            <v>M</v>
          </cell>
          <cell r="F142">
            <v>1494</v>
          </cell>
          <cell r="G142">
            <v>3.1E-2</v>
          </cell>
        </row>
        <row r="143">
          <cell r="A143" t="str">
            <v>d126</v>
          </cell>
          <cell r="B143">
            <v>126</v>
          </cell>
          <cell r="C143" t="str">
            <v>전선</v>
          </cell>
          <cell r="D143" t="str">
            <v>GV 400㎟</v>
          </cell>
          <cell r="E143" t="str">
            <v>M</v>
          </cell>
          <cell r="F143">
            <v>13768</v>
          </cell>
          <cell r="G143">
            <v>2.5000000000000001E-2</v>
          </cell>
        </row>
        <row r="144">
          <cell r="A144" t="str">
            <v>d124</v>
          </cell>
          <cell r="B144">
            <v>124</v>
          </cell>
          <cell r="C144" t="str">
            <v>전선</v>
          </cell>
          <cell r="D144" t="str">
            <v>GV 50㎟</v>
          </cell>
          <cell r="E144" t="str">
            <v>M</v>
          </cell>
          <cell r="F144">
            <v>2006</v>
          </cell>
          <cell r="G144">
            <v>1.4999999999999999E-2</v>
          </cell>
        </row>
        <row r="145">
          <cell r="A145" t="str">
            <v>d214</v>
          </cell>
          <cell r="B145">
            <v>214</v>
          </cell>
          <cell r="C145" t="str">
            <v>전선</v>
          </cell>
          <cell r="D145" t="str">
            <v>GV 8㎟</v>
          </cell>
          <cell r="E145" t="str">
            <v>M</v>
          </cell>
          <cell r="F145">
            <v>414</v>
          </cell>
          <cell r="G145">
            <v>0.02</v>
          </cell>
        </row>
        <row r="146">
          <cell r="A146" t="str">
            <v>d127</v>
          </cell>
          <cell r="B146">
            <v>127</v>
          </cell>
          <cell r="C146" t="str">
            <v>전선</v>
          </cell>
          <cell r="D146" t="str">
            <v>HIV 2.0mm</v>
          </cell>
          <cell r="E146" t="str">
            <v>M</v>
          </cell>
          <cell r="F146">
            <v>94</v>
          </cell>
          <cell r="G146">
            <v>0.01</v>
          </cell>
        </row>
        <row r="147">
          <cell r="A147" t="str">
            <v>d129</v>
          </cell>
          <cell r="B147">
            <v>129</v>
          </cell>
          <cell r="C147" t="str">
            <v>전선</v>
          </cell>
          <cell r="D147" t="str">
            <v>HIV 5.5㎟</v>
          </cell>
          <cell r="E147" t="str">
            <v>M</v>
          </cell>
          <cell r="F147">
            <v>183</v>
          </cell>
          <cell r="G147">
            <v>0.01</v>
          </cell>
        </row>
        <row r="148">
          <cell r="A148" t="str">
            <v>d130</v>
          </cell>
          <cell r="B148">
            <v>130</v>
          </cell>
          <cell r="C148" t="str">
            <v>전선</v>
          </cell>
          <cell r="D148" t="str">
            <v>HIV 8㎟</v>
          </cell>
          <cell r="E148" t="str">
            <v>M</v>
          </cell>
          <cell r="F148">
            <v>265</v>
          </cell>
          <cell r="G148">
            <v>0.02</v>
          </cell>
        </row>
        <row r="149">
          <cell r="A149" t="str">
            <v>d131</v>
          </cell>
          <cell r="B149">
            <v>131</v>
          </cell>
          <cell r="C149" t="str">
            <v>전선</v>
          </cell>
          <cell r="D149" t="str">
            <v>TIV 0.8mm/2C</v>
          </cell>
          <cell r="E149" t="str">
            <v>M</v>
          </cell>
          <cell r="F149">
            <v>38</v>
          </cell>
          <cell r="I149">
            <v>1.4999999999999999E-2</v>
          </cell>
        </row>
        <row r="150">
          <cell r="A150" t="str">
            <v>d217</v>
          </cell>
          <cell r="B150">
            <v>217</v>
          </cell>
          <cell r="C150" t="str">
            <v>전선관</v>
          </cell>
          <cell r="D150" t="str">
            <v>ELP D : 30</v>
          </cell>
          <cell r="E150" t="str">
            <v>M</v>
          </cell>
          <cell r="F150">
            <v>305</v>
          </cell>
          <cell r="G150">
            <v>1.2E-2</v>
          </cell>
          <cell r="M150">
            <v>2.9000000000000001E-2</v>
          </cell>
        </row>
        <row r="151">
          <cell r="A151" t="str">
            <v>d218</v>
          </cell>
          <cell r="B151">
            <v>218</v>
          </cell>
          <cell r="C151" t="str">
            <v>전선관</v>
          </cell>
          <cell r="D151" t="str">
            <v>ELP D : 40</v>
          </cell>
          <cell r="E151" t="str">
            <v>M</v>
          </cell>
          <cell r="F151">
            <v>500</v>
          </cell>
          <cell r="G151">
            <v>1.2E-2</v>
          </cell>
          <cell r="M151">
            <v>2.9000000000000001E-2</v>
          </cell>
        </row>
        <row r="152">
          <cell r="A152" t="str">
            <v>d219</v>
          </cell>
          <cell r="B152">
            <v>219</v>
          </cell>
          <cell r="C152" t="str">
            <v>전선관</v>
          </cell>
          <cell r="D152" t="str">
            <v>ELP D : 50</v>
          </cell>
          <cell r="E152" t="str">
            <v>M</v>
          </cell>
          <cell r="F152">
            <v>630</v>
          </cell>
          <cell r="G152">
            <v>1.2E-2</v>
          </cell>
          <cell r="M152">
            <v>2.9000000000000001E-2</v>
          </cell>
        </row>
        <row r="153">
          <cell r="A153" t="str">
            <v>d220</v>
          </cell>
          <cell r="B153">
            <v>220</v>
          </cell>
          <cell r="C153" t="str">
            <v>전선관</v>
          </cell>
          <cell r="D153" t="str">
            <v>ELP D : 65</v>
          </cell>
          <cell r="E153" t="str">
            <v>M</v>
          </cell>
          <cell r="F153">
            <v>925</v>
          </cell>
          <cell r="G153">
            <v>1.4999999999999999E-2</v>
          </cell>
          <cell r="M153">
            <v>3.5000000000000003E-2</v>
          </cell>
        </row>
        <row r="154">
          <cell r="A154" t="str">
            <v>d132</v>
          </cell>
          <cell r="B154">
            <v>132</v>
          </cell>
          <cell r="C154" t="str">
            <v>전선관</v>
          </cell>
          <cell r="D154" t="str">
            <v>HIPVC 16mm</v>
          </cell>
          <cell r="E154" t="str">
            <v>M</v>
          </cell>
          <cell r="F154">
            <v>235</v>
          </cell>
          <cell r="G154">
            <v>0.05</v>
          </cell>
        </row>
        <row r="155">
          <cell r="A155" t="str">
            <v>d133</v>
          </cell>
          <cell r="B155">
            <v>133</v>
          </cell>
          <cell r="C155" t="str">
            <v>전선관</v>
          </cell>
          <cell r="D155" t="str">
            <v>HIPVC 22mm</v>
          </cell>
          <cell r="E155" t="str">
            <v>M</v>
          </cell>
          <cell r="F155">
            <v>283</v>
          </cell>
          <cell r="G155">
            <v>0.06</v>
          </cell>
        </row>
        <row r="156">
          <cell r="A156" t="str">
            <v>d134</v>
          </cell>
          <cell r="B156">
            <v>134</v>
          </cell>
          <cell r="C156" t="str">
            <v>전선관</v>
          </cell>
          <cell r="D156" t="str">
            <v>HIPVC 28mm</v>
          </cell>
          <cell r="E156" t="str">
            <v>M</v>
          </cell>
          <cell r="F156">
            <v>548</v>
          </cell>
          <cell r="G156">
            <v>0.08</v>
          </cell>
        </row>
        <row r="157">
          <cell r="A157" t="str">
            <v>d135</v>
          </cell>
          <cell r="B157">
            <v>135</v>
          </cell>
          <cell r="C157" t="str">
            <v>전선관</v>
          </cell>
          <cell r="D157" t="str">
            <v>HIPVC 36mm</v>
          </cell>
          <cell r="E157" t="str">
            <v>M</v>
          </cell>
          <cell r="F157">
            <v>760</v>
          </cell>
          <cell r="G157">
            <v>0.01</v>
          </cell>
        </row>
        <row r="158">
          <cell r="A158" t="str">
            <v>d136</v>
          </cell>
          <cell r="B158">
            <v>136</v>
          </cell>
          <cell r="C158" t="str">
            <v>전선관</v>
          </cell>
          <cell r="D158" t="str">
            <v>HIPVC 42mm</v>
          </cell>
          <cell r="E158" t="str">
            <v>M</v>
          </cell>
          <cell r="F158">
            <v>996</v>
          </cell>
          <cell r="G158">
            <v>0.13</v>
          </cell>
        </row>
        <row r="159">
          <cell r="A159" t="str">
            <v>d137</v>
          </cell>
          <cell r="B159">
            <v>137</v>
          </cell>
          <cell r="C159" t="str">
            <v>전선관</v>
          </cell>
          <cell r="D159" t="str">
            <v>HIPVC 54mm</v>
          </cell>
          <cell r="E159" t="str">
            <v>M</v>
          </cell>
          <cell r="F159">
            <v>1413</v>
          </cell>
          <cell r="G159">
            <v>0.19</v>
          </cell>
        </row>
        <row r="160">
          <cell r="A160" t="str">
            <v>d138</v>
          </cell>
          <cell r="B160">
            <v>138</v>
          </cell>
          <cell r="C160" t="str">
            <v>전선관</v>
          </cell>
          <cell r="D160" t="str">
            <v>S/T 16mm</v>
          </cell>
          <cell r="E160" t="str">
            <v>M</v>
          </cell>
          <cell r="F160">
            <v>665</v>
          </cell>
          <cell r="G160">
            <v>0.08</v>
          </cell>
        </row>
        <row r="161">
          <cell r="A161" t="str">
            <v>d139</v>
          </cell>
          <cell r="B161">
            <v>139</v>
          </cell>
          <cell r="C161" t="str">
            <v>전선관</v>
          </cell>
          <cell r="D161" t="str">
            <v>S/T 22mm</v>
          </cell>
          <cell r="E161" t="str">
            <v>M</v>
          </cell>
          <cell r="F161">
            <v>852</v>
          </cell>
          <cell r="G161">
            <v>0.11</v>
          </cell>
        </row>
        <row r="162">
          <cell r="A162" t="str">
            <v>d140</v>
          </cell>
          <cell r="B162">
            <v>140</v>
          </cell>
          <cell r="C162" t="str">
            <v>전선관</v>
          </cell>
          <cell r="D162" t="str">
            <v>S/T 28mm</v>
          </cell>
          <cell r="E162" t="str">
            <v>M</v>
          </cell>
          <cell r="F162">
            <v>1112</v>
          </cell>
          <cell r="G162">
            <v>0.14000000000000001</v>
          </cell>
        </row>
        <row r="163">
          <cell r="A163" t="str">
            <v>d141</v>
          </cell>
          <cell r="B163">
            <v>141</v>
          </cell>
          <cell r="C163" t="str">
            <v>전선관</v>
          </cell>
          <cell r="D163" t="str">
            <v>S/T 36mm</v>
          </cell>
          <cell r="E163" t="str">
            <v>M</v>
          </cell>
          <cell r="F163">
            <v>1365</v>
          </cell>
          <cell r="G163">
            <v>0.2</v>
          </cell>
        </row>
        <row r="164">
          <cell r="A164" t="str">
            <v>d142</v>
          </cell>
          <cell r="B164">
            <v>142</v>
          </cell>
          <cell r="C164" t="str">
            <v>전선관</v>
          </cell>
          <cell r="D164" t="str">
            <v>S/T 42mm</v>
          </cell>
          <cell r="E164" t="str">
            <v>M</v>
          </cell>
          <cell r="F164">
            <v>1582</v>
          </cell>
          <cell r="G164">
            <v>0.25</v>
          </cell>
        </row>
        <row r="165">
          <cell r="A165" t="str">
            <v>d143</v>
          </cell>
          <cell r="B165">
            <v>143</v>
          </cell>
          <cell r="C165" t="str">
            <v>전선관</v>
          </cell>
          <cell r="D165" t="str">
            <v>S/T 54mm</v>
          </cell>
          <cell r="E165" t="str">
            <v>M</v>
          </cell>
          <cell r="F165">
            <v>2206</v>
          </cell>
          <cell r="G165">
            <v>0.34</v>
          </cell>
        </row>
        <row r="166">
          <cell r="A166" t="str">
            <v>d227</v>
          </cell>
          <cell r="B166">
            <v>143</v>
          </cell>
          <cell r="C166" t="str">
            <v>전선관</v>
          </cell>
          <cell r="D166" t="str">
            <v>S/T 104mm</v>
          </cell>
          <cell r="E166" t="str">
            <v>M</v>
          </cell>
          <cell r="F166">
            <v>5019</v>
          </cell>
          <cell r="G166">
            <v>0.71</v>
          </cell>
        </row>
        <row r="167">
          <cell r="A167" t="str">
            <v>d144</v>
          </cell>
          <cell r="B167">
            <v>144</v>
          </cell>
          <cell r="C167" t="str">
            <v>전화 콘센트</v>
          </cell>
          <cell r="D167" t="str">
            <v>4P</v>
          </cell>
          <cell r="E167" t="str">
            <v>EA</v>
          </cell>
          <cell r="F167">
            <v>730</v>
          </cell>
          <cell r="I167">
            <v>7.0000000000000007E-2</v>
          </cell>
        </row>
        <row r="168">
          <cell r="A168" t="str">
            <v>d145</v>
          </cell>
          <cell r="B168">
            <v>145</v>
          </cell>
          <cell r="C168" t="str">
            <v>접지 단자함(SUS)</v>
          </cell>
          <cell r="D168" t="str">
            <v>1 CCT</v>
          </cell>
          <cell r="E168" t="str">
            <v>EA</v>
          </cell>
          <cell r="F168">
            <v>70000</v>
          </cell>
          <cell r="G168">
            <v>0.66</v>
          </cell>
        </row>
        <row r="169">
          <cell r="A169" t="str">
            <v>d146</v>
          </cell>
          <cell r="B169">
            <v>146</v>
          </cell>
          <cell r="C169" t="str">
            <v>접지동봉</v>
          </cell>
          <cell r="D169" t="str">
            <v>ø18 x 2400</v>
          </cell>
          <cell r="E169" t="str">
            <v>본</v>
          </cell>
          <cell r="F169">
            <v>5300</v>
          </cell>
          <cell r="G169">
            <v>0.2</v>
          </cell>
          <cell r="M169">
            <v>0.1</v>
          </cell>
        </row>
        <row r="170">
          <cell r="A170" t="str">
            <v>d195</v>
          </cell>
          <cell r="B170">
            <v>195</v>
          </cell>
          <cell r="C170" t="str">
            <v>접지목</v>
          </cell>
          <cell r="D170" t="str">
            <v>100x100x1000</v>
          </cell>
          <cell r="E170" t="str">
            <v>EA</v>
          </cell>
          <cell r="F170">
            <v>30000</v>
          </cell>
        </row>
        <row r="171">
          <cell r="A171" t="str">
            <v>d147</v>
          </cell>
          <cell r="B171">
            <v>147</v>
          </cell>
          <cell r="C171" t="str">
            <v>접지저항 저감제</v>
          </cell>
          <cell r="D171" t="str">
            <v>아스판-M</v>
          </cell>
          <cell r="E171" t="str">
            <v>포</v>
          </cell>
          <cell r="F171">
            <v>15000</v>
          </cell>
        </row>
        <row r="172">
          <cell r="A172" t="str">
            <v>d148</v>
          </cell>
          <cell r="B172">
            <v>148</v>
          </cell>
          <cell r="C172" t="str">
            <v>정온전선</v>
          </cell>
          <cell r="D172" t="str">
            <v>15W/M 220V</v>
          </cell>
          <cell r="E172" t="str">
            <v>M</v>
          </cell>
          <cell r="F172">
            <v>5600</v>
          </cell>
          <cell r="G172">
            <v>0.4</v>
          </cell>
        </row>
        <row r="173">
          <cell r="A173" t="str">
            <v>d149</v>
          </cell>
          <cell r="B173">
            <v>149</v>
          </cell>
          <cell r="C173" t="str">
            <v>주택용 분전반</v>
          </cell>
          <cell r="D173" t="str">
            <v>ME-4회로</v>
          </cell>
          <cell r="E173" t="str">
            <v>면</v>
          </cell>
          <cell r="F173">
            <v>21000</v>
          </cell>
          <cell r="G173">
            <v>0.43</v>
          </cell>
        </row>
        <row r="174">
          <cell r="A174" t="str">
            <v>d152</v>
          </cell>
          <cell r="B174">
            <v>152</v>
          </cell>
          <cell r="C174" t="str">
            <v>중간 단자함</v>
          </cell>
          <cell r="D174" t="str">
            <v>SUS 10P</v>
          </cell>
          <cell r="E174" t="str">
            <v>EA</v>
          </cell>
          <cell r="F174">
            <v>24800</v>
          </cell>
          <cell r="I174">
            <v>0.55000000000000004</v>
          </cell>
          <cell r="M174">
            <v>0.45</v>
          </cell>
        </row>
        <row r="175">
          <cell r="A175" t="str">
            <v>d153</v>
          </cell>
          <cell r="B175">
            <v>153</v>
          </cell>
          <cell r="C175" t="str">
            <v>중간단자함</v>
          </cell>
          <cell r="D175" t="str">
            <v>SUS 20P</v>
          </cell>
          <cell r="E175" t="str">
            <v>EA</v>
          </cell>
          <cell r="F175">
            <v>27600</v>
          </cell>
          <cell r="I175">
            <v>0.55000000000000004</v>
          </cell>
          <cell r="M175">
            <v>0.45</v>
          </cell>
        </row>
        <row r="176">
          <cell r="A176" t="str">
            <v>d150</v>
          </cell>
          <cell r="B176">
            <v>150</v>
          </cell>
          <cell r="C176" t="str">
            <v>철재분전함(D:SUS)</v>
          </cell>
          <cell r="D176" t="str">
            <v>450x300x150</v>
          </cell>
          <cell r="E176" t="str">
            <v>EA</v>
          </cell>
          <cell r="F176">
            <v>18000</v>
          </cell>
        </row>
        <row r="177">
          <cell r="A177" t="str">
            <v>d151</v>
          </cell>
          <cell r="B177">
            <v>151</v>
          </cell>
          <cell r="C177" t="str">
            <v>철재분전함(D:SUS)</v>
          </cell>
          <cell r="D177" t="str">
            <v>450x360X180</v>
          </cell>
          <cell r="E177" t="str">
            <v>EA</v>
          </cell>
          <cell r="F177">
            <v>21000</v>
          </cell>
        </row>
        <row r="178">
          <cell r="A178" t="str">
            <v>d154</v>
          </cell>
          <cell r="B178">
            <v>154</v>
          </cell>
          <cell r="C178" t="str">
            <v>커버 나이프 S/W</v>
          </cell>
          <cell r="D178" t="str">
            <v>3P 30A</v>
          </cell>
          <cell r="E178" t="str">
            <v>EA</v>
          </cell>
          <cell r="F178">
            <v>2304</v>
          </cell>
          <cell r="G178">
            <v>0.2</v>
          </cell>
        </row>
        <row r="179">
          <cell r="A179" t="str">
            <v>d155</v>
          </cell>
          <cell r="B179">
            <v>155</v>
          </cell>
          <cell r="C179" t="str">
            <v>커버 나이프 S/W</v>
          </cell>
          <cell r="D179" t="str">
            <v>쌍투 3P30A</v>
          </cell>
          <cell r="E179" t="str">
            <v>EA</v>
          </cell>
          <cell r="F179">
            <v>3372</v>
          </cell>
          <cell r="G179">
            <v>0.24</v>
          </cell>
        </row>
        <row r="180">
          <cell r="A180" t="str">
            <v>d156</v>
          </cell>
          <cell r="B180">
            <v>156</v>
          </cell>
          <cell r="C180" t="str">
            <v>콘센트</v>
          </cell>
          <cell r="D180" t="str">
            <v>250V15A1구(무)</v>
          </cell>
          <cell r="E180" t="str">
            <v>EA</v>
          </cell>
          <cell r="F180">
            <v>820</v>
          </cell>
          <cell r="G180">
            <v>6.5000000000000002E-2</v>
          </cell>
        </row>
        <row r="181">
          <cell r="A181" t="str">
            <v>d157</v>
          </cell>
          <cell r="B181">
            <v>157</v>
          </cell>
          <cell r="C181" t="str">
            <v>콘센트</v>
          </cell>
          <cell r="D181" t="str">
            <v>250V15A2구(접)</v>
          </cell>
          <cell r="E181" t="str">
            <v>EA</v>
          </cell>
          <cell r="F181">
            <v>1045</v>
          </cell>
          <cell r="G181">
            <v>6.5000000000000002E-2</v>
          </cell>
        </row>
        <row r="182">
          <cell r="A182" t="str">
            <v>d158</v>
          </cell>
          <cell r="B182">
            <v>158</v>
          </cell>
          <cell r="C182" t="str">
            <v>타임머(24H)</v>
          </cell>
          <cell r="D182" t="str">
            <v>220V25A최소15분</v>
          </cell>
          <cell r="E182" t="str">
            <v>EA</v>
          </cell>
          <cell r="F182">
            <v>22600</v>
          </cell>
          <cell r="G182">
            <v>0.2</v>
          </cell>
        </row>
        <row r="183">
          <cell r="A183" t="str">
            <v>d165</v>
          </cell>
          <cell r="B183">
            <v>165</v>
          </cell>
          <cell r="C183" t="str">
            <v>통로유도등</v>
          </cell>
          <cell r="D183" t="str">
            <v>매입 10W 소형</v>
          </cell>
          <cell r="E183" t="str">
            <v>EA</v>
          </cell>
          <cell r="F183">
            <v>24500</v>
          </cell>
          <cell r="G183">
            <v>0.2</v>
          </cell>
        </row>
        <row r="184">
          <cell r="A184" t="str">
            <v>d194</v>
          </cell>
          <cell r="B184">
            <v>194</v>
          </cell>
          <cell r="C184" t="str">
            <v>통신용 접지함</v>
          </cell>
          <cell r="D184" t="str">
            <v>아크릴 5t</v>
          </cell>
          <cell r="E184" t="str">
            <v>EA</v>
          </cell>
          <cell r="F184">
            <v>130000</v>
          </cell>
          <cell r="G184">
            <v>0.66</v>
          </cell>
        </row>
        <row r="185">
          <cell r="A185" t="str">
            <v>d199</v>
          </cell>
          <cell r="B185">
            <v>199</v>
          </cell>
          <cell r="C185" t="str">
            <v>통합분전반</v>
          </cell>
          <cell r="D185" t="str">
            <v>ATS 200A 3Ø4W</v>
          </cell>
          <cell r="E185" t="str">
            <v>면</v>
          </cell>
          <cell r="F185">
            <v>0</v>
          </cell>
          <cell r="G185">
            <v>0.92200000000000004</v>
          </cell>
        </row>
        <row r="186">
          <cell r="A186" t="str">
            <v>d159</v>
          </cell>
          <cell r="B186">
            <v>159</v>
          </cell>
          <cell r="C186" t="str">
            <v>파이프 행거</v>
          </cell>
          <cell r="D186" t="str">
            <v>16C</v>
          </cell>
          <cell r="E186" t="str">
            <v>EA</v>
          </cell>
          <cell r="F186">
            <v>435</v>
          </cell>
        </row>
        <row r="187">
          <cell r="A187" t="str">
            <v>d160</v>
          </cell>
          <cell r="B187">
            <v>160</v>
          </cell>
          <cell r="C187" t="str">
            <v>파이프 행거</v>
          </cell>
          <cell r="D187" t="str">
            <v>22C</v>
          </cell>
          <cell r="E187" t="str">
            <v>EA</v>
          </cell>
          <cell r="F187">
            <v>445</v>
          </cell>
        </row>
        <row r="188">
          <cell r="A188" t="str">
            <v>d161</v>
          </cell>
          <cell r="B188">
            <v>161</v>
          </cell>
          <cell r="C188" t="str">
            <v>파이프 행거</v>
          </cell>
          <cell r="D188" t="str">
            <v>28C</v>
          </cell>
          <cell r="E188" t="str">
            <v>EA</v>
          </cell>
          <cell r="F188">
            <v>457</v>
          </cell>
        </row>
        <row r="189">
          <cell r="A189" t="str">
            <v>d162</v>
          </cell>
          <cell r="B189">
            <v>162</v>
          </cell>
          <cell r="C189" t="str">
            <v>파이프 행거</v>
          </cell>
          <cell r="D189" t="str">
            <v>36C</v>
          </cell>
          <cell r="E189" t="str">
            <v>EA</v>
          </cell>
          <cell r="F189">
            <v>595</v>
          </cell>
        </row>
        <row r="190">
          <cell r="A190" t="str">
            <v>d163</v>
          </cell>
          <cell r="B190">
            <v>163</v>
          </cell>
          <cell r="C190" t="str">
            <v>파이프 행거</v>
          </cell>
          <cell r="D190" t="str">
            <v>42C</v>
          </cell>
          <cell r="E190" t="str">
            <v>EA</v>
          </cell>
          <cell r="F190">
            <v>658</v>
          </cell>
        </row>
        <row r="191">
          <cell r="A191" t="str">
            <v>d164</v>
          </cell>
          <cell r="B191">
            <v>164</v>
          </cell>
          <cell r="C191" t="str">
            <v>파이프 행거</v>
          </cell>
          <cell r="D191" t="str">
            <v>54C</v>
          </cell>
          <cell r="E191" t="str">
            <v>EA</v>
          </cell>
          <cell r="F191">
            <v>786</v>
          </cell>
        </row>
        <row r="192">
          <cell r="A192" t="str">
            <v>d166</v>
          </cell>
          <cell r="B192">
            <v>166</v>
          </cell>
          <cell r="C192" t="str">
            <v>표시등</v>
          </cell>
          <cell r="D192" t="str">
            <v>DC 24V (IL-D24)</v>
          </cell>
          <cell r="E192" t="str">
            <v>EA</v>
          </cell>
          <cell r="F192">
            <v>1000</v>
          </cell>
          <cell r="G192">
            <v>0.2</v>
          </cell>
        </row>
        <row r="193">
          <cell r="A193" t="str">
            <v>d167</v>
          </cell>
          <cell r="B193">
            <v>167</v>
          </cell>
          <cell r="C193" t="str">
            <v>풀박스</v>
          </cell>
          <cell r="D193" t="str">
            <v>200x200x100</v>
          </cell>
          <cell r="E193" t="str">
            <v>EA</v>
          </cell>
          <cell r="F193">
            <v>2790</v>
          </cell>
          <cell r="G193">
            <v>0.66</v>
          </cell>
        </row>
        <row r="194">
          <cell r="A194" t="str">
            <v>d168</v>
          </cell>
          <cell r="B194">
            <v>168</v>
          </cell>
          <cell r="C194" t="str">
            <v>풀박스</v>
          </cell>
          <cell r="D194" t="str">
            <v>250x250x150</v>
          </cell>
          <cell r="E194" t="str">
            <v>EA</v>
          </cell>
          <cell r="F194">
            <v>4500</v>
          </cell>
          <cell r="G194">
            <v>0.66</v>
          </cell>
        </row>
        <row r="195">
          <cell r="A195" t="str">
            <v>d169</v>
          </cell>
          <cell r="B195">
            <v>169</v>
          </cell>
          <cell r="C195" t="str">
            <v>풀박스</v>
          </cell>
          <cell r="D195" t="str">
            <v>300x300x150</v>
          </cell>
          <cell r="E195" t="str">
            <v>EA</v>
          </cell>
          <cell r="F195">
            <v>5180</v>
          </cell>
          <cell r="G195">
            <v>0.66</v>
          </cell>
        </row>
        <row r="196">
          <cell r="A196" t="str">
            <v>d170</v>
          </cell>
          <cell r="B196">
            <v>170</v>
          </cell>
          <cell r="C196" t="str">
            <v>풀박스</v>
          </cell>
          <cell r="D196" t="str">
            <v>FRP 200x150x130</v>
          </cell>
          <cell r="E196" t="str">
            <v>EA</v>
          </cell>
          <cell r="F196">
            <v>35000</v>
          </cell>
          <cell r="G196">
            <v>0.66</v>
          </cell>
        </row>
        <row r="197">
          <cell r="A197" t="str">
            <v>d171</v>
          </cell>
          <cell r="B197">
            <v>171</v>
          </cell>
          <cell r="C197" t="str">
            <v>피난구 유도등</v>
          </cell>
          <cell r="D197" t="str">
            <v>노출 10W 소형</v>
          </cell>
          <cell r="E197" t="str">
            <v>EA</v>
          </cell>
          <cell r="F197">
            <v>24500</v>
          </cell>
          <cell r="G197">
            <v>0.2</v>
          </cell>
        </row>
        <row r="198">
          <cell r="A198" t="str">
            <v>d181</v>
          </cell>
          <cell r="B198">
            <v>181</v>
          </cell>
          <cell r="C198" t="str">
            <v>행거볼트</v>
          </cell>
          <cell r="D198" t="str">
            <v>Ø9x1000</v>
          </cell>
          <cell r="E198" t="str">
            <v>EA</v>
          </cell>
          <cell r="F198">
            <v>404</v>
          </cell>
        </row>
        <row r="199">
          <cell r="A199" t="str">
            <v>d172</v>
          </cell>
          <cell r="B199">
            <v>172</v>
          </cell>
          <cell r="C199" t="str">
            <v>형광등기구(매입루바)</v>
          </cell>
          <cell r="D199" t="str">
            <v>220(V)x20Wx2등 전자</v>
          </cell>
          <cell r="E199" t="str">
            <v>SET</v>
          </cell>
          <cell r="F199">
            <v>34260</v>
          </cell>
          <cell r="G199">
            <v>0.3</v>
          </cell>
        </row>
        <row r="200">
          <cell r="A200" t="str">
            <v>d173</v>
          </cell>
          <cell r="B200">
            <v>173</v>
          </cell>
          <cell r="C200" t="str">
            <v>형광등기구(매입루바)</v>
          </cell>
          <cell r="D200" t="str">
            <v>220(V)x40Wx2등 전자</v>
          </cell>
          <cell r="E200" t="str">
            <v>SET</v>
          </cell>
          <cell r="F200">
            <v>43120</v>
          </cell>
          <cell r="G200">
            <v>0.46</v>
          </cell>
        </row>
        <row r="201">
          <cell r="A201" t="str">
            <v>d174</v>
          </cell>
          <cell r="B201">
            <v>174</v>
          </cell>
          <cell r="C201" t="str">
            <v>형광등기구(안전증)</v>
          </cell>
          <cell r="D201" t="str">
            <v>220(V)x20Wx2등</v>
          </cell>
          <cell r="E201" t="str">
            <v>SET</v>
          </cell>
          <cell r="F201">
            <v>80000</v>
          </cell>
          <cell r="G201">
            <v>0.6</v>
          </cell>
        </row>
        <row r="202">
          <cell r="A202" t="str">
            <v>d175</v>
          </cell>
          <cell r="B202">
            <v>175</v>
          </cell>
          <cell r="C202" t="str">
            <v>형광등기구(안전증)</v>
          </cell>
          <cell r="D202" t="str">
            <v>220(V)x40Wx2등</v>
          </cell>
          <cell r="E202" t="str">
            <v>SET</v>
          </cell>
          <cell r="F202">
            <v>114000</v>
          </cell>
          <cell r="G202">
            <v>0.92</v>
          </cell>
        </row>
        <row r="203">
          <cell r="A203" t="str">
            <v>d215</v>
          </cell>
          <cell r="B203">
            <v>215</v>
          </cell>
          <cell r="C203" t="str">
            <v>형광등기구(직부)</v>
          </cell>
          <cell r="D203" t="str">
            <v>220(V)x20Wx2등 전자</v>
          </cell>
          <cell r="E203" t="str">
            <v>SET</v>
          </cell>
          <cell r="F203">
            <v>29000</v>
          </cell>
          <cell r="G203">
            <v>0.19500000000000001</v>
          </cell>
        </row>
        <row r="204">
          <cell r="A204" t="str">
            <v>d216</v>
          </cell>
          <cell r="B204">
            <v>216</v>
          </cell>
          <cell r="C204" t="str">
            <v>형광등기구(직부)</v>
          </cell>
          <cell r="D204" t="str">
            <v>220(V)x40Wx2등 전자</v>
          </cell>
          <cell r="E204" t="str">
            <v>SET</v>
          </cell>
          <cell r="F204">
            <v>39400</v>
          </cell>
          <cell r="G204">
            <v>0.30499999999999999</v>
          </cell>
        </row>
        <row r="205">
          <cell r="A205" t="str">
            <v>d176</v>
          </cell>
          <cell r="B205">
            <v>176</v>
          </cell>
          <cell r="C205" t="str">
            <v>형광램프</v>
          </cell>
          <cell r="D205" t="str">
            <v>220(V)x20W</v>
          </cell>
          <cell r="E205" t="str">
            <v>EA</v>
          </cell>
          <cell r="F205">
            <v>650</v>
          </cell>
        </row>
        <row r="206">
          <cell r="A206" t="str">
            <v>d177</v>
          </cell>
          <cell r="B206">
            <v>177</v>
          </cell>
          <cell r="C206" t="str">
            <v>형광램프</v>
          </cell>
          <cell r="D206" t="str">
            <v>220(V)x40W</v>
          </cell>
          <cell r="E206" t="str">
            <v>EA</v>
          </cell>
          <cell r="F206">
            <v>1050</v>
          </cell>
        </row>
        <row r="207">
          <cell r="A207" t="str">
            <v>d178</v>
          </cell>
          <cell r="B207">
            <v>178</v>
          </cell>
          <cell r="C207" t="str">
            <v>환풍기(일반용)</v>
          </cell>
          <cell r="D207" t="str">
            <v>300 x 300</v>
          </cell>
          <cell r="E207" t="str">
            <v>EA</v>
          </cell>
          <cell r="F207">
            <v>16000</v>
          </cell>
          <cell r="G207">
            <v>0.48</v>
          </cell>
        </row>
        <row r="208">
          <cell r="A208" t="str">
            <v>d179</v>
          </cell>
          <cell r="B208">
            <v>179</v>
          </cell>
          <cell r="C208" t="str">
            <v>황동 볼트너트</v>
          </cell>
          <cell r="D208" t="str">
            <v>M10 x 40</v>
          </cell>
          <cell r="E208" t="str">
            <v>EA</v>
          </cell>
          <cell r="F208">
            <v>183</v>
          </cell>
        </row>
        <row r="209">
          <cell r="A209" t="str">
            <v>d180</v>
          </cell>
          <cell r="B209">
            <v>180</v>
          </cell>
          <cell r="C209" t="str">
            <v>황동 평와셔</v>
          </cell>
          <cell r="D209" t="str">
            <v>3/8" 0.5mm</v>
          </cell>
          <cell r="E209" t="str">
            <v>EA</v>
          </cell>
          <cell r="F209">
            <v>6.5</v>
          </cell>
        </row>
        <row r="210">
          <cell r="A210" t="str">
            <v>d209</v>
          </cell>
          <cell r="B210">
            <v>209</v>
          </cell>
          <cell r="C210" t="str">
            <v>휘 발 유</v>
          </cell>
          <cell r="E210" t="str">
            <v>ℓ</v>
          </cell>
          <cell r="F210">
            <v>0</v>
          </cell>
        </row>
        <row r="211">
          <cell r="A211" t="str">
            <v>d196</v>
          </cell>
          <cell r="B211">
            <v>196</v>
          </cell>
          <cell r="C211" t="str">
            <v>BASE PLAT</v>
          </cell>
          <cell r="D211" t="str">
            <v>200x200x9t</v>
          </cell>
          <cell r="E211" t="str">
            <v>EA</v>
          </cell>
          <cell r="F211">
            <v>1500</v>
          </cell>
        </row>
        <row r="212">
          <cell r="A212" t="str">
            <v>d182</v>
          </cell>
          <cell r="B212">
            <v>182</v>
          </cell>
          <cell r="C212" t="str">
            <v>BOX 및 DOOR</v>
          </cell>
          <cell r="D212" t="str">
            <v>400x500x200x1.5t</v>
          </cell>
          <cell r="E212" t="str">
            <v>SET</v>
          </cell>
          <cell r="F212">
            <v>40000</v>
          </cell>
        </row>
        <row r="213">
          <cell r="A213" t="str">
            <v>d183</v>
          </cell>
          <cell r="B213">
            <v>183</v>
          </cell>
          <cell r="C213" t="str">
            <v>BOX COVER</v>
          </cell>
          <cell r="D213" t="str">
            <v>평 4각 &amp; 8각</v>
          </cell>
          <cell r="E213" t="str">
            <v>EA</v>
          </cell>
          <cell r="F213">
            <v>160</v>
          </cell>
        </row>
        <row r="214">
          <cell r="A214" t="str">
            <v>d184</v>
          </cell>
          <cell r="B214">
            <v>184</v>
          </cell>
          <cell r="C214" t="str">
            <v>CABLE TRAY</v>
          </cell>
          <cell r="D214" t="str">
            <v>STRAIGHT TRAY W300</v>
          </cell>
          <cell r="E214" t="str">
            <v>M</v>
          </cell>
          <cell r="F214">
            <v>11340</v>
          </cell>
          <cell r="G214">
            <v>0.28499999999999998</v>
          </cell>
        </row>
        <row r="215">
          <cell r="A215" t="str">
            <v>d198</v>
          </cell>
          <cell r="B215">
            <v>198</v>
          </cell>
          <cell r="C215" t="str">
            <v>DOWN LIGHT</v>
          </cell>
          <cell r="D215" t="str">
            <v>5" 반사매입형</v>
          </cell>
          <cell r="E215" t="str">
            <v>EA</v>
          </cell>
          <cell r="F215">
            <v>6000</v>
          </cell>
          <cell r="G215">
            <v>0.245</v>
          </cell>
        </row>
        <row r="216">
          <cell r="A216" t="str">
            <v>d187</v>
          </cell>
          <cell r="B216">
            <v>187</v>
          </cell>
          <cell r="C216" t="str">
            <v>ELB</v>
          </cell>
          <cell r="D216" t="str">
            <v>2P 30AF 20AT</v>
          </cell>
          <cell r="E216" t="str">
            <v>EA</v>
          </cell>
          <cell r="F216">
            <v>5300</v>
          </cell>
          <cell r="G216">
            <v>0.19</v>
          </cell>
        </row>
        <row r="217">
          <cell r="A217" t="str">
            <v>d188</v>
          </cell>
          <cell r="B217">
            <v>188</v>
          </cell>
          <cell r="C217" t="str">
            <v>NFB</v>
          </cell>
          <cell r="D217" t="str">
            <v>ABE 3P 50AF 30AT</v>
          </cell>
          <cell r="E217" t="str">
            <v>EA</v>
          </cell>
          <cell r="F217">
            <v>21800</v>
          </cell>
          <cell r="G217">
            <v>0.26</v>
          </cell>
        </row>
        <row r="218">
          <cell r="A218" t="str">
            <v>d231</v>
          </cell>
          <cell r="B218">
            <v>231</v>
          </cell>
          <cell r="C218" t="str">
            <v>NFB</v>
          </cell>
          <cell r="D218" t="str">
            <v>ABS 4P 400AF 400AT</v>
          </cell>
          <cell r="E218" t="str">
            <v>EA</v>
          </cell>
          <cell r="F218">
            <v>250000</v>
          </cell>
          <cell r="G218">
            <v>0.68</v>
          </cell>
        </row>
        <row r="219">
          <cell r="A219" t="str">
            <v>d189</v>
          </cell>
          <cell r="B219">
            <v>189</v>
          </cell>
          <cell r="C219" t="str">
            <v>NFB</v>
          </cell>
          <cell r="D219" t="str">
            <v>ABS 4P 100AF 75AT</v>
          </cell>
          <cell r="E219" t="str">
            <v>EA</v>
          </cell>
          <cell r="F219">
            <v>51100</v>
          </cell>
          <cell r="G219">
            <v>0.46800000000000003</v>
          </cell>
        </row>
        <row r="220">
          <cell r="A220" t="str">
            <v>d190</v>
          </cell>
          <cell r="B220">
            <v>190</v>
          </cell>
          <cell r="C220" t="str">
            <v>NFB</v>
          </cell>
          <cell r="D220" t="str">
            <v>ABS 4P 50AF 50AT</v>
          </cell>
          <cell r="E220" t="str">
            <v>EA</v>
          </cell>
          <cell r="F220">
            <v>28200</v>
          </cell>
          <cell r="G220">
            <v>0.33800000000000002</v>
          </cell>
        </row>
        <row r="221">
          <cell r="A221" t="str">
            <v>d191</v>
          </cell>
          <cell r="B221">
            <v>191</v>
          </cell>
          <cell r="C221" t="str">
            <v>T.V 유니트</v>
          </cell>
          <cell r="D221" t="str">
            <v>AUV 7-3-3</v>
          </cell>
          <cell r="E221" t="str">
            <v>조</v>
          </cell>
          <cell r="F221">
            <v>1700</v>
          </cell>
          <cell r="I221">
            <v>0.08</v>
          </cell>
        </row>
        <row r="222">
          <cell r="A222" t="str">
            <v>d192</v>
          </cell>
          <cell r="B222">
            <v>192</v>
          </cell>
          <cell r="C222" t="str">
            <v>U-CHANNEL</v>
          </cell>
          <cell r="D222" t="str">
            <v>42x25x2.3t</v>
          </cell>
          <cell r="E222" t="str">
            <v>M</v>
          </cell>
          <cell r="F222">
            <v>2800</v>
          </cell>
        </row>
        <row r="223">
          <cell r="A223" t="str">
            <v>d193</v>
          </cell>
          <cell r="B223">
            <v>193</v>
          </cell>
          <cell r="C223" t="str">
            <v>U-CHANNEL</v>
          </cell>
          <cell r="D223" t="str">
            <v>42x42x2.6t</v>
          </cell>
          <cell r="E223" t="str">
            <v>M</v>
          </cell>
          <cell r="F223">
            <v>3000</v>
          </cell>
        </row>
        <row r="224">
          <cell r="A224" t="str">
            <v>d204</v>
          </cell>
          <cell r="F224">
            <v>0</v>
          </cell>
        </row>
        <row r="225">
          <cell r="A225" t="str">
            <v>d201</v>
          </cell>
          <cell r="B225">
            <v>201</v>
          </cell>
          <cell r="C225" t="str">
            <v>부속품율</v>
          </cell>
          <cell r="D225" t="str">
            <v>전선관의 15%</v>
          </cell>
          <cell r="E225" t="str">
            <v>식</v>
          </cell>
          <cell r="F225">
            <v>0</v>
          </cell>
        </row>
        <row r="226">
          <cell r="A226" t="str">
            <v>d202</v>
          </cell>
          <cell r="B226">
            <v>202</v>
          </cell>
          <cell r="C226" t="str">
            <v>잡자재비</v>
          </cell>
          <cell r="D226" t="str">
            <v>배관.배선의 2%</v>
          </cell>
          <cell r="E226" t="str">
            <v>식</v>
          </cell>
          <cell r="F226">
            <v>0</v>
          </cell>
        </row>
        <row r="227">
          <cell r="A227" t="str">
            <v>d203</v>
          </cell>
          <cell r="B227">
            <v>203</v>
          </cell>
          <cell r="C227" t="str">
            <v>공구손료</v>
          </cell>
          <cell r="D227" t="str">
            <v>인건비의 3%</v>
          </cell>
          <cell r="E227" t="str">
            <v>식</v>
          </cell>
          <cell r="F227">
            <v>0</v>
          </cell>
        </row>
        <row r="228">
          <cell r="F228">
            <v>0</v>
          </cell>
        </row>
        <row r="229">
          <cell r="A229" t="str">
            <v>d221</v>
          </cell>
          <cell r="B229">
            <v>221</v>
          </cell>
          <cell r="C229" t="str">
            <v>케이블 덕트(W/C)</v>
          </cell>
          <cell r="D229" t="str">
            <v>W 200 x 150</v>
          </cell>
          <cell r="E229" t="str">
            <v>M</v>
          </cell>
          <cell r="F229">
            <v>19000</v>
          </cell>
          <cell r="G229">
            <v>0.5</v>
          </cell>
        </row>
        <row r="230">
          <cell r="A230" t="str">
            <v>d222</v>
          </cell>
          <cell r="B230">
            <v>222</v>
          </cell>
          <cell r="C230" t="str">
            <v>케이블 덕트(W/C)</v>
          </cell>
          <cell r="D230" t="str">
            <v>W 300 x 150</v>
          </cell>
          <cell r="E230" t="str">
            <v>M</v>
          </cell>
          <cell r="F230">
            <v>20560</v>
          </cell>
          <cell r="G230">
            <v>0.5</v>
          </cell>
        </row>
        <row r="231">
          <cell r="A231" t="str">
            <v>d223</v>
          </cell>
          <cell r="B231">
            <v>223</v>
          </cell>
          <cell r="C231" t="str">
            <v>수평용 엘보</v>
          </cell>
          <cell r="D231" t="str">
            <v>W 200 x 150</v>
          </cell>
          <cell r="E231" t="str">
            <v>EA</v>
          </cell>
          <cell r="F231">
            <v>14190</v>
          </cell>
          <cell r="G231">
            <v>0.5</v>
          </cell>
        </row>
        <row r="232">
          <cell r="A232" t="str">
            <v>d224</v>
          </cell>
          <cell r="B232">
            <v>224</v>
          </cell>
          <cell r="C232" t="str">
            <v>수평용 엘보</v>
          </cell>
          <cell r="D232" t="str">
            <v>W 300 x 150</v>
          </cell>
          <cell r="E232" t="str">
            <v>EA</v>
          </cell>
          <cell r="F232">
            <v>16200</v>
          </cell>
          <cell r="G232">
            <v>0.5</v>
          </cell>
        </row>
        <row r="233">
          <cell r="A233" t="str">
            <v>d225</v>
          </cell>
          <cell r="B233">
            <v>225</v>
          </cell>
          <cell r="C233" t="str">
            <v>수직용 엘보</v>
          </cell>
          <cell r="D233" t="str">
            <v>W 200 x 150</v>
          </cell>
          <cell r="E233" t="str">
            <v>EA</v>
          </cell>
          <cell r="F233">
            <v>13500</v>
          </cell>
          <cell r="G233">
            <v>0.5</v>
          </cell>
        </row>
        <row r="234">
          <cell r="A234" t="str">
            <v>d226</v>
          </cell>
          <cell r="B234">
            <v>226</v>
          </cell>
          <cell r="C234" t="str">
            <v>수직용 엘보</v>
          </cell>
          <cell r="D234" t="str">
            <v>W 300 x 150</v>
          </cell>
          <cell r="E234" t="str">
            <v>EA</v>
          </cell>
          <cell r="F234">
            <v>14180</v>
          </cell>
          <cell r="G234">
            <v>0.5</v>
          </cell>
        </row>
        <row r="235">
          <cell r="A235" t="str">
            <v>d232</v>
          </cell>
          <cell r="B235">
            <v>232</v>
          </cell>
        </row>
      </sheetData>
      <sheetData sheetId="2" refreshError="1"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>
      <selection activeCell="C25" sqref="C25"/>
    </sheetView>
  </sheetViews>
  <sheetFormatPr defaultRowHeight="12" x14ac:dyDescent="0.3"/>
  <cols>
    <col min="1" max="1" width="7.5" style="1" bestFit="1" customWidth="1"/>
    <col min="2" max="2" width="6" style="1" bestFit="1" customWidth="1"/>
    <col min="3" max="3" width="24.875" style="1" customWidth="1"/>
    <col min="4" max="6" width="14.875" style="1" customWidth="1"/>
    <col min="7" max="8" width="4.5" style="43" bestFit="1" customWidth="1"/>
    <col min="9" max="9" width="30.625" style="1" customWidth="1"/>
    <col min="10" max="12" width="9" style="1"/>
    <col min="13" max="14" width="11.5" style="1" bestFit="1" customWidth="1"/>
    <col min="15" max="15" width="10" style="1" bestFit="1" customWidth="1"/>
    <col min="16" max="16" width="9" style="1"/>
    <col min="17" max="17" width="11.875" style="1" bestFit="1" customWidth="1"/>
    <col min="18" max="16384" width="9" style="1"/>
  </cols>
  <sheetData>
    <row r="1" spans="1:20" ht="12.95" customHeight="1" x14ac:dyDescent="0.3">
      <c r="A1" s="1" t="s">
        <v>56</v>
      </c>
      <c r="K1" s="103"/>
      <c r="L1" s="103"/>
      <c r="M1" s="103"/>
      <c r="N1" s="103"/>
      <c r="O1" s="103"/>
      <c r="P1" s="103"/>
      <c r="Q1" s="103"/>
      <c r="R1" s="103"/>
      <c r="S1" s="103"/>
    </row>
    <row r="2" spans="1:20" s="2" customFormat="1" ht="20.100000000000001" customHeight="1" x14ac:dyDescent="0.3">
      <c r="A2" s="5" t="s">
        <v>90</v>
      </c>
      <c r="B2" s="5"/>
      <c r="C2" s="5"/>
      <c r="D2" s="5"/>
      <c r="E2" s="5"/>
      <c r="F2" s="5"/>
      <c r="G2" s="44"/>
      <c r="H2" s="44"/>
      <c r="I2" s="5"/>
      <c r="K2" s="104"/>
      <c r="L2" s="104"/>
      <c r="M2" s="104"/>
      <c r="N2" s="104"/>
      <c r="O2" s="104"/>
      <c r="P2" s="104"/>
      <c r="Q2" s="104"/>
      <c r="R2" s="104"/>
      <c r="S2" s="104"/>
    </row>
    <row r="3" spans="1:20" ht="15" customHeight="1" x14ac:dyDescent="0.3">
      <c r="K3" s="103"/>
      <c r="L3" s="103"/>
      <c r="M3" s="103"/>
      <c r="N3" s="105"/>
      <c r="O3" s="103"/>
      <c r="P3" s="103"/>
      <c r="Q3" s="103"/>
      <c r="R3" s="103"/>
      <c r="S3" s="103"/>
    </row>
    <row r="4" spans="1:20" ht="20.100000000000001" customHeight="1" thickBot="1" x14ac:dyDescent="0.35">
      <c r="A4" s="3" t="s">
        <v>147</v>
      </c>
      <c r="I4" s="4" t="s">
        <v>0</v>
      </c>
      <c r="K4" s="103"/>
      <c r="L4" s="103"/>
      <c r="M4" s="106"/>
      <c r="N4" s="106"/>
      <c r="O4" s="107"/>
      <c r="P4" s="103"/>
      <c r="Q4" s="103"/>
      <c r="R4" s="103"/>
      <c r="S4" s="103"/>
    </row>
    <row r="5" spans="1:20" s="45" customFormat="1" ht="15" customHeight="1" x14ac:dyDescent="0.3">
      <c r="A5" s="143" t="s">
        <v>71</v>
      </c>
      <c r="B5" s="144"/>
      <c r="C5" s="145"/>
      <c r="D5" s="64" t="s">
        <v>118</v>
      </c>
      <c r="E5" s="64" t="s">
        <v>119</v>
      </c>
      <c r="F5" s="64" t="s">
        <v>132</v>
      </c>
      <c r="G5" s="124" t="s">
        <v>89</v>
      </c>
      <c r="H5" s="125"/>
      <c r="I5" s="126"/>
      <c r="K5" s="108"/>
      <c r="L5" s="108"/>
      <c r="M5" s="108"/>
      <c r="N5" s="108"/>
      <c r="O5" s="108"/>
      <c r="P5" s="108"/>
      <c r="Q5" s="108"/>
      <c r="R5" s="108"/>
      <c r="S5" s="108"/>
    </row>
    <row r="6" spans="1:20" s="45" customFormat="1" ht="15" customHeight="1" thickBot="1" x14ac:dyDescent="0.35">
      <c r="A6" s="146"/>
      <c r="B6" s="147"/>
      <c r="C6" s="148"/>
      <c r="D6" s="65" t="s">
        <v>117</v>
      </c>
      <c r="E6" s="65" t="s">
        <v>117</v>
      </c>
      <c r="F6" s="65" t="s">
        <v>117</v>
      </c>
      <c r="G6" s="127"/>
      <c r="H6" s="128"/>
      <c r="I6" s="129"/>
      <c r="K6" s="108" t="s">
        <v>103</v>
      </c>
      <c r="L6" s="108"/>
      <c r="M6" s="108" t="s">
        <v>108</v>
      </c>
      <c r="N6" s="109"/>
      <c r="O6" s="108" t="s">
        <v>109</v>
      </c>
      <c r="P6" s="108"/>
      <c r="Q6" s="108"/>
      <c r="R6" s="108"/>
      <c r="S6" s="108"/>
    </row>
    <row r="7" spans="1:20" s="45" customFormat="1" ht="11.25" customHeight="1" thickTop="1" x14ac:dyDescent="0.3">
      <c r="A7" s="140" t="s">
        <v>79</v>
      </c>
      <c r="B7" s="133" t="s">
        <v>59</v>
      </c>
      <c r="C7" s="134"/>
      <c r="D7" s="46"/>
      <c r="E7" s="87"/>
      <c r="F7" s="46"/>
      <c r="G7" s="121" t="s">
        <v>82</v>
      </c>
      <c r="H7" s="121" t="s">
        <v>83</v>
      </c>
      <c r="I7" s="100" t="s">
        <v>129</v>
      </c>
      <c r="K7" s="108" t="s">
        <v>62</v>
      </c>
      <c r="L7" s="108"/>
      <c r="M7" s="108"/>
      <c r="N7" s="109" t="s">
        <v>94</v>
      </c>
      <c r="O7" s="108" t="s">
        <v>93</v>
      </c>
      <c r="P7" s="108"/>
      <c r="Q7" s="108"/>
      <c r="R7" s="108"/>
      <c r="S7" s="108"/>
    </row>
    <row r="8" spans="1:20" s="45" customFormat="1" ht="11.25" customHeight="1" x14ac:dyDescent="0.3">
      <c r="A8" s="141"/>
      <c r="B8" s="135" t="s">
        <v>60</v>
      </c>
      <c r="C8" s="132"/>
      <c r="D8" s="47"/>
      <c r="E8" s="88"/>
      <c r="F8" s="47"/>
      <c r="G8" s="122"/>
      <c r="H8" s="122"/>
      <c r="I8" s="99" t="s">
        <v>176</v>
      </c>
      <c r="K8" s="108" t="s">
        <v>62</v>
      </c>
      <c r="L8" s="108"/>
      <c r="M8" s="108" t="s">
        <v>92</v>
      </c>
      <c r="N8" s="110">
        <v>0</v>
      </c>
      <c r="O8" s="110" t="e">
        <f>#REF!</f>
        <v>#REF!</v>
      </c>
      <c r="P8" s="108" t="s">
        <v>97</v>
      </c>
      <c r="Q8" s="108"/>
      <c r="R8" s="108"/>
      <c r="S8" s="108"/>
    </row>
    <row r="9" spans="1:20" s="45" customFormat="1" ht="11.25" customHeight="1" x14ac:dyDescent="0.3">
      <c r="A9" s="141"/>
      <c r="B9" s="136" t="s">
        <v>19</v>
      </c>
      <c r="C9" s="48" t="s">
        <v>148</v>
      </c>
      <c r="D9" s="47"/>
      <c r="E9" s="88"/>
      <c r="F9" s="47"/>
      <c r="G9" s="122"/>
      <c r="H9" s="122"/>
      <c r="I9" s="99" t="s">
        <v>130</v>
      </c>
      <c r="K9" s="108" t="s">
        <v>63</v>
      </c>
      <c r="L9" s="108"/>
      <c r="M9" s="108"/>
      <c r="N9" s="109"/>
      <c r="O9" s="108"/>
      <c r="P9" s="108"/>
      <c r="Q9" s="108"/>
      <c r="R9" s="108"/>
      <c r="S9" s="108"/>
    </row>
    <row r="10" spans="1:20" s="45" customFormat="1" ht="11.25" customHeight="1" x14ac:dyDescent="0.3">
      <c r="A10" s="141"/>
      <c r="B10" s="137"/>
      <c r="C10" s="48" t="s">
        <v>149</v>
      </c>
      <c r="D10" s="47"/>
      <c r="E10" s="88"/>
      <c r="F10" s="47"/>
      <c r="G10" s="122"/>
      <c r="H10" s="122"/>
      <c r="I10" s="99" t="s">
        <v>128</v>
      </c>
      <c r="K10" s="108" t="s">
        <v>63</v>
      </c>
      <c r="L10" s="108"/>
      <c r="M10" s="108" t="str">
        <f>C10</f>
        <v>안전수당</v>
      </c>
      <c r="N10" s="111">
        <v>0</v>
      </c>
      <c r="O10" s="108"/>
      <c r="P10" s="108"/>
      <c r="Q10" s="108"/>
      <c r="R10" s="108"/>
      <c r="S10" s="108"/>
      <c r="T10" s="108"/>
    </row>
    <row r="11" spans="1:20" s="45" customFormat="1" ht="11.25" customHeight="1" x14ac:dyDescent="0.3">
      <c r="A11" s="141"/>
      <c r="B11" s="137"/>
      <c r="C11" s="48" t="s">
        <v>150</v>
      </c>
      <c r="D11" s="47"/>
      <c r="E11" s="88"/>
      <c r="F11" s="47"/>
      <c r="G11" s="123"/>
      <c r="H11" s="122"/>
      <c r="I11" s="99" t="s">
        <v>128</v>
      </c>
      <c r="K11" s="108" t="s">
        <v>63</v>
      </c>
      <c r="L11" s="108"/>
      <c r="M11" s="108" t="str">
        <f>C11</f>
        <v>위생수당</v>
      </c>
      <c r="N11" s="112">
        <v>0</v>
      </c>
      <c r="O11" s="113"/>
      <c r="P11" s="108"/>
      <c r="Q11" s="108"/>
      <c r="R11" s="108"/>
      <c r="S11" s="108"/>
      <c r="T11" s="108"/>
    </row>
    <row r="12" spans="1:20" s="45" customFormat="1" ht="11.25" customHeight="1" x14ac:dyDescent="0.3">
      <c r="A12" s="141"/>
      <c r="B12" s="137"/>
      <c r="C12" s="48" t="s">
        <v>151</v>
      </c>
      <c r="D12" s="47"/>
      <c r="E12" s="88"/>
      <c r="F12" s="47"/>
      <c r="G12" s="49"/>
      <c r="H12" s="122"/>
      <c r="I12" s="99" t="s">
        <v>127</v>
      </c>
      <c r="K12" s="108" t="s">
        <v>63</v>
      </c>
      <c r="L12" s="108"/>
      <c r="M12" s="108" t="s">
        <v>91</v>
      </c>
      <c r="N12" s="111">
        <f>O16</f>
        <v>15</v>
      </c>
      <c r="O12" s="108"/>
      <c r="P12" s="108" t="s">
        <v>110</v>
      </c>
      <c r="Q12" s="108"/>
      <c r="R12" s="108"/>
      <c r="S12" s="108"/>
      <c r="T12" s="108"/>
    </row>
    <row r="13" spans="1:20" s="45" customFormat="1" ht="11.25" customHeight="1" x14ac:dyDescent="0.3">
      <c r="A13" s="141"/>
      <c r="B13" s="137"/>
      <c r="C13" s="48" t="s">
        <v>152</v>
      </c>
      <c r="D13" s="47"/>
      <c r="E13" s="88"/>
      <c r="F13" s="47"/>
      <c r="G13" s="49"/>
      <c r="H13" s="122"/>
      <c r="I13" s="99" t="s">
        <v>100</v>
      </c>
      <c r="K13" s="108" t="s">
        <v>63</v>
      </c>
      <c r="L13" s="108"/>
      <c r="M13" s="108"/>
      <c r="N13" s="109"/>
      <c r="O13" s="108"/>
      <c r="P13" s="114" t="s">
        <v>111</v>
      </c>
      <c r="Q13" s="108"/>
      <c r="R13" s="108"/>
      <c r="S13" s="108"/>
      <c r="T13" s="108"/>
    </row>
    <row r="14" spans="1:20" s="45" customFormat="1" ht="11.25" customHeight="1" x14ac:dyDescent="0.3">
      <c r="A14" s="141"/>
      <c r="B14" s="137"/>
      <c r="C14" s="48" t="s">
        <v>153</v>
      </c>
      <c r="D14" s="47"/>
      <c r="E14" s="88"/>
      <c r="F14" s="47"/>
      <c r="G14" s="49"/>
      <c r="H14" s="122"/>
      <c r="I14" s="99" t="s">
        <v>101</v>
      </c>
      <c r="K14" s="108" t="s">
        <v>63</v>
      </c>
      <c r="L14" s="108"/>
      <c r="M14" s="108"/>
      <c r="N14" s="109"/>
      <c r="O14" s="108"/>
      <c r="P14" s="108"/>
      <c r="Q14" s="108"/>
      <c r="R14" s="108"/>
      <c r="S14" s="108"/>
      <c r="T14" s="108"/>
    </row>
    <row r="15" spans="1:20" s="45" customFormat="1" ht="11.25" customHeight="1" x14ac:dyDescent="0.3">
      <c r="A15" s="141"/>
      <c r="B15" s="137"/>
      <c r="C15" s="48" t="s">
        <v>154</v>
      </c>
      <c r="D15" s="47"/>
      <c r="E15" s="88"/>
      <c r="F15" s="47"/>
      <c r="G15" s="49"/>
      <c r="H15" s="122"/>
      <c r="I15" s="99" t="s">
        <v>126</v>
      </c>
      <c r="K15" s="108" t="s">
        <v>63</v>
      </c>
      <c r="L15" s="108"/>
      <c r="M15" s="108"/>
      <c r="N15" s="109"/>
      <c r="O15" s="108" t="s">
        <v>116</v>
      </c>
      <c r="P15" s="108" t="s">
        <v>112</v>
      </c>
      <c r="Q15" s="108" t="s">
        <v>113</v>
      </c>
      <c r="R15" s="108" t="s">
        <v>114</v>
      </c>
      <c r="S15" s="108"/>
      <c r="T15" s="108" t="s">
        <v>115</v>
      </c>
    </row>
    <row r="16" spans="1:20" s="45" customFormat="1" ht="11.25" customHeight="1" x14ac:dyDescent="0.3">
      <c r="A16" s="141"/>
      <c r="B16" s="137"/>
      <c r="C16" s="48" t="s">
        <v>155</v>
      </c>
      <c r="D16" s="47"/>
      <c r="E16" s="88"/>
      <c r="F16" s="47"/>
      <c r="G16" s="49"/>
      <c r="H16" s="123"/>
      <c r="I16" s="99" t="s">
        <v>102</v>
      </c>
      <c r="K16" s="108" t="s">
        <v>63</v>
      </c>
      <c r="L16" s="108"/>
      <c r="M16" s="108"/>
      <c r="N16" s="109"/>
      <c r="O16" s="108">
        <f>INT(P16*(Q16/R16)*S16/T16)</f>
        <v>15</v>
      </c>
      <c r="P16" s="108">
        <v>15</v>
      </c>
      <c r="Q16" s="108">
        <f>근로기준!D8</f>
        <v>35</v>
      </c>
      <c r="R16" s="108">
        <v>40</v>
      </c>
      <c r="S16" s="108">
        <v>8</v>
      </c>
      <c r="T16" s="108">
        <f>근로기준!C8</f>
        <v>7</v>
      </c>
    </row>
    <row r="17" spans="1:20" s="45" customFormat="1" ht="11.25" customHeight="1" x14ac:dyDescent="0.3">
      <c r="A17" s="141"/>
      <c r="B17" s="135" t="s">
        <v>58</v>
      </c>
      <c r="C17" s="132"/>
      <c r="D17" s="47">
        <v>200064</v>
      </c>
      <c r="E17" s="88">
        <v>182732</v>
      </c>
      <c r="F17" s="47">
        <v>217632</v>
      </c>
      <c r="G17" s="49"/>
      <c r="H17" s="49"/>
      <c r="I17" s="66" t="s">
        <v>131</v>
      </c>
      <c r="K17" s="108" t="s">
        <v>62</v>
      </c>
      <c r="L17" s="108"/>
      <c r="M17" s="108"/>
      <c r="N17" s="109"/>
      <c r="O17" s="108"/>
      <c r="P17" s="108"/>
      <c r="Q17" s="108"/>
      <c r="R17" s="108"/>
      <c r="S17" s="108"/>
      <c r="T17" s="108"/>
    </row>
    <row r="18" spans="1:20" s="45" customFormat="1" ht="11.25" customHeight="1" thickBot="1" x14ac:dyDescent="0.35">
      <c r="A18" s="142"/>
      <c r="B18" s="138" t="s">
        <v>61</v>
      </c>
      <c r="C18" s="139"/>
      <c r="D18" s="50">
        <f>SUM(D7:D17)</f>
        <v>200064</v>
      </c>
      <c r="E18" s="50">
        <f t="shared" ref="E18:F18" si="0">SUM(E7:E17)</f>
        <v>182732</v>
      </c>
      <c r="F18" s="50">
        <f t="shared" si="0"/>
        <v>217632</v>
      </c>
      <c r="G18" s="51"/>
      <c r="H18" s="51"/>
      <c r="I18" s="67"/>
      <c r="K18" s="108"/>
      <c r="L18" s="108"/>
      <c r="M18" s="115"/>
      <c r="N18" s="109"/>
      <c r="O18" s="108"/>
      <c r="P18" s="108"/>
      <c r="Q18" s="108"/>
      <c r="R18" s="108"/>
      <c r="S18" s="108"/>
      <c r="T18" s="108"/>
    </row>
    <row r="19" spans="1:20" s="45" customFormat="1" ht="11.25" customHeight="1" x14ac:dyDescent="0.3">
      <c r="A19" s="164" t="s">
        <v>80</v>
      </c>
      <c r="B19" s="155" t="s">
        <v>64</v>
      </c>
      <c r="C19" s="52" t="s">
        <v>156</v>
      </c>
      <c r="D19" s="53">
        <v>80412</v>
      </c>
      <c r="E19" s="53">
        <v>73143</v>
      </c>
      <c r="F19" s="53">
        <v>87780</v>
      </c>
      <c r="G19" s="54"/>
      <c r="H19" s="54"/>
      <c r="I19" s="98" t="s">
        <v>167</v>
      </c>
      <c r="K19" s="108" t="s">
        <v>65</v>
      </c>
      <c r="L19" s="116" t="e">
        <f>#REF!</f>
        <v>#REF!</v>
      </c>
      <c r="M19" s="117"/>
      <c r="N19" s="118"/>
      <c r="O19" s="117"/>
      <c r="P19" s="117"/>
      <c r="Q19" s="108"/>
      <c r="R19" s="108"/>
      <c r="S19" s="108"/>
      <c r="T19" s="108"/>
    </row>
    <row r="20" spans="1:20" s="45" customFormat="1" ht="11.25" customHeight="1" x14ac:dyDescent="0.3">
      <c r="A20" s="141"/>
      <c r="B20" s="137"/>
      <c r="C20" s="48" t="s">
        <v>157</v>
      </c>
      <c r="D20" s="47">
        <v>9866</v>
      </c>
      <c r="E20" s="47">
        <v>8974</v>
      </c>
      <c r="F20" s="47">
        <v>10770</v>
      </c>
      <c r="G20" s="49"/>
      <c r="H20" s="49"/>
      <c r="I20" s="99" t="s">
        <v>168</v>
      </c>
      <c r="K20" s="108" t="s">
        <v>65</v>
      </c>
      <c r="L20" s="116" t="e">
        <f>#REF!</f>
        <v>#REF!</v>
      </c>
      <c r="M20" s="117"/>
      <c r="N20" s="118"/>
      <c r="O20" s="117"/>
      <c r="P20" s="117"/>
      <c r="Q20" s="108"/>
      <c r="R20" s="108"/>
      <c r="S20" s="108"/>
      <c r="T20" s="108"/>
    </row>
    <row r="21" spans="1:20" s="45" customFormat="1" ht="11.25" customHeight="1" x14ac:dyDescent="0.3">
      <c r="A21" s="141"/>
      <c r="B21" s="137"/>
      <c r="C21" s="48" t="s">
        <v>158</v>
      </c>
      <c r="D21" s="47">
        <v>103534</v>
      </c>
      <c r="E21" s="47">
        <v>94175</v>
      </c>
      <c r="F21" s="47">
        <v>113021</v>
      </c>
      <c r="G21" s="49"/>
      <c r="H21" s="49"/>
      <c r="I21" s="99" t="s">
        <v>169</v>
      </c>
      <c r="K21" s="108" t="s">
        <v>65</v>
      </c>
      <c r="L21" s="116" t="e">
        <f>#REF!</f>
        <v>#REF!</v>
      </c>
      <c r="M21" s="117"/>
      <c r="N21" s="118"/>
      <c r="O21" s="117"/>
      <c r="P21" s="117"/>
      <c r="Q21" s="108"/>
      <c r="R21" s="108"/>
      <c r="S21" s="108"/>
      <c r="T21" s="108"/>
    </row>
    <row r="22" spans="1:20" s="45" customFormat="1" ht="11.25" customHeight="1" x14ac:dyDescent="0.3">
      <c r="A22" s="141"/>
      <c r="B22" s="137"/>
      <c r="C22" s="48" t="s">
        <v>160</v>
      </c>
      <c r="D22" s="47">
        <v>20706</v>
      </c>
      <c r="E22" s="47">
        <v>18835</v>
      </c>
      <c r="F22" s="47">
        <v>22604</v>
      </c>
      <c r="G22" s="49"/>
      <c r="H22" s="49"/>
      <c r="I22" s="99" t="s">
        <v>170</v>
      </c>
      <c r="K22" s="108" t="s">
        <v>65</v>
      </c>
      <c r="L22" s="116" t="e">
        <f>#REF!</f>
        <v>#REF!</v>
      </c>
      <c r="M22" s="117"/>
      <c r="N22" s="118"/>
      <c r="O22" s="117"/>
      <c r="P22" s="117"/>
      <c r="Q22" s="108"/>
      <c r="R22" s="108"/>
      <c r="S22" s="108"/>
      <c r="T22" s="108"/>
    </row>
    <row r="23" spans="1:20" s="45" customFormat="1" ht="11.25" customHeight="1" x14ac:dyDescent="0.3">
      <c r="A23" s="141"/>
      <c r="B23" s="137"/>
      <c r="C23" s="48" t="s">
        <v>159</v>
      </c>
      <c r="D23" s="47">
        <v>26458</v>
      </c>
      <c r="E23" s="47">
        <v>24067</v>
      </c>
      <c r="F23" s="47">
        <v>28883</v>
      </c>
      <c r="G23" s="49"/>
      <c r="H23" s="49"/>
      <c r="I23" s="99" t="s">
        <v>171</v>
      </c>
      <c r="K23" s="108" t="s">
        <v>65</v>
      </c>
      <c r="L23" s="116" t="e">
        <f>#REF!</f>
        <v>#REF!</v>
      </c>
      <c r="M23" s="117"/>
      <c r="N23" s="118"/>
      <c r="O23" s="117"/>
      <c r="P23" s="117"/>
      <c r="Q23" s="108"/>
      <c r="R23" s="108"/>
      <c r="S23" s="108"/>
      <c r="T23" s="108"/>
    </row>
    <row r="24" spans="1:20" s="45" customFormat="1" ht="11.25" customHeight="1" x14ac:dyDescent="0.3">
      <c r="A24" s="141"/>
      <c r="B24" s="137"/>
      <c r="C24" s="48" t="s">
        <v>161</v>
      </c>
      <c r="D24" s="47">
        <v>1380</v>
      </c>
      <c r="E24" s="47">
        <v>1255</v>
      </c>
      <c r="F24" s="47">
        <v>1506</v>
      </c>
      <c r="G24" s="49"/>
      <c r="H24" s="49"/>
      <c r="I24" s="99" t="s">
        <v>172</v>
      </c>
      <c r="K24" s="108" t="s">
        <v>65</v>
      </c>
      <c r="L24" s="116" t="e">
        <f>#REF!</f>
        <v>#REF!</v>
      </c>
      <c r="M24" s="117"/>
      <c r="N24" s="118"/>
      <c r="O24" s="117"/>
      <c r="P24" s="117"/>
      <c r="Q24" s="108"/>
      <c r="R24" s="108"/>
      <c r="S24" s="108"/>
      <c r="T24" s="108"/>
    </row>
    <row r="25" spans="1:20" s="45" customFormat="1" ht="11.25" customHeight="1" x14ac:dyDescent="0.3">
      <c r="A25" s="141"/>
      <c r="B25" s="137"/>
      <c r="C25" s="48" t="s">
        <v>162</v>
      </c>
      <c r="D25" s="47">
        <v>69</v>
      </c>
      <c r="E25" s="47">
        <v>62</v>
      </c>
      <c r="F25" s="47">
        <v>75</v>
      </c>
      <c r="G25" s="49"/>
      <c r="H25" s="49"/>
      <c r="I25" s="99" t="s">
        <v>173</v>
      </c>
      <c r="K25" s="108" t="s">
        <v>65</v>
      </c>
      <c r="L25" s="116" t="e">
        <f>#REF!</f>
        <v>#REF!</v>
      </c>
      <c r="M25" s="117"/>
      <c r="N25" s="118"/>
      <c r="O25" s="117"/>
      <c r="P25" s="117"/>
      <c r="Q25" s="108"/>
      <c r="R25" s="108"/>
      <c r="S25" s="108"/>
      <c r="T25" s="108"/>
    </row>
    <row r="26" spans="1:20" s="45" customFormat="1" ht="11.25" customHeight="1" x14ac:dyDescent="0.3">
      <c r="A26" s="141"/>
      <c r="B26" s="137"/>
      <c r="C26" s="48" t="s">
        <v>163</v>
      </c>
      <c r="D26" s="47"/>
      <c r="E26" s="47"/>
      <c r="F26" s="88"/>
      <c r="G26" s="49"/>
      <c r="H26" s="49"/>
      <c r="I26" s="99" t="s">
        <v>174</v>
      </c>
      <c r="K26" s="108" t="s">
        <v>65</v>
      </c>
      <c r="L26" s="116" t="e">
        <f>#REF!</f>
        <v>#REF!</v>
      </c>
      <c r="M26" s="117"/>
      <c r="N26" s="118"/>
      <c r="O26" s="117"/>
      <c r="P26" s="117"/>
      <c r="Q26" s="108"/>
      <c r="R26" s="108"/>
      <c r="S26" s="108"/>
    </row>
    <row r="27" spans="1:20" s="45" customFormat="1" ht="11.25" customHeight="1" x14ac:dyDescent="0.3">
      <c r="A27" s="141"/>
      <c r="B27" s="136" t="s">
        <v>81</v>
      </c>
      <c r="C27" s="48" t="s">
        <v>164</v>
      </c>
      <c r="D27" s="47"/>
      <c r="E27" s="88"/>
      <c r="F27" s="88"/>
      <c r="G27" s="49" t="s">
        <v>84</v>
      </c>
      <c r="H27" s="49"/>
      <c r="I27" s="99" t="s">
        <v>175</v>
      </c>
      <c r="K27" s="108" t="s">
        <v>66</v>
      </c>
      <c r="L27" s="108"/>
      <c r="M27" s="108"/>
      <c r="N27" s="109"/>
      <c r="O27" s="108"/>
      <c r="P27" s="108"/>
      <c r="Q27" s="108"/>
      <c r="R27" s="108"/>
      <c r="S27" s="108"/>
    </row>
    <row r="28" spans="1:20" s="45" customFormat="1" ht="11.25" customHeight="1" x14ac:dyDescent="0.3">
      <c r="A28" s="141"/>
      <c r="B28" s="137"/>
      <c r="C28" s="48" t="s">
        <v>165</v>
      </c>
      <c r="D28" s="47">
        <v>0</v>
      </c>
      <c r="E28" s="88">
        <v>0</v>
      </c>
      <c r="F28" s="88">
        <v>0</v>
      </c>
      <c r="G28" s="49"/>
      <c r="H28" s="49"/>
      <c r="I28" s="99"/>
      <c r="K28" s="108" t="s">
        <v>66</v>
      </c>
      <c r="L28" s="108"/>
      <c r="M28" s="108"/>
      <c r="N28" s="109"/>
      <c r="O28" s="108"/>
      <c r="P28" s="108"/>
      <c r="Q28" s="108"/>
      <c r="R28" s="108"/>
      <c r="S28" s="108"/>
    </row>
    <row r="29" spans="1:20" s="45" customFormat="1" ht="11.25" customHeight="1" x14ac:dyDescent="0.3">
      <c r="A29" s="141"/>
      <c r="B29" s="137"/>
      <c r="C29" s="48" t="s">
        <v>166</v>
      </c>
      <c r="D29" s="47">
        <v>0</v>
      </c>
      <c r="E29" s="88">
        <v>0</v>
      </c>
      <c r="F29" s="88">
        <v>0</v>
      </c>
      <c r="G29" s="49"/>
      <c r="H29" s="49"/>
      <c r="I29" s="99"/>
      <c r="K29" s="108" t="s">
        <v>66</v>
      </c>
      <c r="L29" s="108"/>
      <c r="M29" s="108"/>
      <c r="N29" s="109"/>
      <c r="O29" s="108"/>
      <c r="P29" s="108"/>
      <c r="Q29" s="108"/>
      <c r="R29" s="108"/>
      <c r="S29" s="108"/>
    </row>
    <row r="30" spans="1:20" s="45" customFormat="1" ht="11.25" customHeight="1" x14ac:dyDescent="0.3">
      <c r="A30" s="141"/>
      <c r="B30" s="135" t="s">
        <v>67</v>
      </c>
      <c r="C30" s="132"/>
      <c r="D30" s="47">
        <v>0</v>
      </c>
      <c r="E30" s="88">
        <v>0</v>
      </c>
      <c r="F30" s="88">
        <v>0</v>
      </c>
      <c r="G30" s="49"/>
      <c r="H30" s="49"/>
      <c r="I30" s="66"/>
      <c r="K30" s="108"/>
      <c r="L30" s="108"/>
      <c r="M30" s="108"/>
      <c r="N30" s="110"/>
      <c r="O30" s="108"/>
      <c r="P30" s="108"/>
      <c r="Q30" s="108"/>
      <c r="R30" s="108"/>
      <c r="S30" s="108"/>
    </row>
    <row r="31" spans="1:20" s="45" customFormat="1" ht="11.25" customHeight="1" x14ac:dyDescent="0.3">
      <c r="A31" s="141"/>
      <c r="B31" s="135" t="s">
        <v>68</v>
      </c>
      <c r="C31" s="132"/>
      <c r="D31" s="47"/>
      <c r="E31" s="88"/>
      <c r="F31" s="88"/>
      <c r="G31" s="49"/>
      <c r="H31" s="49"/>
      <c r="I31" s="66"/>
      <c r="K31" s="108"/>
      <c r="L31" s="108"/>
      <c r="M31" s="108"/>
      <c r="N31" s="109"/>
      <c r="O31" s="108"/>
      <c r="P31" s="108"/>
      <c r="Q31" s="108"/>
      <c r="R31" s="108"/>
      <c r="S31" s="108"/>
    </row>
    <row r="32" spans="1:20" s="45" customFormat="1" ht="11.25" customHeight="1" thickBot="1" x14ac:dyDescent="0.35">
      <c r="A32" s="142"/>
      <c r="B32" s="138" t="s">
        <v>61</v>
      </c>
      <c r="C32" s="139"/>
      <c r="D32" s="50">
        <f>SUM(D19:D31)</f>
        <v>242425</v>
      </c>
      <c r="E32" s="50">
        <f t="shared" ref="E32:F32" si="1">SUM(E19:E31)</f>
        <v>220511</v>
      </c>
      <c r="F32" s="50">
        <f t="shared" si="1"/>
        <v>264639</v>
      </c>
      <c r="G32" s="51"/>
      <c r="H32" s="51"/>
      <c r="I32" s="67"/>
      <c r="K32" s="108"/>
      <c r="L32" s="108"/>
      <c r="M32" s="108"/>
      <c r="N32" s="109"/>
      <c r="O32" s="108"/>
      <c r="P32" s="108"/>
      <c r="Q32" s="108"/>
      <c r="R32" s="108"/>
      <c r="S32" s="108"/>
    </row>
    <row r="33" spans="1:19" s="45" customFormat="1" ht="11.25" customHeight="1" x14ac:dyDescent="0.3">
      <c r="A33" s="149" t="s">
        <v>69</v>
      </c>
      <c r="B33" s="150"/>
      <c r="C33" s="151"/>
      <c r="D33" s="53"/>
      <c r="E33" s="53"/>
      <c r="F33" s="53"/>
      <c r="G33" s="54"/>
      <c r="H33" s="54"/>
      <c r="I33" s="68"/>
      <c r="K33" s="108"/>
      <c r="L33" s="108"/>
      <c r="M33" s="108"/>
      <c r="N33" s="109"/>
      <c r="O33" s="108"/>
      <c r="P33" s="108"/>
      <c r="Q33" s="108"/>
      <c r="R33" s="108"/>
      <c r="S33" s="108"/>
    </row>
    <row r="34" spans="1:19" s="45" customFormat="1" ht="11.25" customHeight="1" thickBot="1" x14ac:dyDescent="0.35">
      <c r="A34" s="162" t="s">
        <v>70</v>
      </c>
      <c r="B34" s="163"/>
      <c r="C34" s="139"/>
      <c r="D34" s="50">
        <f>SUM(D18,D32,D33)</f>
        <v>442489</v>
      </c>
      <c r="E34" s="50">
        <f t="shared" ref="E34:F34" si="2">SUM(E18,E32,E33)</f>
        <v>403243</v>
      </c>
      <c r="F34" s="50">
        <f t="shared" si="2"/>
        <v>482271</v>
      </c>
      <c r="G34" s="51"/>
      <c r="H34" s="51"/>
      <c r="I34" s="67" t="s">
        <v>85</v>
      </c>
      <c r="K34" s="108"/>
      <c r="L34" s="108"/>
      <c r="M34" s="108"/>
      <c r="N34" s="109"/>
      <c r="O34" s="108"/>
      <c r="P34" s="108"/>
      <c r="Q34" s="108"/>
      <c r="R34" s="108"/>
      <c r="S34" s="108"/>
    </row>
    <row r="35" spans="1:19" s="45" customFormat="1" ht="11.25" customHeight="1" x14ac:dyDescent="0.3">
      <c r="A35" s="149" t="e">
        <f>"[E] 일반관리비 ("&amp;#REF!*100&amp;"%)"</f>
        <v>#REF!</v>
      </c>
      <c r="B35" s="150"/>
      <c r="C35" s="151"/>
      <c r="D35" s="53"/>
      <c r="E35" s="53"/>
      <c r="F35" s="53"/>
      <c r="G35" s="54"/>
      <c r="H35" s="54"/>
      <c r="I35" s="68" t="s">
        <v>177</v>
      </c>
      <c r="K35" s="119" t="s">
        <v>77</v>
      </c>
      <c r="L35" s="108"/>
      <c r="M35" s="108" t="s">
        <v>95</v>
      </c>
      <c r="N35" s="110"/>
      <c r="O35" s="110" t="e">
        <f>#REF!</f>
        <v>#REF!</v>
      </c>
      <c r="P35" s="108" t="s">
        <v>98</v>
      </c>
      <c r="Q35" s="108"/>
      <c r="R35" s="108"/>
      <c r="S35" s="108"/>
    </row>
    <row r="36" spans="1:19" s="45" customFormat="1" ht="11.25" customHeight="1" x14ac:dyDescent="0.3">
      <c r="A36" s="130" t="e">
        <f>"[F] 이윤 ("&amp;#REF!*100&amp;"%)"</f>
        <v>#REF!</v>
      </c>
      <c r="B36" s="131"/>
      <c r="C36" s="132"/>
      <c r="D36" s="47"/>
      <c r="E36" s="47"/>
      <c r="F36" s="47"/>
      <c r="G36" s="49"/>
      <c r="H36" s="49"/>
      <c r="I36" s="66" t="s">
        <v>178</v>
      </c>
      <c r="K36" s="120" t="s">
        <v>78</v>
      </c>
      <c r="L36" s="108"/>
      <c r="M36" s="108" t="s">
        <v>96</v>
      </c>
      <c r="N36" s="110"/>
      <c r="O36" s="110" t="e">
        <f>#REF!</f>
        <v>#REF!</v>
      </c>
      <c r="P36" s="108" t="s">
        <v>99</v>
      </c>
      <c r="Q36" s="108"/>
      <c r="R36" s="108"/>
      <c r="S36" s="108"/>
    </row>
    <row r="37" spans="1:19" s="45" customFormat="1" ht="11.25" customHeight="1" x14ac:dyDescent="0.3">
      <c r="A37" s="152" t="s">
        <v>75</v>
      </c>
      <c r="B37" s="153"/>
      <c r="C37" s="154"/>
      <c r="D37" s="55"/>
      <c r="E37" s="55"/>
      <c r="F37" s="55"/>
      <c r="G37" s="56"/>
      <c r="H37" s="56"/>
      <c r="I37" s="69" t="s">
        <v>86</v>
      </c>
      <c r="K37" s="108"/>
      <c r="L37" s="108"/>
      <c r="M37" s="108"/>
      <c r="N37" s="108"/>
      <c r="O37" s="108"/>
      <c r="P37" s="108"/>
      <c r="Q37" s="108"/>
      <c r="R37" s="108"/>
      <c r="S37" s="108"/>
    </row>
    <row r="38" spans="1:19" s="45" customFormat="1" ht="11.25" customHeight="1" x14ac:dyDescent="0.3">
      <c r="A38" s="130" t="s">
        <v>76</v>
      </c>
      <c r="B38" s="131"/>
      <c r="C38" s="132"/>
      <c r="D38" s="47"/>
      <c r="E38" s="47"/>
      <c r="F38" s="47"/>
      <c r="G38" s="57"/>
      <c r="H38" s="57"/>
      <c r="I38" s="66" t="s">
        <v>87</v>
      </c>
      <c r="K38" s="108"/>
      <c r="L38" s="108"/>
      <c r="M38" s="108"/>
      <c r="N38" s="108"/>
      <c r="O38" s="108"/>
      <c r="P38" s="108"/>
      <c r="Q38" s="108"/>
      <c r="R38" s="108"/>
      <c r="S38" s="108"/>
    </row>
    <row r="39" spans="1:19" s="45" customFormat="1" ht="11.25" customHeight="1" thickBot="1" x14ac:dyDescent="0.35">
      <c r="A39" s="165" t="s">
        <v>74</v>
      </c>
      <c r="B39" s="166"/>
      <c r="C39" s="167"/>
      <c r="D39" s="58"/>
      <c r="E39" s="58"/>
      <c r="F39" s="58"/>
      <c r="G39" s="59"/>
      <c r="H39" s="59"/>
      <c r="I39" s="70" t="s">
        <v>88</v>
      </c>
    </row>
    <row r="40" spans="1:19" s="45" customFormat="1" ht="11.25" customHeight="1" x14ac:dyDescent="0.3">
      <c r="A40" s="156" t="s">
        <v>73</v>
      </c>
      <c r="B40" s="157"/>
      <c r="C40" s="158"/>
      <c r="D40" s="60">
        <v>3</v>
      </c>
      <c r="E40" s="89">
        <v>3</v>
      </c>
      <c r="F40" s="89">
        <v>3</v>
      </c>
      <c r="G40" s="61"/>
      <c r="H40" s="61"/>
      <c r="I40" s="71"/>
    </row>
    <row r="41" spans="1:19" s="45" customFormat="1" ht="11.25" customHeight="1" thickBot="1" x14ac:dyDescent="0.35">
      <c r="A41" s="159" t="s">
        <v>72</v>
      </c>
      <c r="B41" s="160"/>
      <c r="C41" s="161"/>
      <c r="D41" s="62">
        <f>INT(D39*D40)</f>
        <v>0</v>
      </c>
      <c r="E41" s="62">
        <f t="shared" ref="E41:F41" si="3">INT(E39*E40)</f>
        <v>0</v>
      </c>
      <c r="F41" s="62">
        <f t="shared" si="3"/>
        <v>0</v>
      </c>
      <c r="G41" s="63"/>
      <c r="H41" s="63"/>
      <c r="I41" s="97"/>
      <c r="N41" s="77" t="e">
        <f>#REF!</f>
        <v>#REF!</v>
      </c>
      <c r="P41" s="85"/>
      <c r="Q41" s="86" t="e">
        <f>N41*0.88</f>
        <v>#REF!</v>
      </c>
    </row>
    <row r="42" spans="1:19" ht="20.100000000000001" customHeight="1" x14ac:dyDescent="0.3"/>
    <row r="43" spans="1:19" ht="20.100000000000001" customHeight="1" x14ac:dyDescent="0.3"/>
    <row r="44" spans="1:19" ht="20.100000000000001" customHeight="1" x14ac:dyDescent="0.3"/>
    <row r="45" spans="1:19" ht="20.100000000000001" customHeight="1" x14ac:dyDescent="0.3">
      <c r="D45" s="79"/>
      <c r="E45" s="79"/>
      <c r="F45" s="79"/>
    </row>
    <row r="46" spans="1:19" ht="20.100000000000001" customHeight="1" x14ac:dyDescent="0.3">
      <c r="D46" s="74"/>
      <c r="E46" s="74"/>
      <c r="F46" s="74"/>
    </row>
    <row r="47" spans="1:19" ht="20.100000000000001" customHeight="1" x14ac:dyDescent="0.3"/>
  </sheetData>
  <mergeCells count="25">
    <mergeCell ref="A40:C40"/>
    <mergeCell ref="A41:C41"/>
    <mergeCell ref="A33:C33"/>
    <mergeCell ref="A34:C34"/>
    <mergeCell ref="B30:C30"/>
    <mergeCell ref="B31:C31"/>
    <mergeCell ref="B32:C32"/>
    <mergeCell ref="A19:A32"/>
    <mergeCell ref="A39:C39"/>
    <mergeCell ref="G7:G11"/>
    <mergeCell ref="H7:H16"/>
    <mergeCell ref="G5:I6"/>
    <mergeCell ref="A38:C38"/>
    <mergeCell ref="B7:C7"/>
    <mergeCell ref="B8:C8"/>
    <mergeCell ref="B17:C17"/>
    <mergeCell ref="B9:B16"/>
    <mergeCell ref="B18:C18"/>
    <mergeCell ref="A7:A18"/>
    <mergeCell ref="A5:C6"/>
    <mergeCell ref="A35:C35"/>
    <mergeCell ref="A36:C36"/>
    <mergeCell ref="A37:C37"/>
    <mergeCell ref="B19:B26"/>
    <mergeCell ref="B27:B29"/>
  </mergeCells>
  <phoneticPr fontId="4" type="noConversion"/>
  <pageMargins left="0.59055118110236215" right="0.59055118110236215" top="0.51181102362204722" bottom="0.70866141732283472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4" sqref="A4"/>
    </sheetView>
  </sheetViews>
  <sheetFormatPr defaultRowHeight="12" x14ac:dyDescent="0.3"/>
  <cols>
    <col min="1" max="1" width="6.625" style="1" customWidth="1"/>
    <col min="2" max="2" width="15.625" style="1" customWidth="1"/>
    <col min="3" max="3" width="21.375" style="1" customWidth="1"/>
    <col min="4" max="4" width="53.5" style="1" customWidth="1"/>
    <col min="5" max="5" width="25.625" style="1" bestFit="1" customWidth="1"/>
    <col min="6" max="16384" width="9" style="1"/>
  </cols>
  <sheetData>
    <row r="1" spans="1:7" ht="12.95" customHeight="1" x14ac:dyDescent="0.3">
      <c r="A1" s="1" t="s">
        <v>120</v>
      </c>
    </row>
    <row r="2" spans="1:7" s="2" customFormat="1" ht="20.100000000000001" customHeight="1" x14ac:dyDescent="0.3">
      <c r="A2" s="5" t="s">
        <v>55</v>
      </c>
      <c r="B2" s="5"/>
      <c r="C2" s="5"/>
      <c r="D2" s="5"/>
      <c r="E2" s="5"/>
    </row>
    <row r="3" spans="1:7" ht="15" customHeight="1" x14ac:dyDescent="0.3"/>
    <row r="4" spans="1:7" ht="20.100000000000001" customHeight="1" thickBot="1" x14ac:dyDescent="0.35">
      <c r="A4" s="3" t="s">
        <v>146</v>
      </c>
      <c r="B4" s="3"/>
      <c r="E4" s="4"/>
    </row>
    <row r="5" spans="1:7" ht="30" customHeight="1" thickBot="1" x14ac:dyDescent="0.35">
      <c r="A5" s="168" t="s">
        <v>1</v>
      </c>
      <c r="B5" s="169"/>
      <c r="C5" s="32" t="s">
        <v>49</v>
      </c>
      <c r="D5" s="32" t="s">
        <v>50</v>
      </c>
      <c r="E5" s="33" t="s">
        <v>51</v>
      </c>
    </row>
    <row r="6" spans="1:7" ht="65.099999999999994" customHeight="1" thickTop="1" x14ac:dyDescent="0.3">
      <c r="A6" s="175" t="s">
        <v>17</v>
      </c>
      <c r="B6" s="176"/>
      <c r="C6" s="34" t="s">
        <v>138</v>
      </c>
      <c r="D6" s="34" t="s">
        <v>139</v>
      </c>
      <c r="E6" s="35" t="s">
        <v>140</v>
      </c>
      <c r="G6" s="84"/>
    </row>
    <row r="7" spans="1:7" ht="65.099999999999994" customHeight="1" x14ac:dyDescent="0.3">
      <c r="A7" s="177" t="s">
        <v>18</v>
      </c>
      <c r="B7" s="178"/>
      <c r="C7" s="36" t="s">
        <v>41</v>
      </c>
      <c r="D7" s="36" t="s">
        <v>57</v>
      </c>
      <c r="E7" s="37" t="s">
        <v>141</v>
      </c>
      <c r="G7" s="30"/>
    </row>
    <row r="8" spans="1:7" ht="65.099999999999994" customHeight="1" x14ac:dyDescent="0.3">
      <c r="A8" s="181" t="s">
        <v>53</v>
      </c>
      <c r="B8" s="38" t="s">
        <v>20</v>
      </c>
      <c r="C8" s="36" t="s">
        <v>42</v>
      </c>
      <c r="D8" s="36" t="s">
        <v>45</v>
      </c>
      <c r="E8" s="37" t="s">
        <v>38</v>
      </c>
      <c r="G8" s="31"/>
    </row>
    <row r="9" spans="1:7" ht="65.099999999999994" customHeight="1" x14ac:dyDescent="0.3">
      <c r="A9" s="182"/>
      <c r="B9" s="38" t="s">
        <v>21</v>
      </c>
      <c r="C9" s="36" t="s">
        <v>43</v>
      </c>
      <c r="D9" s="36" t="s">
        <v>46</v>
      </c>
      <c r="E9" s="37" t="s">
        <v>137</v>
      </c>
      <c r="G9" s="30"/>
    </row>
    <row r="10" spans="1:7" ht="65.099999999999994" customHeight="1" x14ac:dyDescent="0.3">
      <c r="A10" s="182"/>
      <c r="B10" s="39" t="s">
        <v>52</v>
      </c>
      <c r="C10" s="36" t="s">
        <v>44</v>
      </c>
      <c r="D10" s="36" t="s">
        <v>47</v>
      </c>
      <c r="E10" s="37" t="s">
        <v>39</v>
      </c>
      <c r="G10" s="31"/>
    </row>
    <row r="11" spans="1:7" ht="65.099999999999994" customHeight="1" thickBot="1" x14ac:dyDescent="0.35">
      <c r="A11" s="179" t="s">
        <v>22</v>
      </c>
      <c r="B11" s="180"/>
      <c r="C11" s="40" t="s">
        <v>54</v>
      </c>
      <c r="D11" s="40" t="s">
        <v>48</v>
      </c>
      <c r="E11" s="41" t="s">
        <v>40</v>
      </c>
      <c r="G11" s="30"/>
    </row>
    <row r="12" spans="1:7" ht="20.100000000000001" customHeight="1" x14ac:dyDescent="0.3"/>
    <row r="13" spans="1:7" ht="20.100000000000001" customHeight="1" x14ac:dyDescent="0.3"/>
    <row r="14" spans="1:7" ht="20.100000000000001" customHeight="1" x14ac:dyDescent="0.3"/>
    <row r="15" spans="1:7" ht="20.100000000000001" customHeight="1" x14ac:dyDescent="0.3"/>
    <row r="16" spans="1:7" ht="20.100000000000001" customHeight="1" x14ac:dyDescent="0.3"/>
    <row r="17" ht="20.100000000000001" customHeight="1" x14ac:dyDescent="0.3"/>
  </sheetData>
  <mergeCells count="5">
    <mergeCell ref="A6:B6"/>
    <mergeCell ref="A7:B7"/>
    <mergeCell ref="A11:B11"/>
    <mergeCell ref="A8:A10"/>
    <mergeCell ref="A5:B5"/>
  </mergeCells>
  <phoneticPr fontId="4" type="noConversion"/>
  <pageMargins left="0.59055118110236215" right="0.59055118110236215" top="0.51181102362204722" bottom="0.70866141732283472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B13" sqref="B13"/>
    </sheetView>
  </sheetViews>
  <sheetFormatPr defaultRowHeight="12" x14ac:dyDescent="0.3"/>
  <cols>
    <col min="1" max="1" width="18.625" style="1" customWidth="1"/>
    <col min="2" max="2" width="16.375" style="1" bestFit="1" customWidth="1"/>
    <col min="3" max="3" width="10.625" style="1" customWidth="1"/>
    <col min="4" max="7" width="8.125" style="1" customWidth="1"/>
    <col min="8" max="9" width="7.625" style="1" customWidth="1"/>
    <col min="10" max="11" width="10.625" style="1" customWidth="1"/>
    <col min="12" max="12" width="8.125" style="1" customWidth="1"/>
    <col min="13" max="16384" width="9" style="1"/>
  </cols>
  <sheetData>
    <row r="1" spans="1:15" ht="12.95" customHeight="1" x14ac:dyDescent="0.3">
      <c r="A1" s="1" t="s">
        <v>121</v>
      </c>
    </row>
    <row r="2" spans="1:15" s="2" customFormat="1" ht="20.100000000000001" customHeight="1" x14ac:dyDescent="0.3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ht="15" customHeight="1" x14ac:dyDescent="0.3"/>
    <row r="4" spans="1:15" ht="20.100000000000001" customHeight="1" thickBot="1" x14ac:dyDescent="0.35">
      <c r="A4" s="3" t="s">
        <v>146</v>
      </c>
      <c r="B4" s="3"/>
      <c r="C4" s="3"/>
      <c r="L4" s="4" t="s">
        <v>0</v>
      </c>
    </row>
    <row r="5" spans="1:15" ht="15" customHeight="1" x14ac:dyDescent="0.3">
      <c r="A5" s="183" t="s">
        <v>2</v>
      </c>
      <c r="B5" s="184"/>
      <c r="C5" s="20" t="s">
        <v>33</v>
      </c>
      <c r="D5" s="187" t="s">
        <v>106</v>
      </c>
      <c r="E5" s="188"/>
      <c r="F5" s="188"/>
      <c r="G5" s="189"/>
      <c r="H5" s="187" t="s">
        <v>105</v>
      </c>
      <c r="I5" s="189"/>
      <c r="J5" s="17" t="s">
        <v>31</v>
      </c>
      <c r="K5" s="17" t="s">
        <v>32</v>
      </c>
      <c r="L5" s="173" t="s">
        <v>35</v>
      </c>
    </row>
    <row r="6" spans="1:15" ht="15" customHeight="1" thickBot="1" x14ac:dyDescent="0.35">
      <c r="A6" s="185"/>
      <c r="B6" s="186"/>
      <c r="C6" s="22" t="s">
        <v>34</v>
      </c>
      <c r="D6" s="75" t="s">
        <v>104</v>
      </c>
      <c r="E6" s="75" t="s">
        <v>28</v>
      </c>
      <c r="F6" s="75" t="s">
        <v>36</v>
      </c>
      <c r="G6" s="75" t="s">
        <v>37</v>
      </c>
      <c r="H6" s="75" t="s">
        <v>29</v>
      </c>
      <c r="I6" s="75" t="s">
        <v>30</v>
      </c>
      <c r="J6" s="18" t="s">
        <v>6</v>
      </c>
      <c r="K6" s="18" t="s">
        <v>6</v>
      </c>
      <c r="L6" s="174"/>
    </row>
    <row r="7" spans="1:15" ht="39.950000000000003" customHeight="1" thickTop="1" x14ac:dyDescent="0.3">
      <c r="A7" s="29" t="s">
        <v>145</v>
      </c>
      <c r="B7" s="23" t="s">
        <v>123</v>
      </c>
      <c r="C7" s="23" t="s">
        <v>122</v>
      </c>
      <c r="D7" s="80">
        <v>7</v>
      </c>
      <c r="E7" s="81">
        <v>1</v>
      </c>
      <c r="F7" s="81"/>
      <c r="G7" s="81"/>
      <c r="H7" s="81">
        <f>52*5</f>
        <v>260</v>
      </c>
      <c r="I7" s="81">
        <f>H7*D7</f>
        <v>1820</v>
      </c>
      <c r="J7" s="81">
        <f>F7*$H7</f>
        <v>0</v>
      </c>
      <c r="K7" s="81">
        <f t="shared" ref="K7" si="0">G7*$H7</f>
        <v>0</v>
      </c>
      <c r="L7" s="19"/>
    </row>
    <row r="8" spans="1:15" ht="39.950000000000003" customHeight="1" x14ac:dyDescent="0.3">
      <c r="A8" s="6"/>
      <c r="B8" s="23"/>
      <c r="C8" s="23" t="s">
        <v>107</v>
      </c>
      <c r="D8" s="80"/>
      <c r="E8" s="81"/>
      <c r="F8" s="81"/>
      <c r="G8" s="81"/>
      <c r="H8" s="81">
        <f>365-H7</f>
        <v>105</v>
      </c>
      <c r="I8" s="81"/>
      <c r="J8" s="81"/>
      <c r="K8" s="81"/>
      <c r="L8" s="42"/>
    </row>
    <row r="9" spans="1:15" ht="30" customHeight="1" thickBot="1" x14ac:dyDescent="0.35">
      <c r="A9" s="7" t="s">
        <v>27</v>
      </c>
      <c r="B9" s="73" t="str">
        <f>A7</f>
        <v>방호원
(평  달)</v>
      </c>
      <c r="C9" s="28"/>
      <c r="D9" s="82"/>
      <c r="E9" s="83"/>
      <c r="F9" s="83"/>
      <c r="G9" s="83"/>
      <c r="H9" s="83">
        <f>SUM(H7:H8)</f>
        <v>365</v>
      </c>
      <c r="I9" s="83">
        <f>SUM(I7:I8)</f>
        <v>1820</v>
      </c>
      <c r="J9" s="83">
        <f>SUM(J7:J8)</f>
        <v>0</v>
      </c>
      <c r="K9" s="83">
        <f>SUM(K7:K8)</f>
        <v>0</v>
      </c>
      <c r="L9" s="27"/>
      <c r="N9" s="74"/>
      <c r="O9" s="76"/>
    </row>
    <row r="10" spans="1:15" ht="30" customHeight="1" thickBot="1" x14ac:dyDescent="0.35">
      <c r="B10" s="101"/>
      <c r="O10" s="76"/>
    </row>
    <row r="11" spans="1:15" ht="39.950000000000003" customHeight="1" x14ac:dyDescent="0.3">
      <c r="A11" s="92" t="s">
        <v>143</v>
      </c>
      <c r="B11" s="102" t="s">
        <v>123</v>
      </c>
      <c r="C11" s="93" t="s">
        <v>122</v>
      </c>
      <c r="D11" s="94">
        <v>7</v>
      </c>
      <c r="E11" s="95">
        <v>1</v>
      </c>
      <c r="F11" s="95"/>
      <c r="G11" s="95"/>
      <c r="H11" s="95">
        <f>52*5</f>
        <v>260</v>
      </c>
      <c r="I11" s="95">
        <f>H11*D11</f>
        <v>1820</v>
      </c>
      <c r="J11" s="95">
        <f>F11*$H11</f>
        <v>0</v>
      </c>
      <c r="K11" s="95">
        <f t="shared" ref="K11" si="1">G11*$H11</f>
        <v>0</v>
      </c>
      <c r="L11" s="96"/>
    </row>
    <row r="12" spans="1:15" ht="39.950000000000003" customHeight="1" x14ac:dyDescent="0.3">
      <c r="A12" s="6"/>
      <c r="B12" s="23"/>
      <c r="C12" s="23" t="s">
        <v>107</v>
      </c>
      <c r="D12" s="80"/>
      <c r="E12" s="81"/>
      <c r="F12" s="81"/>
      <c r="G12" s="81"/>
      <c r="H12" s="81">
        <f>365-H11</f>
        <v>105</v>
      </c>
      <c r="I12" s="81"/>
      <c r="J12" s="81"/>
      <c r="K12" s="81"/>
      <c r="L12" s="42"/>
    </row>
    <row r="13" spans="1:15" ht="30" customHeight="1" thickBot="1" x14ac:dyDescent="0.35">
      <c r="A13" s="7" t="s">
        <v>27</v>
      </c>
      <c r="B13" s="73" t="str">
        <f>A11</f>
        <v>방호원
(마지막달)</v>
      </c>
      <c r="C13" s="28"/>
      <c r="D13" s="82"/>
      <c r="E13" s="83"/>
      <c r="F13" s="83"/>
      <c r="G13" s="83"/>
      <c r="H13" s="83">
        <f>SUM(H11:H12)</f>
        <v>365</v>
      </c>
      <c r="I13" s="83">
        <f>SUM(I11:I12)</f>
        <v>1820</v>
      </c>
      <c r="J13" s="83">
        <f>SUM(J11:J12)</f>
        <v>0</v>
      </c>
      <c r="K13" s="83">
        <f>SUM(K11:K12)</f>
        <v>0</v>
      </c>
      <c r="L13" s="27"/>
      <c r="N13" s="74"/>
      <c r="O13" s="76"/>
    </row>
    <row r="14" spans="1:15" ht="12.75" thickBot="1" x14ac:dyDescent="0.35">
      <c r="B14" s="101"/>
    </row>
    <row r="15" spans="1:15" ht="39.950000000000003" customHeight="1" x14ac:dyDescent="0.3">
      <c r="A15" s="92" t="s">
        <v>144</v>
      </c>
      <c r="B15" s="102" t="s">
        <v>123</v>
      </c>
      <c r="C15" s="93" t="s">
        <v>136</v>
      </c>
      <c r="D15" s="94">
        <v>8</v>
      </c>
      <c r="E15" s="95">
        <v>1</v>
      </c>
      <c r="F15" s="95"/>
      <c r="G15" s="95"/>
      <c r="H15" s="95">
        <f>52*5</f>
        <v>260</v>
      </c>
      <c r="I15" s="95">
        <f>H15*D15</f>
        <v>2080</v>
      </c>
      <c r="J15" s="95">
        <f>F15*$H15</f>
        <v>0</v>
      </c>
      <c r="K15" s="95">
        <f t="shared" ref="K15" si="2">G15*$H15</f>
        <v>0</v>
      </c>
      <c r="L15" s="96"/>
    </row>
    <row r="16" spans="1:15" ht="39.950000000000003" customHeight="1" x14ac:dyDescent="0.3">
      <c r="A16" s="6"/>
      <c r="B16" s="72"/>
      <c r="C16" s="23" t="s">
        <v>107</v>
      </c>
      <c r="D16" s="80"/>
      <c r="E16" s="81"/>
      <c r="F16" s="81"/>
      <c r="G16" s="81"/>
      <c r="H16" s="81">
        <f>365-H15</f>
        <v>105</v>
      </c>
      <c r="I16" s="81"/>
      <c r="J16" s="81"/>
      <c r="K16" s="81"/>
      <c r="L16" s="42"/>
    </row>
    <row r="17" spans="1:15" ht="30" customHeight="1" thickBot="1" x14ac:dyDescent="0.35">
      <c r="A17" s="7" t="s">
        <v>27</v>
      </c>
      <c r="B17" s="73" t="str">
        <f>A15</f>
        <v>방호원
(하절기)</v>
      </c>
      <c r="C17" s="28"/>
      <c r="D17" s="82"/>
      <c r="E17" s="83"/>
      <c r="F17" s="83"/>
      <c r="G17" s="83"/>
      <c r="H17" s="83">
        <f>SUM(H15:H16)</f>
        <v>365</v>
      </c>
      <c r="I17" s="83">
        <f>SUM(I15:I16)</f>
        <v>2080</v>
      </c>
      <c r="J17" s="83">
        <f>SUM(J15:J16)</f>
        <v>0</v>
      </c>
      <c r="K17" s="83">
        <f>SUM(K15:K16)</f>
        <v>0</v>
      </c>
      <c r="L17" s="27"/>
      <c r="N17" s="74"/>
      <c r="O17" s="76"/>
    </row>
  </sheetData>
  <mergeCells count="4">
    <mergeCell ref="A5:B6"/>
    <mergeCell ref="L5:L6"/>
    <mergeCell ref="D5:G5"/>
    <mergeCell ref="H5:I5"/>
  </mergeCells>
  <phoneticPr fontId="4" type="noConversion"/>
  <pageMargins left="0.59055118110236215" right="0.59055118110236215" top="0.51181102362204722" bottom="0.70866141732283472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E9" sqref="E9"/>
    </sheetView>
  </sheetViews>
  <sheetFormatPr defaultRowHeight="12" x14ac:dyDescent="0.3"/>
  <cols>
    <col min="1" max="1" width="24.625" style="1" customWidth="1"/>
    <col min="2" max="10" width="10.875" style="1" customWidth="1"/>
    <col min="11" max="16384" width="9" style="1"/>
  </cols>
  <sheetData>
    <row r="1" spans="1:12" ht="12.95" customHeight="1" x14ac:dyDescent="0.3">
      <c r="A1" s="1" t="s">
        <v>125</v>
      </c>
    </row>
    <row r="2" spans="1:12" s="2" customFormat="1" ht="20.100000000000001" customHeight="1" x14ac:dyDescent="0.3">
      <c r="A2" s="5" t="s">
        <v>3</v>
      </c>
      <c r="B2" s="5"/>
      <c r="C2" s="5"/>
      <c r="D2" s="5"/>
      <c r="E2" s="5"/>
      <c r="F2" s="5"/>
      <c r="G2" s="5"/>
      <c r="H2" s="5"/>
      <c r="I2" s="5"/>
      <c r="J2" s="5"/>
    </row>
    <row r="3" spans="1:12" ht="15" customHeight="1" x14ac:dyDescent="0.3"/>
    <row r="4" spans="1:12" ht="20.100000000000001" customHeight="1" thickBot="1" x14ac:dyDescent="0.35">
      <c r="A4" s="3" t="s">
        <v>146</v>
      </c>
      <c r="B4" s="3"/>
      <c r="J4" s="4"/>
    </row>
    <row r="5" spans="1:12" ht="15" customHeight="1" x14ac:dyDescent="0.3">
      <c r="A5" s="170" t="s">
        <v>2</v>
      </c>
      <c r="B5" s="20" t="s">
        <v>24</v>
      </c>
      <c r="C5" s="172" t="s">
        <v>4</v>
      </c>
      <c r="D5" s="172"/>
      <c r="E5" s="172"/>
      <c r="F5" s="172"/>
      <c r="G5" s="172" t="s">
        <v>5</v>
      </c>
      <c r="H5" s="172"/>
      <c r="I5" s="172"/>
      <c r="J5" s="191"/>
    </row>
    <row r="6" spans="1:12" ht="15" customHeight="1" x14ac:dyDescent="0.3">
      <c r="A6" s="190"/>
      <c r="B6" s="21" t="s">
        <v>25</v>
      </c>
      <c r="C6" s="192" t="s">
        <v>15</v>
      </c>
      <c r="D6" s="192"/>
      <c r="E6" s="192"/>
      <c r="F6" s="11" t="s">
        <v>8</v>
      </c>
      <c r="G6" s="192" t="s">
        <v>15</v>
      </c>
      <c r="H6" s="192"/>
      <c r="I6" s="192"/>
      <c r="J6" s="12" t="s">
        <v>7</v>
      </c>
    </row>
    <row r="7" spans="1:12" ht="15" customHeight="1" thickBot="1" x14ac:dyDescent="0.35">
      <c r="A7" s="171"/>
      <c r="B7" s="22" t="s">
        <v>23</v>
      </c>
      <c r="C7" s="10" t="s">
        <v>12</v>
      </c>
      <c r="D7" s="10" t="s">
        <v>14</v>
      </c>
      <c r="E7" s="10" t="s">
        <v>8</v>
      </c>
      <c r="F7" s="8" t="s">
        <v>10</v>
      </c>
      <c r="G7" s="10" t="s">
        <v>11</v>
      </c>
      <c r="H7" s="10" t="s">
        <v>13</v>
      </c>
      <c r="I7" s="10" t="s">
        <v>7</v>
      </c>
      <c r="J7" s="9" t="s">
        <v>9</v>
      </c>
    </row>
    <row r="8" spans="1:12" ht="95.1" customHeight="1" thickTop="1" x14ac:dyDescent="0.3">
      <c r="A8" s="6" t="s">
        <v>142</v>
      </c>
      <c r="B8" s="24">
        <v>9</v>
      </c>
      <c r="C8" s="78">
        <v>7</v>
      </c>
      <c r="D8" s="13">
        <f>C8*5</f>
        <v>35</v>
      </c>
      <c r="E8" s="13">
        <f>TRUNC(((D8*52)+C8)/12,2)</f>
        <v>152.25</v>
      </c>
      <c r="F8" s="13">
        <f>TRUNC(E8/C8,2)</f>
        <v>21.75</v>
      </c>
      <c r="G8" s="13">
        <v>7</v>
      </c>
      <c r="H8" s="13">
        <f>(G8*5)*(1+1/5)</f>
        <v>42</v>
      </c>
      <c r="I8" s="13">
        <f>TRUNC(((H8*52)+G8)/12,2)</f>
        <v>182.58</v>
      </c>
      <c r="J8" s="14">
        <f>TRUNC(I8/G8,2)</f>
        <v>26.08</v>
      </c>
      <c r="L8" s="26"/>
    </row>
    <row r="9" spans="1:12" ht="95.1" customHeight="1" x14ac:dyDescent="0.3">
      <c r="A9" s="6" t="s">
        <v>143</v>
      </c>
      <c r="B9" s="24"/>
      <c r="C9" s="78">
        <v>7</v>
      </c>
      <c r="D9" s="13">
        <f>C9*5</f>
        <v>35</v>
      </c>
      <c r="E9" s="13">
        <f>TRUNC(((D9*52))/12,2)-7</f>
        <v>144.66</v>
      </c>
      <c r="F9" s="13">
        <f>TRUNC(E9/C9,2)</f>
        <v>20.66</v>
      </c>
      <c r="G9" s="13">
        <v>7</v>
      </c>
      <c r="H9" s="13">
        <f>(G9*5)*(1+1/5)</f>
        <v>42</v>
      </c>
      <c r="I9" s="13">
        <f>TRUNC(((H9*52))/12,2)-7</f>
        <v>175</v>
      </c>
      <c r="J9" s="14">
        <f>TRUNC(I9/G9,2)</f>
        <v>25</v>
      </c>
    </row>
    <row r="10" spans="1:12" ht="95.1" customHeight="1" thickBot="1" x14ac:dyDescent="0.35">
      <c r="A10" s="90" t="s">
        <v>144</v>
      </c>
      <c r="B10" s="25">
        <v>2</v>
      </c>
      <c r="C10" s="91">
        <v>8</v>
      </c>
      <c r="D10" s="15">
        <f>C10*5</f>
        <v>40</v>
      </c>
      <c r="E10" s="15">
        <f>TRUNC(((D10*52)+C10)/12,2)</f>
        <v>174</v>
      </c>
      <c r="F10" s="15">
        <f>TRUNC(E10/C10,2)</f>
        <v>21.75</v>
      </c>
      <c r="G10" s="15">
        <v>8</v>
      </c>
      <c r="H10" s="15">
        <f>(G10*5)*(1+1/5)</f>
        <v>48</v>
      </c>
      <c r="I10" s="15">
        <f>TRUNC(((H10*52)+G10)/12,2)</f>
        <v>208.66</v>
      </c>
      <c r="J10" s="16">
        <f>TRUNC(I10/G10,2)</f>
        <v>26.08</v>
      </c>
    </row>
    <row r="11" spans="1:12" ht="20.100000000000001" customHeight="1" x14ac:dyDescent="0.3">
      <c r="A11" s="1" t="s">
        <v>16</v>
      </c>
    </row>
    <row r="12" spans="1:12" ht="20.100000000000001" customHeight="1" x14ac:dyDescent="0.3">
      <c r="A12" s="1" t="s">
        <v>133</v>
      </c>
    </row>
    <row r="13" spans="1:12" ht="20.100000000000001" customHeight="1" x14ac:dyDescent="0.3">
      <c r="A13" s="1" t="s">
        <v>134</v>
      </c>
    </row>
    <row r="14" spans="1:12" ht="20.100000000000001" customHeight="1" x14ac:dyDescent="0.3">
      <c r="A14" s="1" t="s">
        <v>135</v>
      </c>
    </row>
    <row r="15" spans="1:12" ht="20.100000000000001" customHeight="1" x14ac:dyDescent="0.3">
      <c r="A15" s="1" t="s">
        <v>124</v>
      </c>
    </row>
  </sheetData>
  <mergeCells count="5">
    <mergeCell ref="A5:A7"/>
    <mergeCell ref="C5:F5"/>
    <mergeCell ref="G5:J5"/>
    <mergeCell ref="C6:E6"/>
    <mergeCell ref="G6:I6"/>
  </mergeCells>
  <phoneticPr fontId="4" type="noConversion"/>
  <pageMargins left="0.59055118110236215" right="0.59055118110236215" top="0.51181102362204722" bottom="0.70866141732283472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총</vt:lpstr>
      <vt:lpstr>산정기준</vt:lpstr>
      <vt:lpstr>근로시간</vt:lpstr>
      <vt:lpstr>근로기준</vt:lpstr>
      <vt:lpstr>근로시간!Print_Area</vt:lpstr>
      <vt:lpstr>산정기준!Print_Area</vt:lpstr>
      <vt:lpstr>총!Print_Area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KCK</dc:creator>
  <cp:lastModifiedBy>user</cp:lastModifiedBy>
  <cp:lastPrinted>2022-02-18T06:45:08Z</cp:lastPrinted>
  <dcterms:created xsi:type="dcterms:W3CDTF">2021-11-16T02:59:24Z</dcterms:created>
  <dcterms:modified xsi:type="dcterms:W3CDTF">2022-02-24T07:27:12Z</dcterms:modified>
</cp:coreProperties>
</file>